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drawings/drawing13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6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17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8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9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20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s_aseyednezhad_uu_nl/Documents/MyMac/My PhD/Bachelor Student Supervision/"/>
    </mc:Choice>
  </mc:AlternateContent>
  <xr:revisionPtr revIDLastSave="0" documentId="8_{4ABCDA43-4DE9-477D-BD9C-6D0F46B65AA1}" xr6:coauthVersionLast="47" xr6:coauthVersionMax="47" xr10:uidLastSave="{00000000-0000-0000-0000-000000000000}"/>
  <bookViews>
    <workbookView xWindow="-108" yWindow="-108" windowWidth="23256" windowHeight="12576" tabRatio="926" firstSheet="21" activeTab="21" xr2:uid="{00000000-000D-0000-FFFF-FFFF00000000}"/>
  </bookViews>
  <sheets>
    <sheet name="overzicht pb&amp;ronden" sheetId="13" r:id="rId1"/>
    <sheet name="meetronde Nanne (2013)" sheetId="1" r:id="rId2"/>
    <sheet name="Aveco 2013-14" sheetId="8" r:id="rId3"/>
    <sheet name="meetronde 5-2015" sheetId="14" r:id="rId4"/>
    <sheet name="GC-MS 4-2016" sheetId="2" r:id="rId5"/>
    <sheet name="veld 4-2016" sheetId="3" r:id="rId6"/>
    <sheet name="LC 4-2016" sheetId="4" r:id="rId7"/>
    <sheet name="isotop H totaal (afbraak %)" sheetId="5" r:id="rId8"/>
    <sheet name="isotop H 2e wvp (afbraak %)" sheetId="26" r:id="rId9"/>
    <sheet name="isotop H 2e wvp 20m (afbraak %)" sheetId="27" r:id="rId10"/>
    <sheet name="isotop H 2e wvp 30m (afbraak %)" sheetId="28" r:id="rId11"/>
    <sheet name="isotop H 1e wvp (afbraak %)" sheetId="25" r:id="rId12"/>
    <sheet name="area grafiekC&amp;H 1e WVP" sheetId="31" r:id="rId13"/>
    <sheet name="Benzeen 1e wvp" sheetId="35" r:id="rId14"/>
    <sheet name="Tolueen 1e wvp" sheetId="36" r:id="rId15"/>
    <sheet name="area grafiek 20m horizontaal" sheetId="32" r:id="rId16"/>
    <sheet name="Benzeen 2e wvp (20)" sheetId="37" r:id="rId17"/>
    <sheet name="area grafiek 30m horizontaal" sheetId="33" r:id="rId18"/>
    <sheet name="Benzeen 2e wvp (30)" sheetId="38" r:id="rId19"/>
    <sheet name="isotop H kolommen (afbraak %)" sheetId="22" r:id="rId20"/>
    <sheet name="isotop H push-pull (afbraak %)" sheetId="23" r:id="rId21"/>
    <sheet name="isotop C totaal (afbraak %)" sheetId="39" r:id="rId22"/>
    <sheet name="isotop C 2e wvp 20m (afbraak %)" sheetId="29" r:id="rId23"/>
    <sheet name="isotop C 2ewvp 30m (afbraak %)" sheetId="30" r:id="rId24"/>
    <sheet name="isotop C 1e wvp (afbraak %)" sheetId="24" r:id="rId25"/>
    <sheet name="isotop C kolommen (afbraak %)" sheetId="20" r:id="rId26"/>
    <sheet name="isotop C Push pull (afbraak %)" sheetId="21" r:id="rId27"/>
    <sheet name="Blad1" sheetId="16" r:id="rId28"/>
    <sheet name="DOC 4-2016" sheetId="6" r:id="rId29"/>
    <sheet name="ICP 4-2016 µg per L" sheetId="12" r:id="rId30"/>
    <sheet name="ICP 4-2016 mg per L selectie" sheetId="19" r:id="rId31"/>
    <sheet name="DNA 4-2016" sheetId="7" r:id="rId32"/>
    <sheet name="QTOF Olaf" sheetId="9" r:id="rId33"/>
    <sheet name="GC-Thomas" sheetId="10" r:id="rId34"/>
    <sheet name="DNA Panos" sheetId="11" r:id="rId3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39" l="1"/>
  <c r="D27" i="39"/>
  <c r="C27" i="29"/>
  <c r="B27" i="29"/>
  <c r="C47" i="32"/>
  <c r="D47" i="32"/>
  <c r="E47" i="32"/>
  <c r="F47" i="32"/>
  <c r="D43" i="32"/>
  <c r="E43" i="32"/>
  <c r="B142" i="39"/>
  <c r="S142" i="39" s="1"/>
  <c r="V142" i="39"/>
  <c r="O142" i="39"/>
  <c r="N142" i="39"/>
  <c r="J142" i="39"/>
  <c r="F142" i="39"/>
  <c r="B141" i="39"/>
  <c r="N141" i="39" s="1"/>
  <c r="W141" i="39"/>
  <c r="O141" i="39"/>
  <c r="J141" i="39"/>
  <c r="G141" i="39"/>
  <c r="B140" i="39"/>
  <c r="J140" i="39" s="1"/>
  <c r="B139" i="39"/>
  <c r="R139" i="39" s="1"/>
  <c r="W139" i="39"/>
  <c r="S139" i="39"/>
  <c r="N139" i="39"/>
  <c r="K139" i="39"/>
  <c r="J139" i="39"/>
  <c r="G139" i="39"/>
  <c r="D139" i="39"/>
  <c r="B138" i="39"/>
  <c r="O138" i="39" s="1"/>
  <c r="W138" i="39"/>
  <c r="V138" i="39"/>
  <c r="S138" i="39"/>
  <c r="R138" i="39"/>
  <c r="N138" i="39"/>
  <c r="K138" i="39"/>
  <c r="J138" i="39"/>
  <c r="G138" i="39"/>
  <c r="F138" i="39"/>
  <c r="D138" i="39"/>
  <c r="C138" i="39"/>
  <c r="B137" i="39"/>
  <c r="W137" i="39"/>
  <c r="V137" i="39"/>
  <c r="S137" i="39"/>
  <c r="R137" i="39"/>
  <c r="O137" i="39"/>
  <c r="N137" i="39"/>
  <c r="K137" i="39"/>
  <c r="J137" i="39"/>
  <c r="G137" i="39"/>
  <c r="F137" i="39"/>
  <c r="D137" i="39"/>
  <c r="C137" i="39"/>
  <c r="B136" i="39"/>
  <c r="O136" i="39" s="1"/>
  <c r="R136" i="39"/>
  <c r="J136" i="39"/>
  <c r="C136" i="39"/>
  <c r="B135" i="39"/>
  <c r="W135" i="39" s="1"/>
  <c r="V135" i="39"/>
  <c r="S135" i="39"/>
  <c r="R135" i="39"/>
  <c r="O135" i="39"/>
  <c r="K135" i="39"/>
  <c r="J135" i="39"/>
  <c r="F135" i="39"/>
  <c r="D135" i="39"/>
  <c r="C135" i="39"/>
  <c r="B134" i="39"/>
  <c r="S134" i="39" s="1"/>
  <c r="V134" i="39"/>
  <c r="O134" i="39"/>
  <c r="N134" i="39"/>
  <c r="J134" i="39"/>
  <c r="F134" i="39"/>
  <c r="B133" i="39"/>
  <c r="N133" i="39" s="1"/>
  <c r="W133" i="39"/>
  <c r="O133" i="39"/>
  <c r="J133" i="39"/>
  <c r="G133" i="39"/>
  <c r="B132" i="39"/>
  <c r="R132" i="39" s="1"/>
  <c r="J132" i="39"/>
  <c r="B131" i="39"/>
  <c r="R131" i="39" s="1"/>
  <c r="W131" i="39"/>
  <c r="S131" i="39"/>
  <c r="N131" i="39"/>
  <c r="K131" i="39"/>
  <c r="J131" i="39"/>
  <c r="G131" i="39"/>
  <c r="D131" i="39"/>
  <c r="B130" i="39"/>
  <c r="O130" i="39" s="1"/>
  <c r="W130" i="39"/>
  <c r="V130" i="39"/>
  <c r="S130" i="39"/>
  <c r="R130" i="39"/>
  <c r="N130" i="39"/>
  <c r="K130" i="39"/>
  <c r="J130" i="39"/>
  <c r="G130" i="39"/>
  <c r="F130" i="39"/>
  <c r="D130" i="39"/>
  <c r="C130" i="39"/>
  <c r="B129" i="39"/>
  <c r="W129" i="39"/>
  <c r="V129" i="39"/>
  <c r="S129" i="39"/>
  <c r="R129" i="39"/>
  <c r="O129" i="39"/>
  <c r="N129" i="39"/>
  <c r="K129" i="39"/>
  <c r="J129" i="39"/>
  <c r="G129" i="39"/>
  <c r="F129" i="39"/>
  <c r="D129" i="39"/>
  <c r="C129" i="39"/>
  <c r="BL55" i="39"/>
  <c r="BK55" i="39"/>
  <c r="BJ55" i="39"/>
  <c r="BI55" i="39"/>
  <c r="BH55" i="39"/>
  <c r="BG55" i="39"/>
  <c r="BF55" i="39"/>
  <c r="BE55" i="39"/>
  <c r="BD55" i="39"/>
  <c r="BC55" i="39"/>
  <c r="AZ55" i="39"/>
  <c r="AY55" i="39"/>
  <c r="AX55" i="39"/>
  <c r="AW55" i="39"/>
  <c r="AV55" i="39"/>
  <c r="AU55" i="39"/>
  <c r="AT55" i="39"/>
  <c r="AS55" i="39"/>
  <c r="AR55" i="39"/>
  <c r="AQ55" i="39"/>
  <c r="AP55" i="39"/>
  <c r="AO55" i="39"/>
  <c r="AN55" i="39"/>
  <c r="AM55" i="39"/>
  <c r="AL55" i="39"/>
  <c r="AK55" i="39"/>
  <c r="AI55" i="39"/>
  <c r="AH55" i="39"/>
  <c r="AG55" i="39"/>
  <c r="AF55" i="39"/>
  <c r="Z55" i="39"/>
  <c r="Y55" i="39"/>
  <c r="V55" i="39"/>
  <c r="U55" i="39"/>
  <c r="T55" i="39"/>
  <c r="S55" i="39"/>
  <c r="Q55" i="39"/>
  <c r="O55" i="39"/>
  <c r="N55" i="39"/>
  <c r="M55" i="39"/>
  <c r="J55" i="39"/>
  <c r="I55" i="39"/>
  <c r="H55" i="39"/>
  <c r="BL48" i="39"/>
  <c r="BK48" i="39"/>
  <c r="BJ48" i="39"/>
  <c r="BI48" i="39"/>
  <c r="BH48" i="39"/>
  <c r="BG48" i="39"/>
  <c r="BF48" i="39"/>
  <c r="BE48" i="39"/>
  <c r="BD48" i="39"/>
  <c r="BC48" i="39"/>
  <c r="AZ48" i="39"/>
  <c r="AX48" i="39"/>
  <c r="AT48" i="39"/>
  <c r="AS48" i="39"/>
  <c r="AR48" i="39"/>
  <c r="AQ48" i="39"/>
  <c r="AP48" i="39"/>
  <c r="AO48" i="39"/>
  <c r="AN48" i="39"/>
  <c r="AM48" i="39"/>
  <c r="AL48" i="39"/>
  <c r="AI48" i="39"/>
  <c r="AH48" i="39"/>
  <c r="AG48" i="39"/>
  <c r="AF48" i="39"/>
  <c r="Z48" i="39"/>
  <c r="Y48" i="39"/>
  <c r="V48" i="39"/>
  <c r="U48" i="39"/>
  <c r="T48" i="39"/>
  <c r="S48" i="39"/>
  <c r="Q48" i="39"/>
  <c r="O48" i="39"/>
  <c r="N48" i="39"/>
  <c r="M48" i="39"/>
  <c r="J48" i="39"/>
  <c r="I48" i="39"/>
  <c r="H48" i="39"/>
  <c r="D48" i="39"/>
  <c r="BL47" i="39"/>
  <c r="BK47" i="39"/>
  <c r="BJ47" i="39"/>
  <c r="BI47" i="39"/>
  <c r="BH47" i="39"/>
  <c r="BG47" i="39"/>
  <c r="BF47" i="39"/>
  <c r="BE47" i="39"/>
  <c r="BD47" i="39"/>
  <c r="BC47" i="39"/>
  <c r="AZ47" i="39"/>
  <c r="AX47" i="39"/>
  <c r="AT47" i="39"/>
  <c r="AS47" i="39"/>
  <c r="AR47" i="39"/>
  <c r="AQ47" i="39"/>
  <c r="AP47" i="39"/>
  <c r="AO47" i="39"/>
  <c r="AN47" i="39"/>
  <c r="AM47" i="39"/>
  <c r="AL47" i="39"/>
  <c r="AK47" i="39"/>
  <c r="AI47" i="39"/>
  <c r="AH47" i="39"/>
  <c r="AG47" i="39"/>
  <c r="AF47" i="39"/>
  <c r="Z47" i="39"/>
  <c r="Y47" i="39"/>
  <c r="V47" i="39"/>
  <c r="U47" i="39"/>
  <c r="T47" i="39"/>
  <c r="S47" i="39"/>
  <c r="Q47" i="39"/>
  <c r="O47" i="39"/>
  <c r="N47" i="39"/>
  <c r="M47" i="39"/>
  <c r="J47" i="39"/>
  <c r="I47" i="39"/>
  <c r="H47" i="39"/>
  <c r="D47" i="39"/>
  <c r="BL46" i="39"/>
  <c r="BK46" i="39"/>
  <c r="BJ46" i="39"/>
  <c r="BI46" i="39"/>
  <c r="BH46" i="39"/>
  <c r="BG46" i="39"/>
  <c r="BF46" i="39"/>
  <c r="BE46" i="39"/>
  <c r="BD46" i="39"/>
  <c r="BC46" i="39"/>
  <c r="AZ46" i="39"/>
  <c r="AX46" i="39"/>
  <c r="AT46" i="39"/>
  <c r="AS46" i="39"/>
  <c r="AR46" i="39"/>
  <c r="AQ46" i="39"/>
  <c r="AP46" i="39"/>
  <c r="AO46" i="39"/>
  <c r="AN46" i="39"/>
  <c r="AM46" i="39"/>
  <c r="AL46" i="39"/>
  <c r="AI46" i="39"/>
  <c r="AH46" i="39"/>
  <c r="AG46" i="39"/>
  <c r="AF46" i="39"/>
  <c r="Z46" i="39"/>
  <c r="Y46" i="39"/>
  <c r="V46" i="39"/>
  <c r="U46" i="39"/>
  <c r="T46" i="39"/>
  <c r="S46" i="39"/>
  <c r="Q46" i="39"/>
  <c r="O46" i="39"/>
  <c r="N46" i="39"/>
  <c r="M46" i="39"/>
  <c r="J46" i="39"/>
  <c r="I46" i="39"/>
  <c r="H46" i="39"/>
  <c r="BL45" i="39"/>
  <c r="BK45" i="39"/>
  <c r="BJ45" i="39"/>
  <c r="BI45" i="39"/>
  <c r="BH45" i="39"/>
  <c r="BG45" i="39"/>
  <c r="BF45" i="39"/>
  <c r="BE45" i="39"/>
  <c r="BD45" i="39"/>
  <c r="BC45" i="39"/>
  <c r="AZ45" i="39"/>
  <c r="AX45" i="39"/>
  <c r="AW45" i="39"/>
  <c r="AV45" i="39"/>
  <c r="AU45" i="39"/>
  <c r="AT45" i="39"/>
  <c r="AS45" i="39"/>
  <c r="AR45" i="39"/>
  <c r="AQ45" i="39"/>
  <c r="AP45" i="39"/>
  <c r="AO45" i="39"/>
  <c r="AN45" i="39"/>
  <c r="AM45" i="39"/>
  <c r="AL45" i="39"/>
  <c r="AK45" i="39"/>
  <c r="AI45" i="39"/>
  <c r="AH45" i="39"/>
  <c r="AG45" i="39"/>
  <c r="AF45" i="39"/>
  <c r="AE45" i="39"/>
  <c r="Z45" i="39"/>
  <c r="Y45" i="39"/>
  <c r="V45" i="39"/>
  <c r="U45" i="39"/>
  <c r="T45" i="39"/>
  <c r="S45" i="39"/>
  <c r="Q45" i="39"/>
  <c r="O45" i="39"/>
  <c r="N45" i="39"/>
  <c r="M45" i="39"/>
  <c r="J45" i="39"/>
  <c r="I45" i="39"/>
  <c r="H45" i="39"/>
  <c r="D45" i="39"/>
  <c r="BL44" i="39"/>
  <c r="BK44" i="39"/>
  <c r="BJ44" i="39"/>
  <c r="BI44" i="39"/>
  <c r="BH44" i="39"/>
  <c r="BG44" i="39"/>
  <c r="BF44" i="39"/>
  <c r="BE44" i="39"/>
  <c r="BD44" i="39"/>
  <c r="BC44" i="39"/>
  <c r="AZ44" i="39"/>
  <c r="AX44" i="39"/>
  <c r="AT44" i="39"/>
  <c r="AS44" i="39"/>
  <c r="AR44" i="39"/>
  <c r="AQ44" i="39"/>
  <c r="AP44" i="39"/>
  <c r="AO44" i="39"/>
  <c r="AN44" i="39"/>
  <c r="AM44" i="39"/>
  <c r="AL44" i="39"/>
  <c r="AK44" i="39"/>
  <c r="AI44" i="39"/>
  <c r="AH44" i="39"/>
  <c r="AG44" i="39"/>
  <c r="AF44" i="39"/>
  <c r="AE44" i="39"/>
  <c r="Z44" i="39"/>
  <c r="Y44" i="39"/>
  <c r="V44" i="39"/>
  <c r="U44" i="39"/>
  <c r="T44" i="39"/>
  <c r="Q44" i="39"/>
  <c r="O44" i="39"/>
  <c r="N44" i="39"/>
  <c r="M44" i="39"/>
  <c r="J44" i="39"/>
  <c r="I44" i="39"/>
  <c r="H44" i="39"/>
  <c r="BL38" i="39"/>
  <c r="BK38" i="39"/>
  <c r="BJ38" i="39"/>
  <c r="BI38" i="39"/>
  <c r="BH38" i="39"/>
  <c r="BG38" i="39"/>
  <c r="BF38" i="39"/>
  <c r="BE38" i="39"/>
  <c r="BD38" i="39"/>
  <c r="BC38" i="39"/>
  <c r="AZ38" i="39"/>
  <c r="AX38" i="39"/>
  <c r="AS38" i="39"/>
  <c r="AR38" i="39"/>
  <c r="AQ38" i="39"/>
  <c r="AP38" i="39"/>
  <c r="AO38" i="39"/>
  <c r="AN38" i="39"/>
  <c r="AM38" i="39"/>
  <c r="AL38" i="39"/>
  <c r="AK38" i="39"/>
  <c r="AI38" i="39"/>
  <c r="AH38" i="39"/>
  <c r="AG38" i="39"/>
  <c r="AF38" i="39"/>
  <c r="Z38" i="39"/>
  <c r="Y38" i="39"/>
  <c r="V38" i="39"/>
  <c r="U38" i="39"/>
  <c r="T38" i="39"/>
  <c r="S38" i="39"/>
  <c r="Q38" i="39"/>
  <c r="O38" i="39"/>
  <c r="N38" i="39"/>
  <c r="M38" i="39"/>
  <c r="J38" i="39"/>
  <c r="I38" i="39"/>
  <c r="H38" i="39"/>
  <c r="D38" i="39"/>
  <c r="BL31" i="39"/>
  <c r="BK31" i="39"/>
  <c r="BJ31" i="39"/>
  <c r="BI31" i="39"/>
  <c r="BH31" i="39"/>
  <c r="BG31" i="39"/>
  <c r="BF31" i="39"/>
  <c r="BE31" i="39"/>
  <c r="BD31" i="39"/>
  <c r="BC31" i="39"/>
  <c r="AZ31" i="39"/>
  <c r="AX31" i="39"/>
  <c r="AT31" i="39"/>
  <c r="AS31" i="39"/>
  <c r="AR31" i="39"/>
  <c r="AQ31" i="39"/>
  <c r="AP31" i="39"/>
  <c r="AO31" i="39"/>
  <c r="AN31" i="39"/>
  <c r="AM31" i="39"/>
  <c r="AL31" i="39"/>
  <c r="AI31" i="39"/>
  <c r="AH31" i="39"/>
  <c r="AG31" i="39"/>
  <c r="AF31" i="39"/>
  <c r="Z31" i="39"/>
  <c r="Y31" i="39"/>
  <c r="V31" i="39"/>
  <c r="U31" i="39"/>
  <c r="T31" i="39"/>
  <c r="S31" i="39"/>
  <c r="Q31" i="39"/>
  <c r="O31" i="39"/>
  <c r="N31" i="39"/>
  <c r="M31" i="39"/>
  <c r="J31" i="39"/>
  <c r="I31" i="39"/>
  <c r="H31" i="39"/>
  <c r="D31" i="39"/>
  <c r="BL30" i="39"/>
  <c r="BK30" i="39"/>
  <c r="BJ30" i="39"/>
  <c r="BI30" i="39"/>
  <c r="BH30" i="39"/>
  <c r="BG30" i="39"/>
  <c r="BF30" i="39"/>
  <c r="BE30" i="39"/>
  <c r="BD30" i="39"/>
  <c r="BC30" i="39"/>
  <c r="AZ30" i="39"/>
  <c r="AX30" i="39"/>
  <c r="AT30" i="39"/>
  <c r="AS30" i="39"/>
  <c r="AR30" i="39"/>
  <c r="AQ30" i="39"/>
  <c r="AP30" i="39"/>
  <c r="AO30" i="39"/>
  <c r="AN30" i="39"/>
  <c r="AM30" i="39"/>
  <c r="AL30" i="39"/>
  <c r="AK30" i="39"/>
  <c r="AI30" i="39"/>
  <c r="AH30" i="39"/>
  <c r="AG30" i="39"/>
  <c r="AF30" i="39"/>
  <c r="Z30" i="39"/>
  <c r="Y30" i="39"/>
  <c r="V30" i="39"/>
  <c r="U30" i="39"/>
  <c r="T30" i="39"/>
  <c r="S30" i="39"/>
  <c r="Q30" i="39"/>
  <c r="O30" i="39"/>
  <c r="N30" i="39"/>
  <c r="M30" i="39"/>
  <c r="J30" i="39"/>
  <c r="I30" i="39"/>
  <c r="H30" i="39"/>
  <c r="D30" i="39"/>
  <c r="BL29" i="39"/>
  <c r="BK29" i="39"/>
  <c r="BJ29" i="39"/>
  <c r="BI29" i="39"/>
  <c r="BH29" i="39"/>
  <c r="BG29" i="39"/>
  <c r="BF29" i="39"/>
  <c r="BE29" i="39"/>
  <c r="BD29" i="39"/>
  <c r="BC29" i="39"/>
  <c r="AZ29" i="39"/>
  <c r="AX29" i="39"/>
  <c r="AT29" i="39"/>
  <c r="AS29" i="39"/>
  <c r="AR29" i="39"/>
  <c r="AQ29" i="39"/>
  <c r="AP29" i="39"/>
  <c r="AO29" i="39"/>
  <c r="AN29" i="39"/>
  <c r="AM29" i="39"/>
  <c r="AL29" i="39"/>
  <c r="AI29" i="39"/>
  <c r="AH29" i="39"/>
  <c r="AG29" i="39"/>
  <c r="AF29" i="39"/>
  <c r="Z29" i="39"/>
  <c r="Y29" i="39"/>
  <c r="V29" i="39"/>
  <c r="U29" i="39"/>
  <c r="T29" i="39"/>
  <c r="S29" i="39"/>
  <c r="Q29" i="39"/>
  <c r="O29" i="39"/>
  <c r="N29" i="39"/>
  <c r="M29" i="39"/>
  <c r="J29" i="39"/>
  <c r="I29" i="39"/>
  <c r="H29" i="39"/>
  <c r="BL28" i="39"/>
  <c r="BK28" i="39"/>
  <c r="BJ28" i="39"/>
  <c r="BI28" i="39"/>
  <c r="BH28" i="39"/>
  <c r="BG28" i="39"/>
  <c r="BF28" i="39"/>
  <c r="BE28" i="39"/>
  <c r="BD28" i="39"/>
  <c r="BC28" i="39"/>
  <c r="AZ28" i="39"/>
  <c r="AX28" i="39"/>
  <c r="AW28" i="39"/>
  <c r="AV28" i="39"/>
  <c r="AU28" i="39"/>
  <c r="AT28" i="39"/>
  <c r="AS28" i="39"/>
  <c r="AR28" i="39"/>
  <c r="AQ28" i="39"/>
  <c r="AP28" i="39"/>
  <c r="AO28" i="39"/>
  <c r="AN28" i="39"/>
  <c r="AM28" i="39"/>
  <c r="AL28" i="39"/>
  <c r="AK28" i="39"/>
  <c r="AI28" i="39"/>
  <c r="AH28" i="39"/>
  <c r="AG28" i="39"/>
  <c r="AF28" i="39"/>
  <c r="AE28" i="39"/>
  <c r="Z28" i="39"/>
  <c r="Y28" i="39"/>
  <c r="V28" i="39"/>
  <c r="U28" i="39"/>
  <c r="T28" i="39"/>
  <c r="S28" i="39"/>
  <c r="Q28" i="39"/>
  <c r="O28" i="39"/>
  <c r="N28" i="39"/>
  <c r="M28" i="39"/>
  <c r="J28" i="39"/>
  <c r="I28" i="39"/>
  <c r="H28" i="39"/>
  <c r="D28" i="39"/>
  <c r="BL27" i="39"/>
  <c r="BK27" i="39"/>
  <c r="BJ27" i="39"/>
  <c r="BI27" i="39"/>
  <c r="BH27" i="39"/>
  <c r="BG27" i="39"/>
  <c r="BF27" i="39"/>
  <c r="BE27" i="39"/>
  <c r="BD27" i="39"/>
  <c r="BC27" i="39"/>
  <c r="AZ27" i="39"/>
  <c r="AX27" i="39"/>
  <c r="AT27" i="39"/>
  <c r="AS27" i="39"/>
  <c r="AR27" i="39"/>
  <c r="AQ27" i="39"/>
  <c r="AP27" i="39"/>
  <c r="AO27" i="39"/>
  <c r="AN27" i="39"/>
  <c r="AM27" i="39"/>
  <c r="AL27" i="39"/>
  <c r="AK27" i="39"/>
  <c r="AI27" i="39"/>
  <c r="AH27" i="39"/>
  <c r="AG27" i="39"/>
  <c r="AF27" i="39"/>
  <c r="AE27" i="39"/>
  <c r="Z27" i="39"/>
  <c r="Y27" i="39"/>
  <c r="V27" i="39"/>
  <c r="U27" i="39"/>
  <c r="T27" i="39"/>
  <c r="Q27" i="39"/>
  <c r="O27" i="39"/>
  <c r="N27" i="39"/>
  <c r="M27" i="39"/>
  <c r="J27" i="39"/>
  <c r="I27" i="39"/>
  <c r="H27" i="39"/>
  <c r="F66" i="31"/>
  <c r="G66" i="31"/>
  <c r="H66" i="31"/>
  <c r="I66" i="31"/>
  <c r="J66" i="31"/>
  <c r="E66" i="31"/>
  <c r="F61" i="31"/>
  <c r="G61" i="31"/>
  <c r="H61" i="31"/>
  <c r="I61" i="31"/>
  <c r="J61" i="31"/>
  <c r="E61" i="31"/>
  <c r="C56" i="33"/>
  <c r="D56" i="33"/>
  <c r="E56" i="33"/>
  <c r="B56" i="33"/>
  <c r="C53" i="33"/>
  <c r="D53" i="33"/>
  <c r="E53" i="33"/>
  <c r="B53" i="33"/>
  <c r="C47" i="33"/>
  <c r="C48" i="33" s="1"/>
  <c r="D47" i="33"/>
  <c r="D48" i="33" s="1"/>
  <c r="E47" i="33"/>
  <c r="E48" i="33" s="1"/>
  <c r="B47" i="33"/>
  <c r="B48" i="33" s="1"/>
  <c r="C43" i="33"/>
  <c r="C44" i="33" s="1"/>
  <c r="D43" i="33"/>
  <c r="D44" i="33" s="1"/>
  <c r="E43" i="33"/>
  <c r="E44" i="33" s="1"/>
  <c r="B43" i="33"/>
  <c r="B44" i="33" s="1"/>
  <c r="C55" i="32"/>
  <c r="D55" i="32"/>
  <c r="E55" i="32"/>
  <c r="F55" i="32"/>
  <c r="B55" i="32"/>
  <c r="C52" i="32"/>
  <c r="D52" i="32"/>
  <c r="E52" i="32"/>
  <c r="F52" i="32"/>
  <c r="B52" i="32"/>
  <c r="B46" i="32"/>
  <c r="B47" i="32" s="1"/>
  <c r="C42" i="32"/>
  <c r="C43" i="32" s="1"/>
  <c r="F42" i="32"/>
  <c r="F43" i="32" s="1"/>
  <c r="B42" i="32"/>
  <c r="B43" i="32" s="1"/>
  <c r="G65" i="31"/>
  <c r="H65" i="31"/>
  <c r="I65" i="31"/>
  <c r="J65" i="31"/>
  <c r="E65" i="31"/>
  <c r="F60" i="31"/>
  <c r="G60" i="31"/>
  <c r="H60" i="31"/>
  <c r="I60" i="31"/>
  <c r="J60" i="31"/>
  <c r="E60" i="31"/>
  <c r="F53" i="31"/>
  <c r="F54" i="31" s="1"/>
  <c r="G53" i="31"/>
  <c r="G54" i="31" s="1"/>
  <c r="H53" i="31"/>
  <c r="H54" i="31" s="1"/>
  <c r="I53" i="31"/>
  <c r="I54" i="31" s="1"/>
  <c r="J53" i="31"/>
  <c r="J54" i="31" s="1"/>
  <c r="E53" i="31"/>
  <c r="E54" i="31" s="1"/>
  <c r="F48" i="31"/>
  <c r="F49" i="31" s="1"/>
  <c r="G48" i="31"/>
  <c r="G49" i="31" s="1"/>
  <c r="H48" i="31"/>
  <c r="H49" i="31" s="1"/>
  <c r="I48" i="31"/>
  <c r="I49" i="31" s="1"/>
  <c r="J48" i="31"/>
  <c r="J49" i="31" s="1"/>
  <c r="E48" i="31"/>
  <c r="E49" i="31" s="1"/>
  <c r="B142" i="30"/>
  <c r="F142" i="30" s="1"/>
  <c r="B141" i="30"/>
  <c r="W141" i="30"/>
  <c r="B140" i="30"/>
  <c r="R140" i="30"/>
  <c r="B139" i="30"/>
  <c r="B138" i="30"/>
  <c r="G138" i="30"/>
  <c r="B137" i="30"/>
  <c r="W137" i="30"/>
  <c r="B136" i="30"/>
  <c r="R136" i="30"/>
  <c r="B135" i="30"/>
  <c r="B134" i="30"/>
  <c r="B133" i="30"/>
  <c r="B132" i="30"/>
  <c r="R132" i="30" s="1"/>
  <c r="B131" i="30"/>
  <c r="B130" i="30"/>
  <c r="B129" i="30"/>
  <c r="W129" i="30"/>
  <c r="E55" i="30"/>
  <c r="D55" i="30"/>
  <c r="C55" i="30"/>
  <c r="B55" i="30"/>
  <c r="E48" i="30"/>
  <c r="D48" i="30"/>
  <c r="C48" i="30"/>
  <c r="B48" i="30"/>
  <c r="E47" i="30"/>
  <c r="D47" i="30"/>
  <c r="C47" i="30"/>
  <c r="B47" i="30"/>
  <c r="E46" i="30"/>
  <c r="D46" i="30"/>
  <c r="C46" i="30"/>
  <c r="B46" i="30"/>
  <c r="E45" i="30"/>
  <c r="D45" i="30"/>
  <c r="C45" i="30"/>
  <c r="B45" i="30"/>
  <c r="E44" i="30"/>
  <c r="D44" i="30"/>
  <c r="C44" i="30"/>
  <c r="B44" i="30"/>
  <c r="E38" i="30"/>
  <c r="D38" i="30"/>
  <c r="C38" i="30"/>
  <c r="B38" i="30"/>
  <c r="E31" i="30"/>
  <c r="D31" i="30"/>
  <c r="C31" i="30"/>
  <c r="B31" i="30"/>
  <c r="E30" i="30"/>
  <c r="D30" i="30"/>
  <c r="C30" i="30"/>
  <c r="B30" i="30"/>
  <c r="E29" i="30"/>
  <c r="D29" i="30"/>
  <c r="C29" i="30"/>
  <c r="B29" i="30"/>
  <c r="E28" i="30"/>
  <c r="D28" i="30"/>
  <c r="C28" i="30"/>
  <c r="B28" i="30"/>
  <c r="E27" i="30"/>
  <c r="D27" i="30"/>
  <c r="C27" i="30"/>
  <c r="B27" i="30"/>
  <c r="C46" i="29"/>
  <c r="B142" i="29"/>
  <c r="W142" i="29"/>
  <c r="B141" i="29"/>
  <c r="S141" i="29" s="1"/>
  <c r="B140" i="29"/>
  <c r="R140" i="29"/>
  <c r="B139" i="29"/>
  <c r="B138" i="29"/>
  <c r="O138" i="29"/>
  <c r="B137" i="29"/>
  <c r="R137" i="29" s="1"/>
  <c r="W137" i="29"/>
  <c r="B136" i="29"/>
  <c r="R136" i="29"/>
  <c r="B135" i="29"/>
  <c r="B134" i="29"/>
  <c r="B133" i="29"/>
  <c r="W133" i="29" s="1"/>
  <c r="B132" i="29"/>
  <c r="R132" i="29"/>
  <c r="B131" i="29"/>
  <c r="B130" i="29"/>
  <c r="B129" i="29"/>
  <c r="D129" i="29" s="1"/>
  <c r="F55" i="29"/>
  <c r="E55" i="29"/>
  <c r="D55" i="29"/>
  <c r="C55" i="29"/>
  <c r="B55" i="29"/>
  <c r="F48" i="29"/>
  <c r="E48" i="29"/>
  <c r="D48" i="29"/>
  <c r="C48" i="29"/>
  <c r="B48" i="29"/>
  <c r="F47" i="29"/>
  <c r="E47" i="29"/>
  <c r="D47" i="29"/>
  <c r="C47" i="29"/>
  <c r="B47" i="29"/>
  <c r="F46" i="29"/>
  <c r="E46" i="29"/>
  <c r="D46" i="29"/>
  <c r="B46" i="29"/>
  <c r="F45" i="29"/>
  <c r="E45" i="29"/>
  <c r="D45" i="29"/>
  <c r="C45" i="29"/>
  <c r="B45" i="29"/>
  <c r="F44" i="29"/>
  <c r="E44" i="29"/>
  <c r="D44" i="29"/>
  <c r="C44" i="29"/>
  <c r="B44" i="29"/>
  <c r="F38" i="29"/>
  <c r="E38" i="29"/>
  <c r="D38" i="29"/>
  <c r="C38" i="29"/>
  <c r="B38" i="29"/>
  <c r="F31" i="29"/>
  <c r="E31" i="29"/>
  <c r="D31" i="29"/>
  <c r="C31" i="29"/>
  <c r="B31" i="29"/>
  <c r="F30" i="29"/>
  <c r="E30" i="29"/>
  <c r="D30" i="29"/>
  <c r="C30" i="29"/>
  <c r="B30" i="29"/>
  <c r="F29" i="29"/>
  <c r="E29" i="29"/>
  <c r="D29" i="29"/>
  <c r="C29" i="29"/>
  <c r="B29" i="29"/>
  <c r="F28" i="29"/>
  <c r="E28" i="29"/>
  <c r="D28" i="29"/>
  <c r="C28" i="29"/>
  <c r="B28" i="29"/>
  <c r="F27" i="29"/>
  <c r="E27" i="29"/>
  <c r="D27" i="29"/>
  <c r="C133" i="30"/>
  <c r="O138" i="30"/>
  <c r="N133" i="30"/>
  <c r="K136" i="30"/>
  <c r="F141" i="30"/>
  <c r="F140" i="30"/>
  <c r="C129" i="30"/>
  <c r="D133" i="30"/>
  <c r="R133" i="30"/>
  <c r="S140" i="30"/>
  <c r="J141" i="30"/>
  <c r="K129" i="30"/>
  <c r="F133" i="30"/>
  <c r="F139" i="30"/>
  <c r="D140" i="30"/>
  <c r="V140" i="30"/>
  <c r="R141" i="30"/>
  <c r="V129" i="30"/>
  <c r="S137" i="30"/>
  <c r="N136" i="30"/>
  <c r="J129" i="30"/>
  <c r="S129" i="30"/>
  <c r="S133" i="30"/>
  <c r="F135" i="30"/>
  <c r="D137" i="30"/>
  <c r="N137" i="30"/>
  <c r="N140" i="30"/>
  <c r="C141" i="30"/>
  <c r="K141" i="30"/>
  <c r="V141" i="30"/>
  <c r="J137" i="30"/>
  <c r="C137" i="30"/>
  <c r="K137" i="30"/>
  <c r="V137" i="30"/>
  <c r="S141" i="30"/>
  <c r="N135" i="30"/>
  <c r="F136" i="30"/>
  <c r="F137" i="30"/>
  <c r="R137" i="30"/>
  <c r="D141" i="30"/>
  <c r="N141" i="30"/>
  <c r="K131" i="30"/>
  <c r="D131" i="30"/>
  <c r="J131" i="30"/>
  <c r="C131" i="30"/>
  <c r="O131" i="30"/>
  <c r="V134" i="30"/>
  <c r="S134" i="30"/>
  <c r="D134" i="30"/>
  <c r="R134" i="30"/>
  <c r="O134" i="30"/>
  <c r="V142" i="30"/>
  <c r="N130" i="30"/>
  <c r="F130" i="30"/>
  <c r="K130" i="30"/>
  <c r="D130" i="30"/>
  <c r="F131" i="30"/>
  <c r="C134" i="30"/>
  <c r="W134" i="30"/>
  <c r="C130" i="30"/>
  <c r="R130" i="30"/>
  <c r="G131" i="30"/>
  <c r="W131" i="30"/>
  <c r="G130" i="30"/>
  <c r="N131" i="30"/>
  <c r="J134" i="30"/>
  <c r="V138" i="30"/>
  <c r="N138" i="30"/>
  <c r="S138" i="30"/>
  <c r="K138" i="30"/>
  <c r="J138" i="30"/>
  <c r="C138" i="30"/>
  <c r="O135" i="30"/>
  <c r="W135" i="30"/>
  <c r="O139" i="30"/>
  <c r="W139" i="30"/>
  <c r="C135" i="30"/>
  <c r="J135" i="30"/>
  <c r="G136" i="30"/>
  <c r="O136" i="30"/>
  <c r="W136" i="30"/>
  <c r="C139" i="30"/>
  <c r="G140" i="30"/>
  <c r="W140" i="30"/>
  <c r="G129" i="30"/>
  <c r="O129" i="30"/>
  <c r="G133" i="30"/>
  <c r="O133" i="30"/>
  <c r="C136" i="30"/>
  <c r="J136" i="30"/>
  <c r="G137" i="30"/>
  <c r="O137" i="30"/>
  <c r="D139" i="30"/>
  <c r="K139" i="30"/>
  <c r="J140" i="30"/>
  <c r="G141" i="30"/>
  <c r="O141" i="30"/>
  <c r="N131" i="29"/>
  <c r="R141" i="29"/>
  <c r="G131" i="29"/>
  <c r="C133" i="29"/>
  <c r="V133" i="29"/>
  <c r="W138" i="29"/>
  <c r="J134" i="29"/>
  <c r="F136" i="29"/>
  <c r="K136" i="29"/>
  <c r="S140" i="29"/>
  <c r="V135" i="29"/>
  <c r="V136" i="29"/>
  <c r="F139" i="29"/>
  <c r="D140" i="29"/>
  <c r="V140" i="29"/>
  <c r="K129" i="29"/>
  <c r="F140" i="29"/>
  <c r="G142" i="29"/>
  <c r="V139" i="29"/>
  <c r="K140" i="29"/>
  <c r="N132" i="29"/>
  <c r="S132" i="29"/>
  <c r="J129" i="29"/>
  <c r="W131" i="29"/>
  <c r="K132" i="29"/>
  <c r="S133" i="29"/>
  <c r="G134" i="29"/>
  <c r="D136" i="29"/>
  <c r="S136" i="29"/>
  <c r="D137" i="29"/>
  <c r="D132" i="29"/>
  <c r="W134" i="29"/>
  <c r="R129" i="29"/>
  <c r="F132" i="29"/>
  <c r="V132" i="29"/>
  <c r="R133" i="29"/>
  <c r="N136" i="29"/>
  <c r="K137" i="29"/>
  <c r="N140" i="29"/>
  <c r="C141" i="29"/>
  <c r="V141" i="29"/>
  <c r="V130" i="29"/>
  <c r="N130" i="29"/>
  <c r="F130" i="29"/>
  <c r="K130" i="29"/>
  <c r="D130" i="29"/>
  <c r="R130" i="29"/>
  <c r="G130" i="29"/>
  <c r="W130" i="29"/>
  <c r="N138" i="29"/>
  <c r="F138" i="29"/>
  <c r="K138" i="29"/>
  <c r="D138" i="29"/>
  <c r="J138" i="29"/>
  <c r="J130" i="29"/>
  <c r="S131" i="29"/>
  <c r="D131" i="29"/>
  <c r="R131" i="29"/>
  <c r="J131" i="29"/>
  <c r="C131" i="29"/>
  <c r="S134" i="29"/>
  <c r="K134" i="29"/>
  <c r="D134" i="29"/>
  <c r="R134" i="29"/>
  <c r="G138" i="29"/>
  <c r="V142" i="29"/>
  <c r="S142" i="29"/>
  <c r="K142" i="29"/>
  <c r="D142" i="29"/>
  <c r="J142" i="29"/>
  <c r="C142" i="29"/>
  <c r="O135" i="29"/>
  <c r="W135" i="29"/>
  <c r="O139" i="29"/>
  <c r="G132" i="29"/>
  <c r="O132" i="29"/>
  <c r="W132" i="29"/>
  <c r="C135" i="29"/>
  <c r="J135" i="29"/>
  <c r="R135" i="29"/>
  <c r="G136" i="29"/>
  <c r="O136" i="29"/>
  <c r="W136" i="29"/>
  <c r="R139" i="29"/>
  <c r="G140" i="29"/>
  <c r="O140" i="29"/>
  <c r="W140" i="29"/>
  <c r="C132" i="29"/>
  <c r="J132" i="29"/>
  <c r="G133" i="29"/>
  <c r="O133" i="29"/>
  <c r="D135" i="29"/>
  <c r="K135" i="29"/>
  <c r="C136" i="29"/>
  <c r="J136" i="29"/>
  <c r="G137" i="29"/>
  <c r="D139" i="29"/>
  <c r="K139" i="29"/>
  <c r="C140" i="29"/>
  <c r="J140" i="29"/>
  <c r="B133" i="28"/>
  <c r="F133" i="28" s="1"/>
  <c r="B132" i="28"/>
  <c r="D132" i="28" s="1"/>
  <c r="W132" i="28"/>
  <c r="B131" i="28"/>
  <c r="W131" i="28" s="1"/>
  <c r="B130" i="28"/>
  <c r="R130" i="28"/>
  <c r="B129" i="28"/>
  <c r="C129" i="28" s="1"/>
  <c r="B128" i="28"/>
  <c r="J128" i="28" s="1"/>
  <c r="B127" i="28"/>
  <c r="W127" i="28" s="1"/>
  <c r="B126" i="28"/>
  <c r="R126" i="28"/>
  <c r="B125" i="28"/>
  <c r="B124" i="28"/>
  <c r="R124" i="28"/>
  <c r="B123" i="28"/>
  <c r="C123" i="28" s="1"/>
  <c r="W123" i="28"/>
  <c r="B122" i="28"/>
  <c r="R122" i="28"/>
  <c r="B121" i="28"/>
  <c r="B120" i="28"/>
  <c r="E48" i="28"/>
  <c r="E42" i="28"/>
  <c r="D42" i="28"/>
  <c r="C42" i="28"/>
  <c r="B42" i="28"/>
  <c r="E41" i="28"/>
  <c r="D41" i="28"/>
  <c r="C41" i="28"/>
  <c r="B41" i="28"/>
  <c r="E40" i="28"/>
  <c r="D40" i="28"/>
  <c r="C40" i="28"/>
  <c r="B40" i="28"/>
  <c r="E39" i="28"/>
  <c r="D39" i="28"/>
  <c r="C39" i="28"/>
  <c r="B39" i="28"/>
  <c r="E38" i="28"/>
  <c r="D38" i="28"/>
  <c r="C38" i="28"/>
  <c r="B38" i="28"/>
  <c r="E34" i="28"/>
  <c r="E28" i="28"/>
  <c r="D28" i="28"/>
  <c r="C28" i="28"/>
  <c r="B28" i="28"/>
  <c r="E27" i="28"/>
  <c r="D27" i="28"/>
  <c r="C27" i="28"/>
  <c r="B27" i="28"/>
  <c r="E26" i="28"/>
  <c r="D26" i="28"/>
  <c r="C26" i="28"/>
  <c r="B26" i="28"/>
  <c r="E25" i="28"/>
  <c r="D25" i="28"/>
  <c r="C25" i="28"/>
  <c r="B25" i="28"/>
  <c r="E24" i="28"/>
  <c r="D24" i="28"/>
  <c r="C24" i="28"/>
  <c r="B24" i="28"/>
  <c r="B133" i="27"/>
  <c r="B132" i="27"/>
  <c r="R132" i="27" s="1"/>
  <c r="B131" i="27"/>
  <c r="W131" i="27"/>
  <c r="B130" i="27"/>
  <c r="V130" i="27"/>
  <c r="B129" i="27"/>
  <c r="O129" i="27" s="1"/>
  <c r="B128" i="27"/>
  <c r="R128" i="27"/>
  <c r="B127" i="27"/>
  <c r="W127" i="27"/>
  <c r="B126" i="27"/>
  <c r="V126" i="27"/>
  <c r="B125" i="27"/>
  <c r="B124" i="27"/>
  <c r="C124" i="27" s="1"/>
  <c r="B123" i="27"/>
  <c r="W123" i="27"/>
  <c r="B122" i="27"/>
  <c r="W122" i="27" s="1"/>
  <c r="V122" i="27"/>
  <c r="B121" i="27"/>
  <c r="B120" i="27"/>
  <c r="K120" i="27" s="1"/>
  <c r="R120" i="27"/>
  <c r="G48" i="27"/>
  <c r="G42" i="27"/>
  <c r="F42" i="27"/>
  <c r="E42" i="27"/>
  <c r="D42" i="27"/>
  <c r="C42" i="27"/>
  <c r="B42" i="27"/>
  <c r="G41" i="27"/>
  <c r="F41" i="27"/>
  <c r="E41" i="27"/>
  <c r="D41" i="27"/>
  <c r="C41" i="27"/>
  <c r="B41" i="27"/>
  <c r="G40" i="27"/>
  <c r="F40" i="27"/>
  <c r="E40" i="27"/>
  <c r="D40" i="27"/>
  <c r="C40" i="27"/>
  <c r="B40" i="27"/>
  <c r="G39" i="27"/>
  <c r="F39" i="27"/>
  <c r="E39" i="27"/>
  <c r="D39" i="27"/>
  <c r="C39" i="27"/>
  <c r="B39" i="27"/>
  <c r="G38" i="27"/>
  <c r="F38" i="27"/>
  <c r="E38" i="27"/>
  <c r="D38" i="27"/>
  <c r="C38" i="27"/>
  <c r="B38" i="27"/>
  <c r="G34" i="27"/>
  <c r="F34" i="27"/>
  <c r="E34" i="27"/>
  <c r="G28" i="27"/>
  <c r="F28" i="27"/>
  <c r="E28" i="27"/>
  <c r="D28" i="27"/>
  <c r="C28" i="27"/>
  <c r="B28" i="27"/>
  <c r="G27" i="27"/>
  <c r="F27" i="27"/>
  <c r="E27" i="27"/>
  <c r="D27" i="27"/>
  <c r="C27" i="27"/>
  <c r="B27" i="27"/>
  <c r="G26" i="27"/>
  <c r="F26" i="27"/>
  <c r="E26" i="27"/>
  <c r="D26" i="27"/>
  <c r="C26" i="27"/>
  <c r="B26" i="27"/>
  <c r="G25" i="27"/>
  <c r="F25" i="27"/>
  <c r="E25" i="27"/>
  <c r="D25" i="27"/>
  <c r="C25" i="27"/>
  <c r="B25" i="27"/>
  <c r="G24" i="27"/>
  <c r="F24" i="27"/>
  <c r="E24" i="27"/>
  <c r="D24" i="27"/>
  <c r="C24" i="27"/>
  <c r="B24" i="27"/>
  <c r="V122" i="28"/>
  <c r="K126" i="28"/>
  <c r="W124" i="28"/>
  <c r="K122" i="28"/>
  <c r="R123" i="28"/>
  <c r="K130" i="28"/>
  <c r="F122" i="28"/>
  <c r="F123" i="28"/>
  <c r="G124" i="28"/>
  <c r="V121" i="28"/>
  <c r="S127" i="28"/>
  <c r="S123" i="28"/>
  <c r="N126" i="28"/>
  <c r="N130" i="28"/>
  <c r="C131" i="28"/>
  <c r="V131" i="28"/>
  <c r="G121" i="28"/>
  <c r="N122" i="28"/>
  <c r="K123" i="28"/>
  <c r="V123" i="28"/>
  <c r="D126" i="28"/>
  <c r="S126" i="28"/>
  <c r="D127" i="28"/>
  <c r="N127" i="28"/>
  <c r="D130" i="28"/>
  <c r="S130" i="28"/>
  <c r="F121" i="28"/>
  <c r="J123" i="28"/>
  <c r="D122" i="28"/>
  <c r="S122" i="28"/>
  <c r="D123" i="28"/>
  <c r="N123" i="28"/>
  <c r="F126" i="28"/>
  <c r="V126" i="28"/>
  <c r="F127" i="28"/>
  <c r="R127" i="28"/>
  <c r="F130" i="28"/>
  <c r="V130" i="28"/>
  <c r="F123" i="27"/>
  <c r="V123" i="27"/>
  <c r="C129" i="27"/>
  <c r="V121" i="27"/>
  <c r="K131" i="27"/>
  <c r="F121" i="27"/>
  <c r="C123" i="27"/>
  <c r="N123" i="27"/>
  <c r="R129" i="27"/>
  <c r="K130" i="27"/>
  <c r="D131" i="27"/>
  <c r="R131" i="27"/>
  <c r="K123" i="27"/>
  <c r="C131" i="27"/>
  <c r="N131" i="27"/>
  <c r="R121" i="27"/>
  <c r="D123" i="27"/>
  <c r="R123" i="27"/>
  <c r="F131" i="27"/>
  <c r="V131" i="27"/>
  <c r="J127" i="27"/>
  <c r="S127" i="27"/>
  <c r="D126" i="27"/>
  <c r="C127" i="27"/>
  <c r="K127" i="27"/>
  <c r="V127" i="27"/>
  <c r="N133" i="27"/>
  <c r="J121" i="27"/>
  <c r="J123" i="27"/>
  <c r="S123" i="27"/>
  <c r="C125" i="27"/>
  <c r="R125" i="27"/>
  <c r="D127" i="27"/>
  <c r="N127" i="27"/>
  <c r="J129" i="27"/>
  <c r="J131" i="27"/>
  <c r="S131" i="27"/>
  <c r="C133" i="27"/>
  <c r="R133" i="27"/>
  <c r="F125" i="27"/>
  <c r="V125" i="27"/>
  <c r="F127" i="27"/>
  <c r="R127" i="27"/>
  <c r="N129" i="27"/>
  <c r="F133" i="27"/>
  <c r="J133" i="27"/>
  <c r="V120" i="28"/>
  <c r="N120" i="28"/>
  <c r="K120" i="28"/>
  <c r="D120" i="28"/>
  <c r="C120" i="28"/>
  <c r="R120" i="28"/>
  <c r="V132" i="28"/>
  <c r="N132" i="28"/>
  <c r="F132" i="28"/>
  <c r="S132" i="28"/>
  <c r="K132" i="28"/>
  <c r="R132" i="28"/>
  <c r="J132" i="28"/>
  <c r="C132" i="28"/>
  <c r="G120" i="28"/>
  <c r="W120" i="28"/>
  <c r="S125" i="28"/>
  <c r="R125" i="28"/>
  <c r="J125" i="28"/>
  <c r="C125" i="28"/>
  <c r="O125" i="28"/>
  <c r="V128" i="28"/>
  <c r="O128" i="28"/>
  <c r="G132" i="28"/>
  <c r="J120" i="28"/>
  <c r="S121" i="28"/>
  <c r="D121" i="28"/>
  <c r="J121" i="28"/>
  <c r="C121" i="28"/>
  <c r="O121" i="28"/>
  <c r="V124" i="28"/>
  <c r="N124" i="28"/>
  <c r="S124" i="28"/>
  <c r="K124" i="28"/>
  <c r="O124" i="28"/>
  <c r="F125" i="28"/>
  <c r="V125" i="28"/>
  <c r="O132" i="28"/>
  <c r="G129" i="28"/>
  <c r="O129" i="28"/>
  <c r="G133" i="28"/>
  <c r="G122" i="28"/>
  <c r="O122" i="28"/>
  <c r="W122" i="28"/>
  <c r="G126" i="28"/>
  <c r="O126" i="28"/>
  <c r="W126" i="28"/>
  <c r="G130" i="28"/>
  <c r="O130" i="28"/>
  <c r="W130" i="28"/>
  <c r="C133" i="28"/>
  <c r="R133" i="28"/>
  <c r="C122" i="28"/>
  <c r="J122" i="28"/>
  <c r="G123" i="28"/>
  <c r="O123" i="28"/>
  <c r="C126" i="28"/>
  <c r="J126" i="28"/>
  <c r="O127" i="28"/>
  <c r="D129" i="28"/>
  <c r="C130" i="28"/>
  <c r="J130" i="28"/>
  <c r="D120" i="27"/>
  <c r="S120" i="27"/>
  <c r="G122" i="27"/>
  <c r="O122" i="27"/>
  <c r="O126" i="27"/>
  <c r="W126" i="27"/>
  <c r="D128" i="27"/>
  <c r="K128" i="27"/>
  <c r="S128" i="27"/>
  <c r="G130" i="27"/>
  <c r="O130" i="27"/>
  <c r="F120" i="27"/>
  <c r="N120" i="27"/>
  <c r="V120" i="27"/>
  <c r="D121" i="27"/>
  <c r="S121" i="27"/>
  <c r="G123" i="27"/>
  <c r="O123" i="27"/>
  <c r="F124" i="27"/>
  <c r="N124" i="27"/>
  <c r="V124" i="27"/>
  <c r="K125" i="27"/>
  <c r="S125" i="27"/>
  <c r="C126" i="27"/>
  <c r="J126" i="27"/>
  <c r="R126" i="27"/>
  <c r="G127" i="27"/>
  <c r="O127" i="27"/>
  <c r="F128" i="27"/>
  <c r="N128" i="27"/>
  <c r="V128" i="27"/>
  <c r="K129" i="27"/>
  <c r="S129" i="27"/>
  <c r="C130" i="27"/>
  <c r="J130" i="27"/>
  <c r="G131" i="27"/>
  <c r="O131" i="27"/>
  <c r="D133" i="27"/>
  <c r="K133" i="27"/>
  <c r="S133" i="27"/>
  <c r="G120" i="27"/>
  <c r="O120" i="27"/>
  <c r="W120" i="27"/>
  <c r="O124" i="27"/>
  <c r="W124" i="27"/>
  <c r="G128" i="27"/>
  <c r="O128" i="27"/>
  <c r="W128" i="27"/>
  <c r="C120" i="27"/>
  <c r="J120" i="27"/>
  <c r="G121" i="27"/>
  <c r="F122" i="27"/>
  <c r="N122" i="27"/>
  <c r="G125" i="27"/>
  <c r="O125" i="27"/>
  <c r="F126" i="27"/>
  <c r="C128" i="27"/>
  <c r="J128" i="27"/>
  <c r="G129" i="27"/>
  <c r="F130" i="27"/>
  <c r="N130" i="27"/>
  <c r="G133" i="27"/>
  <c r="O133" i="27"/>
  <c r="B133" i="26"/>
  <c r="S133" i="26"/>
  <c r="B132" i="26"/>
  <c r="V132" i="26" s="1"/>
  <c r="B131" i="26"/>
  <c r="B130" i="26"/>
  <c r="D130" i="26" s="1"/>
  <c r="R130" i="26"/>
  <c r="B129" i="26"/>
  <c r="B128" i="26"/>
  <c r="B127" i="26"/>
  <c r="K127" i="26" s="1"/>
  <c r="B126" i="26"/>
  <c r="R126" i="26"/>
  <c r="B125" i="26"/>
  <c r="S125" i="26"/>
  <c r="B124" i="26"/>
  <c r="G124" i="26" s="1"/>
  <c r="V124" i="26"/>
  <c r="B123" i="26"/>
  <c r="B122" i="26"/>
  <c r="R122" i="26" s="1"/>
  <c r="B121" i="26"/>
  <c r="W121" i="26" s="1"/>
  <c r="S121" i="26"/>
  <c r="B120" i="26"/>
  <c r="P48" i="26"/>
  <c r="O48" i="26"/>
  <c r="M48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P38" i="26"/>
  <c r="O38" i="26"/>
  <c r="N38" i="26"/>
  <c r="M38" i="26"/>
  <c r="L38" i="26"/>
  <c r="K38" i="26"/>
  <c r="J38" i="26"/>
  <c r="I38" i="26"/>
  <c r="H38" i="26"/>
  <c r="G38" i="26"/>
  <c r="F38" i="26"/>
  <c r="D38" i="26"/>
  <c r="C38" i="26"/>
  <c r="B38" i="26"/>
  <c r="P34" i="26"/>
  <c r="O34" i="26"/>
  <c r="N34" i="26"/>
  <c r="M34" i="26"/>
  <c r="L34" i="26"/>
  <c r="K34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P24" i="26"/>
  <c r="O24" i="26"/>
  <c r="N24" i="26"/>
  <c r="M24" i="26"/>
  <c r="L24" i="26"/>
  <c r="K24" i="26"/>
  <c r="J24" i="26"/>
  <c r="I24" i="26"/>
  <c r="H24" i="26"/>
  <c r="G24" i="26"/>
  <c r="F24" i="26"/>
  <c r="D24" i="26"/>
  <c r="C24" i="26"/>
  <c r="B24" i="26"/>
  <c r="F125" i="26"/>
  <c r="D123" i="26"/>
  <c r="V130" i="26"/>
  <c r="S126" i="26"/>
  <c r="F130" i="26"/>
  <c r="F121" i="26"/>
  <c r="D122" i="26"/>
  <c r="N121" i="26"/>
  <c r="F122" i="26"/>
  <c r="D126" i="26"/>
  <c r="K130" i="26"/>
  <c r="D131" i="26"/>
  <c r="F133" i="26"/>
  <c r="V121" i="26"/>
  <c r="K122" i="26"/>
  <c r="K126" i="26"/>
  <c r="N131" i="26"/>
  <c r="O133" i="26"/>
  <c r="J123" i="26"/>
  <c r="D127" i="26"/>
  <c r="N127" i="26"/>
  <c r="J131" i="26"/>
  <c r="S131" i="26"/>
  <c r="N122" i="26"/>
  <c r="K123" i="26"/>
  <c r="N125" i="26"/>
  <c r="F126" i="26"/>
  <c r="V126" i="26"/>
  <c r="F127" i="26"/>
  <c r="R127" i="26"/>
  <c r="C131" i="26"/>
  <c r="V131" i="26"/>
  <c r="N133" i="26"/>
  <c r="J127" i="26"/>
  <c r="S127" i="26"/>
  <c r="F123" i="26"/>
  <c r="R123" i="26"/>
  <c r="N126" i="26"/>
  <c r="V127" i="26"/>
  <c r="F131" i="26"/>
  <c r="R131" i="26"/>
  <c r="V133" i="26"/>
  <c r="G120" i="26"/>
  <c r="G132" i="26"/>
  <c r="J124" i="26"/>
  <c r="R128" i="26"/>
  <c r="C121" i="26"/>
  <c r="J121" i="26"/>
  <c r="R121" i="26"/>
  <c r="O122" i="26"/>
  <c r="W122" i="26"/>
  <c r="S124" i="26"/>
  <c r="J125" i="26"/>
  <c r="G126" i="26"/>
  <c r="O126" i="26"/>
  <c r="W126" i="26"/>
  <c r="C129" i="26"/>
  <c r="R129" i="26"/>
  <c r="G130" i="26"/>
  <c r="O130" i="26"/>
  <c r="D132" i="26"/>
  <c r="S132" i="26"/>
  <c r="J133" i="26"/>
  <c r="R133" i="26"/>
  <c r="W120" i="26"/>
  <c r="O132" i="26"/>
  <c r="G121" i="26"/>
  <c r="J128" i="26"/>
  <c r="G129" i="26"/>
  <c r="C132" i="26"/>
  <c r="J132" i="26"/>
  <c r="R132" i="26"/>
  <c r="D121" i="26"/>
  <c r="K121" i="26"/>
  <c r="C122" i="26"/>
  <c r="J122" i="26"/>
  <c r="O123" i="26"/>
  <c r="K125" i="26"/>
  <c r="C126" i="26"/>
  <c r="J126" i="26"/>
  <c r="O127" i="26"/>
  <c r="C130" i="26"/>
  <c r="J130" i="26"/>
  <c r="O131" i="26"/>
  <c r="F132" i="26"/>
  <c r="N132" i="26"/>
  <c r="E24" i="25"/>
  <c r="E25" i="25"/>
  <c r="E26" i="25"/>
  <c r="E27" i="25"/>
  <c r="E28" i="25"/>
  <c r="E34" i="25"/>
  <c r="E38" i="25"/>
  <c r="E39" i="25"/>
  <c r="E40" i="25"/>
  <c r="E41" i="25"/>
  <c r="E42" i="25"/>
  <c r="E48" i="25"/>
  <c r="G24" i="25"/>
  <c r="G25" i="25"/>
  <c r="G26" i="25"/>
  <c r="G27" i="25"/>
  <c r="G28" i="25"/>
  <c r="G34" i="25"/>
  <c r="G38" i="25"/>
  <c r="G39" i="25"/>
  <c r="G40" i="25"/>
  <c r="G41" i="25"/>
  <c r="G42" i="25"/>
  <c r="G48" i="25"/>
  <c r="F24" i="25"/>
  <c r="F25" i="25"/>
  <c r="F26" i="25"/>
  <c r="F27" i="25"/>
  <c r="F28" i="25"/>
  <c r="F34" i="25"/>
  <c r="F38" i="25"/>
  <c r="F39" i="25"/>
  <c r="F40" i="25"/>
  <c r="F41" i="25"/>
  <c r="F42" i="25"/>
  <c r="F48" i="25"/>
  <c r="B133" i="25"/>
  <c r="N133" i="25" s="1"/>
  <c r="B132" i="25"/>
  <c r="V132" i="25" s="1"/>
  <c r="B131" i="25"/>
  <c r="W131" i="25" s="1"/>
  <c r="B130" i="25"/>
  <c r="V130" i="25"/>
  <c r="B129" i="25"/>
  <c r="B128" i="25"/>
  <c r="R128" i="25" s="1"/>
  <c r="B127" i="25"/>
  <c r="K127" i="25" s="1"/>
  <c r="W127" i="25"/>
  <c r="B126" i="25"/>
  <c r="V126" i="25"/>
  <c r="B125" i="25"/>
  <c r="B124" i="25"/>
  <c r="R124" i="25" s="1"/>
  <c r="B123" i="25"/>
  <c r="W123" i="25"/>
  <c r="B122" i="25"/>
  <c r="V122" i="25"/>
  <c r="B121" i="25"/>
  <c r="O121" i="25" s="1"/>
  <c r="B120" i="25"/>
  <c r="D120" i="25" s="1"/>
  <c r="D42" i="25"/>
  <c r="C42" i="25"/>
  <c r="B42" i="25"/>
  <c r="D41" i="25"/>
  <c r="C41" i="25"/>
  <c r="B41" i="25"/>
  <c r="D40" i="25"/>
  <c r="C40" i="25"/>
  <c r="B40" i="25"/>
  <c r="D39" i="25"/>
  <c r="C39" i="25"/>
  <c r="B39" i="25"/>
  <c r="D38" i="25"/>
  <c r="C38" i="25"/>
  <c r="B38" i="25"/>
  <c r="D28" i="25"/>
  <c r="C28" i="25"/>
  <c r="B28" i="25"/>
  <c r="D27" i="25"/>
  <c r="C27" i="25"/>
  <c r="B27" i="25"/>
  <c r="D26" i="25"/>
  <c r="C26" i="25"/>
  <c r="B26" i="25"/>
  <c r="D25" i="25"/>
  <c r="C25" i="25"/>
  <c r="B25" i="25"/>
  <c r="D24" i="25"/>
  <c r="C24" i="25"/>
  <c r="B24" i="25"/>
  <c r="F129" i="25"/>
  <c r="S122" i="25"/>
  <c r="S130" i="25"/>
  <c r="R123" i="25"/>
  <c r="D126" i="25"/>
  <c r="D127" i="25"/>
  <c r="J121" i="25"/>
  <c r="K126" i="25"/>
  <c r="N125" i="25"/>
  <c r="K122" i="25"/>
  <c r="N123" i="25"/>
  <c r="J125" i="25"/>
  <c r="J127" i="25"/>
  <c r="S127" i="25"/>
  <c r="K130" i="25"/>
  <c r="J123" i="25"/>
  <c r="D122" i="25"/>
  <c r="C123" i="25"/>
  <c r="K123" i="25"/>
  <c r="V123" i="25"/>
  <c r="F125" i="25"/>
  <c r="S126" i="25"/>
  <c r="D130" i="25"/>
  <c r="K131" i="25"/>
  <c r="K120" i="25"/>
  <c r="G122" i="25"/>
  <c r="O122" i="25"/>
  <c r="W122" i="25"/>
  <c r="D124" i="25"/>
  <c r="K124" i="25"/>
  <c r="G126" i="25"/>
  <c r="O126" i="25"/>
  <c r="W126" i="25"/>
  <c r="D128" i="25"/>
  <c r="K128" i="25"/>
  <c r="S128" i="25"/>
  <c r="G130" i="25"/>
  <c r="O130" i="25"/>
  <c r="W130" i="25"/>
  <c r="D132" i="25"/>
  <c r="S132" i="25"/>
  <c r="F120" i="25"/>
  <c r="N120" i="25"/>
  <c r="V120" i="25"/>
  <c r="C122" i="25"/>
  <c r="J122" i="25"/>
  <c r="R122" i="25"/>
  <c r="G123" i="25"/>
  <c r="O123" i="25"/>
  <c r="N124" i="25"/>
  <c r="V124" i="25"/>
  <c r="C126" i="25"/>
  <c r="J126" i="25"/>
  <c r="R126" i="25"/>
  <c r="O127" i="25"/>
  <c r="N128" i="25"/>
  <c r="D129" i="25"/>
  <c r="K129" i="25"/>
  <c r="C130" i="25"/>
  <c r="J130" i="25"/>
  <c r="R130" i="25"/>
  <c r="N132" i="25"/>
  <c r="D133" i="25"/>
  <c r="G120" i="25"/>
  <c r="W120" i="25"/>
  <c r="O124" i="25"/>
  <c r="W124" i="25"/>
  <c r="G128" i="25"/>
  <c r="O128" i="25"/>
  <c r="W128" i="25"/>
  <c r="O132" i="25"/>
  <c r="C120" i="25"/>
  <c r="J120" i="25"/>
  <c r="G121" i="25"/>
  <c r="F122" i="25"/>
  <c r="N122" i="25"/>
  <c r="C124" i="25"/>
  <c r="O125" i="25"/>
  <c r="F126" i="25"/>
  <c r="N126" i="25"/>
  <c r="C128" i="25"/>
  <c r="F130" i="25"/>
  <c r="N130" i="25"/>
  <c r="C132" i="25"/>
  <c r="J132" i="25"/>
  <c r="G133" i="25"/>
  <c r="E142" i="24"/>
  <c r="Z142" i="24" s="1"/>
  <c r="E141" i="24"/>
  <c r="U141" i="24" s="1"/>
  <c r="E140" i="24"/>
  <c r="Z140" i="24"/>
  <c r="E139" i="24"/>
  <c r="E138" i="24"/>
  <c r="Z138" i="24" s="1"/>
  <c r="E137" i="24"/>
  <c r="I137" i="24" s="1"/>
  <c r="U137" i="24"/>
  <c r="E136" i="24"/>
  <c r="Z136" i="24" s="1"/>
  <c r="E135" i="24"/>
  <c r="E134" i="24"/>
  <c r="Z134" i="24" s="1"/>
  <c r="E133" i="24"/>
  <c r="U133" i="24"/>
  <c r="E132" i="24"/>
  <c r="G132" i="24" s="1"/>
  <c r="Z132" i="24"/>
  <c r="E131" i="24"/>
  <c r="J131" i="24" s="1"/>
  <c r="E130" i="24"/>
  <c r="Z130" i="24"/>
  <c r="E129" i="24"/>
  <c r="J55" i="24"/>
  <c r="I55" i="24"/>
  <c r="H55" i="24"/>
  <c r="G55" i="24"/>
  <c r="F55" i="24"/>
  <c r="E55" i="24"/>
  <c r="J48" i="24"/>
  <c r="I48" i="24"/>
  <c r="H48" i="24"/>
  <c r="G48" i="24"/>
  <c r="F48" i="24"/>
  <c r="E48" i="24"/>
  <c r="J47" i="24"/>
  <c r="I47" i="24"/>
  <c r="H47" i="24"/>
  <c r="G47" i="24"/>
  <c r="F47" i="24"/>
  <c r="E47" i="24"/>
  <c r="J46" i="24"/>
  <c r="I46" i="24"/>
  <c r="H46" i="24"/>
  <c r="G46" i="24"/>
  <c r="F46" i="24"/>
  <c r="E46" i="24"/>
  <c r="J45" i="24"/>
  <c r="I45" i="24"/>
  <c r="H45" i="24"/>
  <c r="G45" i="24"/>
  <c r="F45" i="24"/>
  <c r="E45" i="24"/>
  <c r="J44" i="24"/>
  <c r="I44" i="24"/>
  <c r="H44" i="24"/>
  <c r="G44" i="24"/>
  <c r="F44" i="24"/>
  <c r="E44" i="24"/>
  <c r="J38" i="24"/>
  <c r="I38" i="24"/>
  <c r="H38" i="24"/>
  <c r="G38" i="24"/>
  <c r="F38" i="24"/>
  <c r="E38" i="24"/>
  <c r="J31" i="24"/>
  <c r="I31" i="24"/>
  <c r="H31" i="24"/>
  <c r="G31" i="24"/>
  <c r="F31" i="24"/>
  <c r="E31" i="24"/>
  <c r="J30" i="24"/>
  <c r="I30" i="24"/>
  <c r="H30" i="24"/>
  <c r="G30" i="24"/>
  <c r="F30" i="24"/>
  <c r="E30" i="24"/>
  <c r="J29" i="24"/>
  <c r="I29" i="24"/>
  <c r="H29" i="24"/>
  <c r="G29" i="24"/>
  <c r="F29" i="24"/>
  <c r="E29" i="24"/>
  <c r="J28" i="24"/>
  <c r="I28" i="24"/>
  <c r="H28" i="24"/>
  <c r="G28" i="24"/>
  <c r="F28" i="24"/>
  <c r="E28" i="24"/>
  <c r="J27" i="24"/>
  <c r="I27" i="24"/>
  <c r="H27" i="24"/>
  <c r="G27" i="24"/>
  <c r="F27" i="24"/>
  <c r="E27" i="24"/>
  <c r="I140" i="24"/>
  <c r="U130" i="24"/>
  <c r="Y132" i="24"/>
  <c r="V139" i="24"/>
  <c r="I132" i="24"/>
  <c r="Y130" i="24"/>
  <c r="F130" i="24"/>
  <c r="N132" i="24"/>
  <c r="I138" i="24"/>
  <c r="G139" i="24"/>
  <c r="I130" i="24"/>
  <c r="G131" i="24"/>
  <c r="U138" i="24"/>
  <c r="N139" i="24"/>
  <c r="Q134" i="24"/>
  <c r="N136" i="24"/>
  <c r="M130" i="24"/>
  <c r="V132" i="24"/>
  <c r="F134" i="24"/>
  <c r="U134" i="24"/>
  <c r="M138" i="24"/>
  <c r="F142" i="24"/>
  <c r="U142" i="24"/>
  <c r="M136" i="24"/>
  <c r="V136" i="24"/>
  <c r="Q130" i="24"/>
  <c r="I134" i="24"/>
  <c r="V135" i="24"/>
  <c r="Q138" i="24"/>
  <c r="I142" i="24"/>
  <c r="Z131" i="24"/>
  <c r="G133" i="24"/>
  <c r="Z135" i="24"/>
  <c r="G137" i="24"/>
  <c r="N137" i="24"/>
  <c r="N141" i="24"/>
  <c r="G130" i="24"/>
  <c r="N130" i="24"/>
  <c r="V130" i="24"/>
  <c r="M131" i="24"/>
  <c r="Y133" i="24"/>
  <c r="G134" i="24"/>
  <c r="N134" i="24"/>
  <c r="V134" i="24"/>
  <c r="F135" i="24"/>
  <c r="R136" i="24"/>
  <c r="Y137" i="24"/>
  <c r="G138" i="24"/>
  <c r="V138" i="24"/>
  <c r="M139" i="24"/>
  <c r="U139" i="24"/>
  <c r="J140" i="24"/>
  <c r="N142" i="24"/>
  <c r="V142" i="24"/>
  <c r="J137" i="24"/>
  <c r="J141" i="24"/>
  <c r="R141" i="24"/>
  <c r="J130" i="24"/>
  <c r="R130" i="24"/>
  <c r="Q131" i="24"/>
  <c r="F133" i="24"/>
  <c r="J134" i="24"/>
  <c r="I135" i="24"/>
  <c r="Q135" i="24"/>
  <c r="F137" i="24"/>
  <c r="J138" i="24"/>
  <c r="F141" i="24"/>
  <c r="J142" i="24"/>
  <c r="R142" i="24"/>
  <c r="J49" i="23"/>
  <c r="J43" i="23"/>
  <c r="J42" i="23"/>
  <c r="J41" i="23"/>
  <c r="J40" i="23"/>
  <c r="J39" i="23"/>
  <c r="I49" i="23"/>
  <c r="I43" i="23"/>
  <c r="I42" i="23"/>
  <c r="I41" i="23"/>
  <c r="I40" i="23"/>
  <c r="I39" i="23"/>
  <c r="H49" i="23"/>
  <c r="H43" i="23"/>
  <c r="H42" i="23"/>
  <c r="H41" i="23"/>
  <c r="H40" i="23"/>
  <c r="H39" i="23"/>
  <c r="G49" i="23"/>
  <c r="G43" i="23"/>
  <c r="G42" i="23"/>
  <c r="G41" i="23"/>
  <c r="G40" i="23"/>
  <c r="G39" i="23"/>
  <c r="F49" i="23"/>
  <c r="F43" i="23"/>
  <c r="F42" i="23"/>
  <c r="F41" i="23"/>
  <c r="F40" i="23"/>
  <c r="F39" i="23"/>
  <c r="E43" i="23"/>
  <c r="E42" i="23"/>
  <c r="E41" i="23"/>
  <c r="E40" i="23"/>
  <c r="E39" i="23"/>
  <c r="D49" i="23"/>
  <c r="D43" i="23"/>
  <c r="D42" i="23"/>
  <c r="D41" i="23"/>
  <c r="D40" i="23"/>
  <c r="D39" i="23"/>
  <c r="C49" i="23"/>
  <c r="C43" i="23"/>
  <c r="C42" i="23"/>
  <c r="C41" i="23"/>
  <c r="C40" i="23"/>
  <c r="C39" i="23"/>
  <c r="J35" i="23"/>
  <c r="I35" i="23"/>
  <c r="H35" i="23"/>
  <c r="G35" i="23"/>
  <c r="F35" i="23"/>
  <c r="E35" i="23"/>
  <c r="D35" i="23"/>
  <c r="C35" i="23"/>
  <c r="B134" i="23"/>
  <c r="D134" i="23" s="1"/>
  <c r="W134" i="23"/>
  <c r="B133" i="23"/>
  <c r="W133" i="23"/>
  <c r="B132" i="23"/>
  <c r="S132" i="23"/>
  <c r="B131" i="23"/>
  <c r="S131" i="23" s="1"/>
  <c r="B130" i="23"/>
  <c r="C130" i="23" s="1"/>
  <c r="W130" i="23"/>
  <c r="B129" i="23"/>
  <c r="W129" i="23"/>
  <c r="B128" i="23"/>
  <c r="S128" i="23"/>
  <c r="B127" i="23"/>
  <c r="G127" i="23" s="1"/>
  <c r="B126" i="23"/>
  <c r="N126" i="23" s="1"/>
  <c r="W126" i="23"/>
  <c r="B125" i="23"/>
  <c r="W125" i="23"/>
  <c r="B124" i="23"/>
  <c r="S124" i="23"/>
  <c r="B123" i="23"/>
  <c r="N123" i="23" s="1"/>
  <c r="F123" i="23"/>
  <c r="C123" i="23"/>
  <c r="B122" i="23"/>
  <c r="S122" i="23" s="1"/>
  <c r="D122" i="23"/>
  <c r="W122" i="23"/>
  <c r="B121" i="23"/>
  <c r="K121" i="23" s="1"/>
  <c r="E49" i="23"/>
  <c r="B49" i="23"/>
  <c r="B43" i="23"/>
  <c r="B42" i="23"/>
  <c r="B41" i="23"/>
  <c r="B40" i="23"/>
  <c r="B39" i="23"/>
  <c r="B35" i="23"/>
  <c r="I29" i="23"/>
  <c r="G29" i="23"/>
  <c r="J29" i="23"/>
  <c r="E29" i="23"/>
  <c r="C29" i="23"/>
  <c r="H29" i="23"/>
  <c r="F29" i="23"/>
  <c r="D29" i="23"/>
  <c r="B29" i="23"/>
  <c r="I28" i="23"/>
  <c r="G28" i="23"/>
  <c r="J28" i="23"/>
  <c r="E28" i="23"/>
  <c r="C28" i="23"/>
  <c r="H28" i="23"/>
  <c r="F28" i="23"/>
  <c r="D28" i="23"/>
  <c r="B28" i="23"/>
  <c r="I27" i="23"/>
  <c r="G27" i="23"/>
  <c r="J27" i="23"/>
  <c r="E27" i="23"/>
  <c r="C27" i="23"/>
  <c r="H27" i="23"/>
  <c r="F27" i="23"/>
  <c r="D27" i="23"/>
  <c r="B27" i="23"/>
  <c r="I26" i="23"/>
  <c r="G26" i="23"/>
  <c r="J26" i="23"/>
  <c r="E26" i="23"/>
  <c r="C26" i="23"/>
  <c r="H26" i="23"/>
  <c r="F26" i="23"/>
  <c r="D26" i="23"/>
  <c r="B26" i="23"/>
  <c r="I25" i="23"/>
  <c r="G25" i="23"/>
  <c r="J25" i="23"/>
  <c r="E25" i="23"/>
  <c r="C25" i="23"/>
  <c r="H25" i="23"/>
  <c r="F25" i="23"/>
  <c r="D25" i="23"/>
  <c r="B25" i="23"/>
  <c r="G42" i="22"/>
  <c r="G41" i="22"/>
  <c r="G40" i="22"/>
  <c r="G39" i="22"/>
  <c r="G28" i="22"/>
  <c r="G27" i="22"/>
  <c r="G26" i="22"/>
  <c r="G25" i="22"/>
  <c r="C39" i="20"/>
  <c r="D39" i="20"/>
  <c r="D56" i="20"/>
  <c r="C56" i="20"/>
  <c r="D46" i="20"/>
  <c r="C46" i="20"/>
  <c r="C45" i="20"/>
  <c r="D29" i="20"/>
  <c r="C29" i="20"/>
  <c r="C28" i="20"/>
  <c r="G49" i="20"/>
  <c r="G48" i="20"/>
  <c r="G46" i="20"/>
  <c r="G45" i="20"/>
  <c r="G32" i="20"/>
  <c r="G31" i="20"/>
  <c r="G29" i="20"/>
  <c r="G28" i="20"/>
  <c r="F49" i="20"/>
  <c r="F56" i="20"/>
  <c r="F48" i="20"/>
  <c r="F47" i="20"/>
  <c r="F45" i="20"/>
  <c r="F46" i="20"/>
  <c r="E49" i="20"/>
  <c r="E48" i="20"/>
  <c r="E46" i="20"/>
  <c r="E45" i="20"/>
  <c r="F39" i="20"/>
  <c r="F30" i="20"/>
  <c r="F32" i="20"/>
  <c r="F31" i="20"/>
  <c r="F29" i="20"/>
  <c r="F28" i="20"/>
  <c r="E32" i="20"/>
  <c r="E31" i="20"/>
  <c r="E29" i="20"/>
  <c r="E28" i="20"/>
  <c r="F43" i="22"/>
  <c r="F42" i="22"/>
  <c r="F41" i="22"/>
  <c r="F40" i="22"/>
  <c r="F39" i="22"/>
  <c r="E41" i="22"/>
  <c r="E42" i="22"/>
  <c r="E40" i="22"/>
  <c r="E39" i="22"/>
  <c r="F28" i="22"/>
  <c r="F27" i="22"/>
  <c r="F26" i="22"/>
  <c r="F25" i="22"/>
  <c r="E28" i="22"/>
  <c r="E27" i="22"/>
  <c r="E26" i="22"/>
  <c r="E25" i="22"/>
  <c r="B49" i="22"/>
  <c r="B43" i="22"/>
  <c r="B42" i="22"/>
  <c r="B41" i="22"/>
  <c r="B40" i="22"/>
  <c r="B39" i="22"/>
  <c r="B35" i="22"/>
  <c r="B29" i="22"/>
  <c r="B28" i="22"/>
  <c r="B27" i="22"/>
  <c r="B26" i="22"/>
  <c r="B25" i="22"/>
  <c r="B134" i="22"/>
  <c r="W134" i="22" s="1"/>
  <c r="B133" i="22"/>
  <c r="N133" i="22" s="1"/>
  <c r="R133" i="22"/>
  <c r="D133" i="22"/>
  <c r="B132" i="22"/>
  <c r="V132" i="22"/>
  <c r="S132" i="22"/>
  <c r="F132" i="22"/>
  <c r="D132" i="22"/>
  <c r="R132" i="22"/>
  <c r="B131" i="22"/>
  <c r="N131" i="22"/>
  <c r="F131" i="22"/>
  <c r="S131" i="22"/>
  <c r="B130" i="22"/>
  <c r="O130" i="22" s="1"/>
  <c r="B129" i="22"/>
  <c r="V129" i="22"/>
  <c r="N129" i="22"/>
  <c r="C129" i="22"/>
  <c r="W129" i="22"/>
  <c r="B128" i="22"/>
  <c r="S128" i="22" s="1"/>
  <c r="D128" i="22"/>
  <c r="R128" i="22"/>
  <c r="B127" i="22"/>
  <c r="S127" i="22" s="1"/>
  <c r="F127" i="22"/>
  <c r="B126" i="22"/>
  <c r="J126" i="22" s="1"/>
  <c r="B125" i="22"/>
  <c r="W125" i="22" s="1"/>
  <c r="B124" i="22"/>
  <c r="K124" i="22"/>
  <c r="R124" i="22"/>
  <c r="B123" i="22"/>
  <c r="V123" i="22" s="1"/>
  <c r="G123" i="22"/>
  <c r="F123" i="22"/>
  <c r="B122" i="22"/>
  <c r="B121" i="22"/>
  <c r="W121" i="22" s="1"/>
  <c r="BL48" i="5"/>
  <c r="BK48" i="5"/>
  <c r="BJ48" i="5"/>
  <c r="BI48" i="5"/>
  <c r="BH48" i="5"/>
  <c r="BG48" i="5"/>
  <c r="BF48" i="5"/>
  <c r="BE48" i="5"/>
  <c r="BD48" i="5"/>
  <c r="BC48" i="5"/>
  <c r="BA48" i="5"/>
  <c r="AZ48" i="5"/>
  <c r="AX48" i="5"/>
  <c r="AI48" i="5"/>
  <c r="AH48" i="5"/>
  <c r="AF48" i="5"/>
  <c r="AR48" i="5"/>
  <c r="AQ48" i="5"/>
  <c r="AP48" i="5"/>
  <c r="AO48" i="5"/>
  <c r="AM48" i="5"/>
  <c r="AL48" i="5"/>
  <c r="AL34" i="5"/>
  <c r="BL34" i="5"/>
  <c r="BK34" i="5"/>
  <c r="BJ34" i="5"/>
  <c r="BI34" i="5"/>
  <c r="BH34" i="5"/>
  <c r="BG34" i="5"/>
  <c r="BF34" i="5"/>
  <c r="BE34" i="5"/>
  <c r="BD34" i="5"/>
  <c r="BC34" i="5"/>
  <c r="BA34" i="5"/>
  <c r="AZ34" i="5"/>
  <c r="AX34" i="5"/>
  <c r="AR34" i="5"/>
  <c r="AQ34" i="5"/>
  <c r="AP34" i="5"/>
  <c r="AO34" i="5"/>
  <c r="AM34" i="5"/>
  <c r="AI34" i="5"/>
  <c r="AH34" i="5"/>
  <c r="AF34" i="5"/>
  <c r="B121" i="5"/>
  <c r="W121" i="5" s="1"/>
  <c r="B122" i="5"/>
  <c r="W122" i="5" s="1"/>
  <c r="B123" i="5"/>
  <c r="S123" i="5" s="1"/>
  <c r="W123" i="5"/>
  <c r="B124" i="5"/>
  <c r="V124" i="5" s="1"/>
  <c r="B125" i="5"/>
  <c r="W125" i="5" s="1"/>
  <c r="B126" i="5"/>
  <c r="W126" i="5" s="1"/>
  <c r="B127" i="5"/>
  <c r="W127" i="5"/>
  <c r="B128" i="5"/>
  <c r="V128" i="5" s="1"/>
  <c r="B129" i="5"/>
  <c r="W129" i="5" s="1"/>
  <c r="B130" i="5"/>
  <c r="V130" i="5" s="1"/>
  <c r="W130" i="5"/>
  <c r="B131" i="5"/>
  <c r="W131" i="5" s="1"/>
  <c r="B132" i="5"/>
  <c r="W132" i="5"/>
  <c r="B133" i="5"/>
  <c r="W133" i="5" s="1"/>
  <c r="V122" i="5"/>
  <c r="V123" i="5"/>
  <c r="V127" i="5"/>
  <c r="V129" i="5"/>
  <c r="V131" i="5"/>
  <c r="V132" i="5"/>
  <c r="B120" i="5"/>
  <c r="V120" i="5" s="1"/>
  <c r="W120" i="5"/>
  <c r="J125" i="23"/>
  <c r="V123" i="23"/>
  <c r="J133" i="23"/>
  <c r="K123" i="23"/>
  <c r="V125" i="23"/>
  <c r="F127" i="23"/>
  <c r="F129" i="23"/>
  <c r="V127" i="23"/>
  <c r="J129" i="23"/>
  <c r="K122" i="23"/>
  <c r="D123" i="23"/>
  <c r="R123" i="23"/>
  <c r="F125" i="23"/>
  <c r="V129" i="23"/>
  <c r="J131" i="23"/>
  <c r="N121" i="23"/>
  <c r="J127" i="23"/>
  <c r="N131" i="23"/>
  <c r="N133" i="23"/>
  <c r="V121" i="23"/>
  <c r="N125" i="23"/>
  <c r="C127" i="23"/>
  <c r="N127" i="23"/>
  <c r="N129" i="23"/>
  <c r="C131" i="23"/>
  <c r="R131" i="23"/>
  <c r="C133" i="23"/>
  <c r="R133" i="23"/>
  <c r="J123" i="23"/>
  <c r="C125" i="23"/>
  <c r="R125" i="23"/>
  <c r="D127" i="23"/>
  <c r="R127" i="23"/>
  <c r="C129" i="23"/>
  <c r="R129" i="23"/>
  <c r="F131" i="23"/>
  <c r="V131" i="23"/>
  <c r="F133" i="23"/>
  <c r="V133" i="23"/>
  <c r="S134" i="23"/>
  <c r="G128" i="23"/>
  <c r="C122" i="23"/>
  <c r="J122" i="23"/>
  <c r="R122" i="23"/>
  <c r="G123" i="23"/>
  <c r="O123" i="23"/>
  <c r="F124" i="23"/>
  <c r="N124" i="23"/>
  <c r="V124" i="23"/>
  <c r="D125" i="23"/>
  <c r="K125" i="23"/>
  <c r="S125" i="23"/>
  <c r="J126" i="23"/>
  <c r="R126" i="23"/>
  <c r="O127" i="23"/>
  <c r="W127" i="23"/>
  <c r="F128" i="23"/>
  <c r="N128" i="23"/>
  <c r="V128" i="23"/>
  <c r="D129" i="23"/>
  <c r="K129" i="23"/>
  <c r="S129" i="23"/>
  <c r="R130" i="23"/>
  <c r="G131" i="23"/>
  <c r="O131" i="23"/>
  <c r="W131" i="23"/>
  <c r="F132" i="23"/>
  <c r="N132" i="23"/>
  <c r="V132" i="23"/>
  <c r="D133" i="23"/>
  <c r="K133" i="23"/>
  <c r="S133" i="23"/>
  <c r="R134" i="23"/>
  <c r="G124" i="23"/>
  <c r="W124" i="23"/>
  <c r="W128" i="23"/>
  <c r="O132" i="23"/>
  <c r="W132" i="23"/>
  <c r="F122" i="23"/>
  <c r="V122" i="23"/>
  <c r="C124" i="23"/>
  <c r="J124" i="23"/>
  <c r="R124" i="23"/>
  <c r="G125" i="23"/>
  <c r="O125" i="23"/>
  <c r="V126" i="23"/>
  <c r="K127" i="23"/>
  <c r="C128" i="23"/>
  <c r="J128" i="23"/>
  <c r="R128" i="23"/>
  <c r="G129" i="23"/>
  <c r="O129" i="23"/>
  <c r="N130" i="23"/>
  <c r="V130" i="23"/>
  <c r="D131" i="23"/>
  <c r="K131" i="23"/>
  <c r="C132" i="23"/>
  <c r="J132" i="23"/>
  <c r="R132" i="23"/>
  <c r="G133" i="23"/>
  <c r="O133" i="23"/>
  <c r="F134" i="23"/>
  <c r="O124" i="23"/>
  <c r="O128" i="23"/>
  <c r="G132" i="23"/>
  <c r="G122" i="23"/>
  <c r="O122" i="23"/>
  <c r="D124" i="23"/>
  <c r="K124" i="23"/>
  <c r="O126" i="23"/>
  <c r="D128" i="23"/>
  <c r="K128" i="23"/>
  <c r="O130" i="23"/>
  <c r="D132" i="23"/>
  <c r="K132" i="23"/>
  <c r="O134" i="23"/>
  <c r="S121" i="22"/>
  <c r="K121" i="22"/>
  <c r="V121" i="22"/>
  <c r="N124" i="22"/>
  <c r="V125" i="22"/>
  <c r="G134" i="22"/>
  <c r="D121" i="22"/>
  <c r="N121" i="22"/>
  <c r="N123" i="22"/>
  <c r="D124" i="22"/>
  <c r="S124" i="22"/>
  <c r="D125" i="22"/>
  <c r="V127" i="22"/>
  <c r="K128" i="22"/>
  <c r="J129" i="22"/>
  <c r="S129" i="22"/>
  <c r="V131" i="22"/>
  <c r="K132" i="22"/>
  <c r="J133" i="22"/>
  <c r="O134" i="22"/>
  <c r="J121" i="22"/>
  <c r="S125" i="22"/>
  <c r="F124" i="22"/>
  <c r="V124" i="22"/>
  <c r="N128" i="22"/>
  <c r="N132" i="22"/>
  <c r="V122" i="22"/>
  <c r="N122" i="22"/>
  <c r="F122" i="22"/>
  <c r="S122" i="22"/>
  <c r="K122" i="22"/>
  <c r="D122" i="22"/>
  <c r="O122" i="22"/>
  <c r="C122" i="22"/>
  <c r="R122" i="22"/>
  <c r="G122" i="22"/>
  <c r="W122" i="22"/>
  <c r="K130" i="22"/>
  <c r="J122" i="22"/>
  <c r="K123" i="22"/>
  <c r="D123" i="22"/>
  <c r="R123" i="22"/>
  <c r="C123" i="22"/>
  <c r="O123" i="22"/>
  <c r="S126" i="22"/>
  <c r="V134" i="22"/>
  <c r="N134" i="22"/>
  <c r="F134" i="22"/>
  <c r="S134" i="22"/>
  <c r="K134" i="22"/>
  <c r="D134" i="22"/>
  <c r="R134" i="22"/>
  <c r="J134" i="22"/>
  <c r="C134" i="22"/>
  <c r="G127" i="22"/>
  <c r="O127" i="22"/>
  <c r="W127" i="22"/>
  <c r="G131" i="22"/>
  <c r="O131" i="22"/>
  <c r="W131" i="22"/>
  <c r="G124" i="22"/>
  <c r="O124" i="22"/>
  <c r="W124" i="22"/>
  <c r="C127" i="22"/>
  <c r="J127" i="22"/>
  <c r="R127" i="22"/>
  <c r="G128" i="22"/>
  <c r="O128" i="22"/>
  <c r="C131" i="22"/>
  <c r="J131" i="22"/>
  <c r="R131" i="22"/>
  <c r="G132" i="22"/>
  <c r="O132" i="22"/>
  <c r="W132" i="22"/>
  <c r="G121" i="22"/>
  <c r="C124" i="22"/>
  <c r="J124" i="22"/>
  <c r="G125" i="22"/>
  <c r="D127" i="22"/>
  <c r="K127" i="22"/>
  <c r="C128" i="22"/>
  <c r="G129" i="22"/>
  <c r="O129" i="22"/>
  <c r="D131" i="22"/>
  <c r="K131" i="22"/>
  <c r="C132" i="22"/>
  <c r="J132" i="22"/>
  <c r="G133" i="22"/>
  <c r="BL42" i="5"/>
  <c r="BK42" i="5"/>
  <c r="BJ42" i="5"/>
  <c r="BI42" i="5"/>
  <c r="BH42" i="5"/>
  <c r="BG42" i="5"/>
  <c r="BF42" i="5"/>
  <c r="BE42" i="5"/>
  <c r="BD42" i="5"/>
  <c r="BC42" i="5"/>
  <c r="BL41" i="5"/>
  <c r="BK41" i="5"/>
  <c r="BJ41" i="5"/>
  <c r="BI41" i="5"/>
  <c r="BH41" i="5"/>
  <c r="BG41" i="5"/>
  <c r="BF41" i="5"/>
  <c r="BE41" i="5"/>
  <c r="BD41" i="5"/>
  <c r="BC41" i="5"/>
  <c r="BL40" i="5"/>
  <c r="BK40" i="5"/>
  <c r="BJ40" i="5"/>
  <c r="BI40" i="5"/>
  <c r="BH40" i="5"/>
  <c r="BG40" i="5"/>
  <c r="BF40" i="5"/>
  <c r="BE40" i="5"/>
  <c r="BD40" i="5"/>
  <c r="BC40" i="5"/>
  <c r="BL39" i="5"/>
  <c r="BK39" i="5"/>
  <c r="BJ39" i="5"/>
  <c r="BI39" i="5"/>
  <c r="BH39" i="5"/>
  <c r="BG39" i="5"/>
  <c r="BF39" i="5"/>
  <c r="BE39" i="5"/>
  <c r="BD39" i="5"/>
  <c r="BC39" i="5"/>
  <c r="BL38" i="5"/>
  <c r="BK38" i="5"/>
  <c r="BJ38" i="5"/>
  <c r="BI38" i="5"/>
  <c r="BH38" i="5"/>
  <c r="BG38" i="5"/>
  <c r="BF38" i="5"/>
  <c r="BE38" i="5"/>
  <c r="BD38" i="5"/>
  <c r="BC38" i="5"/>
  <c r="BA42" i="5"/>
  <c r="AZ42" i="5"/>
  <c r="BA41" i="5"/>
  <c r="AZ41" i="5"/>
  <c r="BA40" i="5"/>
  <c r="AZ40" i="5"/>
  <c r="BA39" i="5"/>
  <c r="AZ39" i="5"/>
  <c r="BA38" i="5"/>
  <c r="AZ38" i="5"/>
  <c r="AX42" i="5"/>
  <c r="AX41" i="5"/>
  <c r="AX40" i="5"/>
  <c r="AX39" i="5"/>
  <c r="AX38" i="5"/>
  <c r="AR42" i="5"/>
  <c r="AQ42" i="5"/>
  <c r="AP42" i="5"/>
  <c r="AO42" i="5"/>
  <c r="AR41" i="5"/>
  <c r="AQ41" i="5"/>
  <c r="AP41" i="5"/>
  <c r="AO41" i="5"/>
  <c r="AR40" i="5"/>
  <c r="AQ40" i="5"/>
  <c r="AP40" i="5"/>
  <c r="AO40" i="5"/>
  <c r="AR39" i="5"/>
  <c r="AQ39" i="5"/>
  <c r="AP39" i="5"/>
  <c r="AO39" i="5"/>
  <c r="AR38" i="5"/>
  <c r="AQ38" i="5"/>
  <c r="AP38" i="5"/>
  <c r="AO38" i="5"/>
  <c r="AM42" i="5"/>
  <c r="AM41" i="5"/>
  <c r="AM40" i="5"/>
  <c r="AM39" i="5"/>
  <c r="AM38" i="5"/>
  <c r="AL42" i="5"/>
  <c r="AL41" i="5"/>
  <c r="AL40" i="5"/>
  <c r="AL39" i="5"/>
  <c r="AL38" i="5"/>
  <c r="AI42" i="5"/>
  <c r="AI41" i="5"/>
  <c r="AI40" i="5"/>
  <c r="AI39" i="5"/>
  <c r="AI38" i="5"/>
  <c r="AH42" i="5"/>
  <c r="AH41" i="5"/>
  <c r="AH40" i="5"/>
  <c r="AH39" i="5"/>
  <c r="AH38" i="5"/>
  <c r="AF42" i="5"/>
  <c r="AF41" i="5"/>
  <c r="AF40" i="5"/>
  <c r="AF39" i="5"/>
  <c r="AF38" i="5"/>
  <c r="BL28" i="5"/>
  <c r="BK28" i="5"/>
  <c r="BJ28" i="5"/>
  <c r="BI28" i="5"/>
  <c r="BH28" i="5"/>
  <c r="BG28" i="5"/>
  <c r="BF28" i="5"/>
  <c r="BE28" i="5"/>
  <c r="BD28" i="5"/>
  <c r="BC28" i="5"/>
  <c r="BL27" i="5"/>
  <c r="BK27" i="5"/>
  <c r="BJ27" i="5"/>
  <c r="BI27" i="5"/>
  <c r="BH27" i="5"/>
  <c r="BG27" i="5"/>
  <c r="BF27" i="5"/>
  <c r="BE27" i="5"/>
  <c r="BD27" i="5"/>
  <c r="BC27" i="5"/>
  <c r="BL26" i="5"/>
  <c r="BK26" i="5"/>
  <c r="BJ26" i="5"/>
  <c r="BI26" i="5"/>
  <c r="BH26" i="5"/>
  <c r="BG26" i="5"/>
  <c r="BF26" i="5"/>
  <c r="BE26" i="5"/>
  <c r="BD26" i="5"/>
  <c r="BC26" i="5"/>
  <c r="BL25" i="5"/>
  <c r="BK25" i="5"/>
  <c r="BJ25" i="5"/>
  <c r="BI25" i="5"/>
  <c r="BH25" i="5"/>
  <c r="BG25" i="5"/>
  <c r="BF25" i="5"/>
  <c r="BE25" i="5"/>
  <c r="BD25" i="5"/>
  <c r="BC25" i="5"/>
  <c r="BL24" i="5"/>
  <c r="BK24" i="5"/>
  <c r="BJ24" i="5"/>
  <c r="BI24" i="5"/>
  <c r="BH24" i="5"/>
  <c r="BG24" i="5"/>
  <c r="BF24" i="5"/>
  <c r="BE24" i="5"/>
  <c r="BD24" i="5"/>
  <c r="BC24" i="5"/>
  <c r="BA28" i="5"/>
  <c r="AZ28" i="5"/>
  <c r="BA27" i="5"/>
  <c r="AZ27" i="5"/>
  <c r="BA26" i="5"/>
  <c r="AZ26" i="5"/>
  <c r="BA25" i="5"/>
  <c r="AZ25" i="5"/>
  <c r="BA24" i="5"/>
  <c r="AZ24" i="5"/>
  <c r="AX28" i="5"/>
  <c r="AX27" i="5"/>
  <c r="AX26" i="5"/>
  <c r="AX25" i="5"/>
  <c r="AX24" i="5"/>
  <c r="AR28" i="5"/>
  <c r="AQ28" i="5"/>
  <c r="AP28" i="5"/>
  <c r="AO28" i="5"/>
  <c r="AR27" i="5"/>
  <c r="AQ27" i="5"/>
  <c r="AP27" i="5"/>
  <c r="AO27" i="5"/>
  <c r="AR26" i="5"/>
  <c r="AQ26" i="5"/>
  <c r="AP26" i="5"/>
  <c r="AO26" i="5"/>
  <c r="AR25" i="5"/>
  <c r="AQ25" i="5"/>
  <c r="AP25" i="5"/>
  <c r="AO25" i="5"/>
  <c r="AR24" i="5"/>
  <c r="AQ24" i="5"/>
  <c r="AP24" i="5"/>
  <c r="AO24" i="5"/>
  <c r="AM28" i="5"/>
  <c r="AL28" i="5"/>
  <c r="AM27" i="5"/>
  <c r="AL27" i="5"/>
  <c r="AM26" i="5"/>
  <c r="AL26" i="5"/>
  <c r="AM25" i="5"/>
  <c r="AL25" i="5"/>
  <c r="AM24" i="5"/>
  <c r="AL24" i="5"/>
  <c r="AI28" i="5"/>
  <c r="AH28" i="5"/>
  <c r="AI27" i="5"/>
  <c r="AH27" i="5"/>
  <c r="AI26" i="5"/>
  <c r="AH26" i="5"/>
  <c r="AI25" i="5"/>
  <c r="AH25" i="5"/>
  <c r="AI24" i="5"/>
  <c r="AH24" i="5"/>
  <c r="AF28" i="5"/>
  <c r="AF27" i="5"/>
  <c r="AF26" i="5"/>
  <c r="AF25" i="5"/>
  <c r="AF24" i="5"/>
  <c r="B95" i="21"/>
  <c r="W95" i="21"/>
  <c r="V95" i="21"/>
  <c r="S95" i="21"/>
  <c r="R95" i="21"/>
  <c r="O95" i="21"/>
  <c r="N95" i="21"/>
  <c r="K95" i="21"/>
  <c r="J95" i="21"/>
  <c r="G95" i="21"/>
  <c r="F95" i="21"/>
  <c r="D95" i="21"/>
  <c r="C95" i="21"/>
  <c r="B94" i="21"/>
  <c r="N94" i="21" s="1"/>
  <c r="W94" i="21"/>
  <c r="O94" i="21"/>
  <c r="J94" i="21"/>
  <c r="G94" i="21"/>
  <c r="B93" i="21"/>
  <c r="W93" i="21" s="1"/>
  <c r="R93" i="21"/>
  <c r="J93" i="21"/>
  <c r="C93" i="21"/>
  <c r="B92" i="21"/>
  <c r="R92" i="21" s="1"/>
  <c r="V92" i="21"/>
  <c r="S92" i="21"/>
  <c r="O92" i="21"/>
  <c r="N92" i="21"/>
  <c r="K92" i="21"/>
  <c r="J92" i="21"/>
  <c r="F92" i="21"/>
  <c r="D92" i="21"/>
  <c r="B91" i="21"/>
  <c r="K91" i="21" s="1"/>
  <c r="W91" i="21"/>
  <c r="V91" i="21"/>
  <c r="O91" i="21"/>
  <c r="N91" i="21"/>
  <c r="J91" i="21"/>
  <c r="G91" i="21"/>
  <c r="F91" i="21"/>
  <c r="B90" i="21"/>
  <c r="V90" i="21" s="1"/>
  <c r="W90" i="21"/>
  <c r="R90" i="21"/>
  <c r="O90" i="21"/>
  <c r="J90" i="21"/>
  <c r="G90" i="21"/>
  <c r="C90" i="21"/>
  <c r="B89" i="21"/>
  <c r="O89" i="21" s="1"/>
  <c r="J89" i="21"/>
  <c r="B88" i="21"/>
  <c r="O88" i="21" s="1"/>
  <c r="W88" i="21"/>
  <c r="V88" i="21"/>
  <c r="S88" i="21"/>
  <c r="R88" i="21"/>
  <c r="N88" i="21"/>
  <c r="K88" i="21"/>
  <c r="J88" i="21"/>
  <c r="G88" i="21"/>
  <c r="F88" i="21"/>
  <c r="D88" i="21"/>
  <c r="C88" i="21"/>
  <c r="B87" i="21"/>
  <c r="W87" i="21"/>
  <c r="V87" i="21"/>
  <c r="S87" i="21"/>
  <c r="R87" i="21"/>
  <c r="O87" i="21"/>
  <c r="N87" i="21"/>
  <c r="K87" i="21"/>
  <c r="J87" i="21"/>
  <c r="G87" i="21"/>
  <c r="F87" i="21"/>
  <c r="D87" i="21"/>
  <c r="C87" i="21"/>
  <c r="B86" i="21"/>
  <c r="N86" i="21" s="1"/>
  <c r="W86" i="21"/>
  <c r="O86" i="21"/>
  <c r="J86" i="21"/>
  <c r="G86" i="21"/>
  <c r="B85" i="21"/>
  <c r="W85" i="21" s="1"/>
  <c r="R85" i="21"/>
  <c r="J85" i="21"/>
  <c r="C85" i="21"/>
  <c r="B84" i="21"/>
  <c r="R84" i="21" s="1"/>
  <c r="V84" i="21"/>
  <c r="S84" i="21"/>
  <c r="O84" i="21"/>
  <c r="N84" i="21"/>
  <c r="K84" i="21"/>
  <c r="J84" i="21"/>
  <c r="F84" i="21"/>
  <c r="D84" i="21"/>
  <c r="B83" i="21"/>
  <c r="K83" i="21" s="1"/>
  <c r="W83" i="21"/>
  <c r="V83" i="21"/>
  <c r="O83" i="21"/>
  <c r="N83" i="21"/>
  <c r="J83" i="21"/>
  <c r="G83" i="21"/>
  <c r="F83" i="21"/>
  <c r="B82" i="21"/>
  <c r="V82" i="21" s="1"/>
  <c r="W82" i="21"/>
  <c r="R82" i="21"/>
  <c r="O82" i="21"/>
  <c r="J82" i="21"/>
  <c r="G82" i="21"/>
  <c r="C82" i="21"/>
  <c r="L56" i="21"/>
  <c r="J56" i="21"/>
  <c r="G56" i="21"/>
  <c r="E56" i="21"/>
  <c r="C56" i="21"/>
  <c r="K56" i="21"/>
  <c r="I56" i="21"/>
  <c r="F56" i="21"/>
  <c r="D56" i="21"/>
  <c r="B56" i="21"/>
  <c r="L49" i="21"/>
  <c r="J49" i="21"/>
  <c r="G49" i="21"/>
  <c r="E49" i="21"/>
  <c r="C49" i="21"/>
  <c r="K49" i="21"/>
  <c r="I49" i="21"/>
  <c r="F49" i="21"/>
  <c r="D49" i="21"/>
  <c r="B49" i="21"/>
  <c r="L48" i="21"/>
  <c r="J48" i="21"/>
  <c r="G48" i="21"/>
  <c r="E48" i="21"/>
  <c r="C48" i="21"/>
  <c r="K48" i="21"/>
  <c r="I48" i="21"/>
  <c r="F48" i="21"/>
  <c r="D48" i="21"/>
  <c r="B48" i="21"/>
  <c r="L47" i="21"/>
  <c r="J47" i="21"/>
  <c r="G47" i="21"/>
  <c r="E47" i="21"/>
  <c r="C47" i="21"/>
  <c r="K47" i="21"/>
  <c r="I47" i="21"/>
  <c r="F47" i="21"/>
  <c r="D47" i="21"/>
  <c r="B47" i="21"/>
  <c r="L46" i="21"/>
  <c r="J46" i="21"/>
  <c r="G46" i="21"/>
  <c r="E46" i="21"/>
  <c r="C46" i="21"/>
  <c r="K46" i="21"/>
  <c r="I46" i="21"/>
  <c r="F46" i="21"/>
  <c r="D46" i="21"/>
  <c r="B46" i="21"/>
  <c r="L45" i="21"/>
  <c r="J45" i="21"/>
  <c r="G45" i="21"/>
  <c r="E45" i="21"/>
  <c r="C45" i="21"/>
  <c r="K45" i="21"/>
  <c r="I45" i="21"/>
  <c r="F45" i="21"/>
  <c r="D45" i="21"/>
  <c r="B45" i="21"/>
  <c r="L39" i="21"/>
  <c r="J39" i="21"/>
  <c r="G39" i="21"/>
  <c r="E39" i="21"/>
  <c r="C39" i="21"/>
  <c r="K39" i="21"/>
  <c r="I39" i="21"/>
  <c r="F39" i="21"/>
  <c r="D39" i="21"/>
  <c r="B39" i="21"/>
  <c r="L32" i="21"/>
  <c r="J32" i="21"/>
  <c r="G32" i="21"/>
  <c r="E32" i="21"/>
  <c r="C32" i="21"/>
  <c r="K32" i="21"/>
  <c r="I32" i="21"/>
  <c r="F32" i="21"/>
  <c r="D32" i="21"/>
  <c r="B32" i="21"/>
  <c r="L31" i="21"/>
  <c r="J31" i="21"/>
  <c r="G31" i="21"/>
  <c r="E31" i="21"/>
  <c r="C31" i="21"/>
  <c r="K31" i="21"/>
  <c r="I31" i="21"/>
  <c r="F31" i="21"/>
  <c r="D31" i="21"/>
  <c r="B31" i="21"/>
  <c r="L30" i="21"/>
  <c r="J30" i="21"/>
  <c r="G30" i="21"/>
  <c r="E30" i="21"/>
  <c r="C30" i="21"/>
  <c r="K30" i="21"/>
  <c r="I30" i="21"/>
  <c r="F30" i="21"/>
  <c r="D30" i="21"/>
  <c r="B30" i="21"/>
  <c r="L29" i="21"/>
  <c r="J29" i="21"/>
  <c r="G29" i="21"/>
  <c r="E29" i="21"/>
  <c r="C29" i="21"/>
  <c r="K29" i="21"/>
  <c r="I29" i="21"/>
  <c r="F29" i="21"/>
  <c r="D29" i="21"/>
  <c r="B29" i="21"/>
  <c r="L28" i="21"/>
  <c r="J28" i="21"/>
  <c r="G28" i="21"/>
  <c r="E28" i="21"/>
  <c r="C28" i="21"/>
  <c r="K28" i="21"/>
  <c r="I28" i="21"/>
  <c r="F28" i="21"/>
  <c r="D28" i="21"/>
  <c r="B28" i="21"/>
  <c r="B96" i="20"/>
  <c r="O96" i="20" s="1"/>
  <c r="B95" i="20"/>
  <c r="O95" i="20" s="1"/>
  <c r="W95" i="20"/>
  <c r="V95" i="20"/>
  <c r="S95" i="20"/>
  <c r="R95" i="20"/>
  <c r="N95" i="20"/>
  <c r="K95" i="20"/>
  <c r="J95" i="20"/>
  <c r="G95" i="20"/>
  <c r="F95" i="20"/>
  <c r="D95" i="20"/>
  <c r="C95" i="20"/>
  <c r="B94" i="20"/>
  <c r="W94" i="20"/>
  <c r="V94" i="20"/>
  <c r="S94" i="20"/>
  <c r="R94" i="20"/>
  <c r="O94" i="20"/>
  <c r="N94" i="20"/>
  <c r="K94" i="20"/>
  <c r="J94" i="20"/>
  <c r="G94" i="20"/>
  <c r="F94" i="20"/>
  <c r="D94" i="20"/>
  <c r="C94" i="20"/>
  <c r="B93" i="20"/>
  <c r="N93" i="20" s="1"/>
  <c r="W93" i="20"/>
  <c r="O93" i="20"/>
  <c r="J93" i="20"/>
  <c r="G93" i="20"/>
  <c r="B92" i="20"/>
  <c r="W92" i="20" s="1"/>
  <c r="R92" i="20"/>
  <c r="J92" i="20"/>
  <c r="C92" i="20"/>
  <c r="B91" i="20"/>
  <c r="R91" i="20" s="1"/>
  <c r="V91" i="20"/>
  <c r="S91" i="20"/>
  <c r="O91" i="20"/>
  <c r="N91" i="20"/>
  <c r="K91" i="20"/>
  <c r="J91" i="20"/>
  <c r="F91" i="20"/>
  <c r="D91" i="20"/>
  <c r="B90" i="20"/>
  <c r="K90" i="20" s="1"/>
  <c r="W90" i="20"/>
  <c r="V90" i="20"/>
  <c r="O90" i="20"/>
  <c r="N90" i="20"/>
  <c r="J90" i="20"/>
  <c r="G90" i="20"/>
  <c r="F90" i="20"/>
  <c r="B89" i="20"/>
  <c r="V89" i="20" s="1"/>
  <c r="W89" i="20"/>
  <c r="R89" i="20"/>
  <c r="O89" i="20"/>
  <c r="J89" i="20"/>
  <c r="G89" i="20"/>
  <c r="C89" i="20"/>
  <c r="B88" i="20"/>
  <c r="O88" i="20" s="1"/>
  <c r="J88" i="20"/>
  <c r="B87" i="20"/>
  <c r="O87" i="20" s="1"/>
  <c r="W87" i="20"/>
  <c r="V87" i="20"/>
  <c r="S87" i="20"/>
  <c r="R87" i="20"/>
  <c r="N87" i="20"/>
  <c r="K87" i="20"/>
  <c r="J87" i="20"/>
  <c r="G87" i="20"/>
  <c r="F87" i="20"/>
  <c r="D87" i="20"/>
  <c r="C87" i="20"/>
  <c r="B86" i="20"/>
  <c r="W86" i="20"/>
  <c r="V86" i="20"/>
  <c r="S86" i="20"/>
  <c r="R86" i="20"/>
  <c r="O86" i="20"/>
  <c r="N86" i="20"/>
  <c r="K86" i="20"/>
  <c r="J86" i="20"/>
  <c r="G86" i="20"/>
  <c r="F86" i="20"/>
  <c r="D86" i="20"/>
  <c r="C86" i="20"/>
  <c r="B85" i="20"/>
  <c r="N85" i="20" s="1"/>
  <c r="W85" i="20"/>
  <c r="O85" i="20"/>
  <c r="J85" i="20"/>
  <c r="G85" i="20"/>
  <c r="B84" i="20"/>
  <c r="W84" i="20" s="1"/>
  <c r="R84" i="20"/>
  <c r="J84" i="20"/>
  <c r="C84" i="20"/>
  <c r="B83" i="20"/>
  <c r="R83" i="20" s="1"/>
  <c r="V83" i="20"/>
  <c r="S83" i="20"/>
  <c r="O83" i="20"/>
  <c r="N83" i="20"/>
  <c r="K83" i="20"/>
  <c r="J83" i="20"/>
  <c r="F83" i="20"/>
  <c r="D83" i="20"/>
  <c r="D41" i="5"/>
  <c r="D40" i="5"/>
  <c r="D39" i="5"/>
  <c r="D38" i="5"/>
  <c r="D27" i="5"/>
  <c r="D26" i="5"/>
  <c r="D25" i="5"/>
  <c r="D24" i="5"/>
  <c r="D28" i="5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3" i="19"/>
  <c r="N34" i="19"/>
  <c r="N35" i="19"/>
  <c r="N36" i="19"/>
  <c r="N37" i="19"/>
  <c r="N38" i="19"/>
  <c r="N39" i="19"/>
  <c r="N40" i="19"/>
  <c r="N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3" i="19"/>
  <c r="M34" i="19"/>
  <c r="M35" i="19"/>
  <c r="M36" i="19"/>
  <c r="M37" i="19"/>
  <c r="M38" i="19"/>
  <c r="M39" i="19"/>
  <c r="M40" i="19"/>
  <c r="M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3" i="19"/>
  <c r="L34" i="19"/>
  <c r="L35" i="19"/>
  <c r="L36" i="19"/>
  <c r="L37" i="19"/>
  <c r="L40" i="19"/>
  <c r="L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3" i="19"/>
  <c r="K34" i="19"/>
  <c r="K35" i="19"/>
  <c r="K36" i="19"/>
  <c r="K37" i="19"/>
  <c r="K38" i="19"/>
  <c r="K39" i="19"/>
  <c r="K40" i="19"/>
  <c r="K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3" i="19"/>
  <c r="J34" i="19"/>
  <c r="J35" i="19"/>
  <c r="J36" i="19"/>
  <c r="J37" i="19"/>
  <c r="J38" i="19"/>
  <c r="J39" i="19"/>
  <c r="J40" i="19"/>
  <c r="J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3" i="19"/>
  <c r="I34" i="19"/>
  <c r="I35" i="19"/>
  <c r="I36" i="19"/>
  <c r="I37" i="19"/>
  <c r="I38" i="19"/>
  <c r="I39" i="19"/>
  <c r="I40" i="19"/>
  <c r="I16" i="19"/>
  <c r="I40" i="5"/>
  <c r="J40" i="5"/>
  <c r="M40" i="5"/>
  <c r="N40" i="5"/>
  <c r="O40" i="5"/>
  <c r="S40" i="5"/>
  <c r="T40" i="5"/>
  <c r="U40" i="5"/>
  <c r="V40" i="5"/>
  <c r="Y40" i="5"/>
  <c r="Z40" i="5"/>
  <c r="H40" i="5"/>
  <c r="I26" i="5"/>
  <c r="J26" i="5"/>
  <c r="M26" i="5"/>
  <c r="N26" i="5"/>
  <c r="O26" i="5"/>
  <c r="S26" i="5"/>
  <c r="T26" i="5"/>
  <c r="U26" i="5"/>
  <c r="V26" i="5"/>
  <c r="Y26" i="5"/>
  <c r="Z26" i="5"/>
  <c r="H26" i="5"/>
  <c r="I39" i="5"/>
  <c r="J39" i="5"/>
  <c r="M39" i="5"/>
  <c r="N39" i="5"/>
  <c r="O39" i="5"/>
  <c r="S39" i="5"/>
  <c r="T39" i="5"/>
  <c r="U39" i="5"/>
  <c r="V39" i="5"/>
  <c r="Y39" i="5"/>
  <c r="Z39" i="5"/>
  <c r="I41" i="5"/>
  <c r="J41" i="5"/>
  <c r="M41" i="5"/>
  <c r="N41" i="5"/>
  <c r="O41" i="5"/>
  <c r="S41" i="5"/>
  <c r="T41" i="5"/>
  <c r="U41" i="5"/>
  <c r="V41" i="5"/>
  <c r="Y41" i="5"/>
  <c r="Z41" i="5"/>
  <c r="I42" i="5"/>
  <c r="J42" i="5"/>
  <c r="M42" i="5"/>
  <c r="N42" i="5"/>
  <c r="O42" i="5"/>
  <c r="S42" i="5"/>
  <c r="T42" i="5"/>
  <c r="U42" i="5"/>
  <c r="V42" i="5"/>
  <c r="Y42" i="5"/>
  <c r="Z42" i="5"/>
  <c r="H42" i="5"/>
  <c r="H41" i="5"/>
  <c r="H39" i="5"/>
  <c r="I38" i="5"/>
  <c r="J38" i="5"/>
  <c r="M38" i="5"/>
  <c r="N38" i="5"/>
  <c r="O38" i="5"/>
  <c r="Q38" i="5"/>
  <c r="T38" i="5"/>
  <c r="U38" i="5"/>
  <c r="V38" i="5"/>
  <c r="Y38" i="5"/>
  <c r="Z38" i="5"/>
  <c r="H38" i="5"/>
  <c r="I28" i="5"/>
  <c r="J28" i="5"/>
  <c r="M28" i="5"/>
  <c r="N28" i="5"/>
  <c r="O28" i="5"/>
  <c r="S28" i="5"/>
  <c r="T28" i="5"/>
  <c r="U28" i="5"/>
  <c r="V28" i="5"/>
  <c r="Y28" i="5"/>
  <c r="Z28" i="5"/>
  <c r="H28" i="5"/>
  <c r="I27" i="5"/>
  <c r="J27" i="5"/>
  <c r="M27" i="5"/>
  <c r="N27" i="5"/>
  <c r="O27" i="5"/>
  <c r="S27" i="5"/>
  <c r="T27" i="5"/>
  <c r="U27" i="5"/>
  <c r="V27" i="5"/>
  <c r="Y27" i="5"/>
  <c r="Z27" i="5"/>
  <c r="H27" i="5"/>
  <c r="I25" i="5"/>
  <c r="J25" i="5"/>
  <c r="M25" i="5"/>
  <c r="N25" i="5"/>
  <c r="O25" i="5"/>
  <c r="S25" i="5"/>
  <c r="T25" i="5"/>
  <c r="U25" i="5"/>
  <c r="V25" i="5"/>
  <c r="Y25" i="5"/>
  <c r="Z25" i="5"/>
  <c r="H25" i="5"/>
  <c r="I24" i="5"/>
  <c r="J24" i="5"/>
  <c r="M24" i="5"/>
  <c r="N24" i="5"/>
  <c r="O24" i="5"/>
  <c r="Q24" i="5"/>
  <c r="T24" i="5"/>
  <c r="U24" i="5"/>
  <c r="V24" i="5"/>
  <c r="Y24" i="5"/>
  <c r="Z24" i="5"/>
  <c r="H24" i="5"/>
  <c r="S121" i="5"/>
  <c r="R122" i="5"/>
  <c r="S122" i="5"/>
  <c r="R123" i="5"/>
  <c r="R124" i="5"/>
  <c r="S124" i="5"/>
  <c r="R125" i="5"/>
  <c r="S125" i="5"/>
  <c r="R126" i="5"/>
  <c r="S126" i="5"/>
  <c r="R127" i="5"/>
  <c r="S127" i="5"/>
  <c r="S128" i="5"/>
  <c r="R129" i="5"/>
  <c r="S129" i="5"/>
  <c r="R130" i="5"/>
  <c r="S130" i="5"/>
  <c r="R131" i="5"/>
  <c r="S131" i="5"/>
  <c r="R132" i="5"/>
  <c r="S132" i="5"/>
  <c r="R133" i="5"/>
  <c r="S133" i="5"/>
  <c r="S120" i="5"/>
  <c r="R120" i="5"/>
  <c r="N122" i="5"/>
  <c r="O122" i="5"/>
  <c r="N123" i="5"/>
  <c r="O123" i="5"/>
  <c r="N124" i="5"/>
  <c r="O124" i="5"/>
  <c r="N125" i="5"/>
  <c r="N126" i="5"/>
  <c r="O126" i="5"/>
  <c r="N127" i="5"/>
  <c r="O127" i="5"/>
  <c r="O128" i="5"/>
  <c r="N129" i="5"/>
  <c r="O129" i="5"/>
  <c r="N130" i="5"/>
  <c r="O130" i="5"/>
  <c r="N131" i="5"/>
  <c r="O131" i="5"/>
  <c r="N132" i="5"/>
  <c r="O132" i="5"/>
  <c r="N133" i="5"/>
  <c r="O133" i="5"/>
  <c r="O120" i="5"/>
  <c r="N120" i="5"/>
  <c r="K121" i="5"/>
  <c r="J122" i="5"/>
  <c r="K122" i="5"/>
  <c r="J123" i="5"/>
  <c r="J124" i="5"/>
  <c r="K124" i="5"/>
  <c r="J125" i="5"/>
  <c r="K125" i="5"/>
  <c r="J126" i="5"/>
  <c r="K126" i="5"/>
  <c r="J127" i="5"/>
  <c r="K127" i="5"/>
  <c r="K128" i="5"/>
  <c r="J129" i="5"/>
  <c r="K129" i="5"/>
  <c r="J130" i="5"/>
  <c r="K130" i="5"/>
  <c r="J131" i="5"/>
  <c r="K131" i="5"/>
  <c r="J132" i="5"/>
  <c r="K132" i="5"/>
  <c r="J133" i="5"/>
  <c r="K133" i="5"/>
  <c r="K120" i="5"/>
  <c r="J120" i="5"/>
  <c r="F122" i="5"/>
  <c r="G122" i="5"/>
  <c r="F123" i="5"/>
  <c r="G123" i="5"/>
  <c r="F124" i="5"/>
  <c r="G124" i="5"/>
  <c r="F125" i="5"/>
  <c r="F126" i="5"/>
  <c r="G126" i="5"/>
  <c r="F127" i="5"/>
  <c r="G127" i="5"/>
  <c r="G128" i="5"/>
  <c r="F129" i="5"/>
  <c r="G129" i="5"/>
  <c r="F130" i="5"/>
  <c r="G130" i="5"/>
  <c r="F131" i="5"/>
  <c r="G131" i="5"/>
  <c r="F132" i="5"/>
  <c r="G132" i="5"/>
  <c r="F133" i="5"/>
  <c r="G133" i="5"/>
  <c r="G120" i="5"/>
  <c r="F120" i="5"/>
  <c r="D121" i="5"/>
  <c r="C122" i="5"/>
  <c r="D122" i="5"/>
  <c r="C123" i="5"/>
  <c r="C124" i="5"/>
  <c r="D124" i="5"/>
  <c r="C125" i="5"/>
  <c r="D125" i="5"/>
  <c r="C126" i="5"/>
  <c r="D126" i="5"/>
  <c r="C127" i="5"/>
  <c r="D127" i="5"/>
  <c r="D128" i="5"/>
  <c r="C129" i="5"/>
  <c r="D129" i="5"/>
  <c r="C130" i="5"/>
  <c r="D130" i="5"/>
  <c r="C131" i="5"/>
  <c r="D131" i="5"/>
  <c r="C132" i="5"/>
  <c r="D132" i="5"/>
  <c r="C133" i="5"/>
  <c r="D133" i="5"/>
  <c r="D120" i="5"/>
  <c r="C120" i="5"/>
  <c r="B886" i="8"/>
  <c r="B887" i="8"/>
  <c r="B888" i="8"/>
  <c r="D17" i="4"/>
  <c r="C88" i="20" l="1"/>
  <c r="R88" i="20"/>
  <c r="C96" i="20"/>
  <c r="R96" i="20"/>
  <c r="C89" i="21"/>
  <c r="R89" i="21"/>
  <c r="O126" i="22"/>
  <c r="C130" i="22"/>
  <c r="V130" i="22"/>
  <c r="G129" i="24"/>
  <c r="F129" i="24"/>
  <c r="N129" i="24"/>
  <c r="M129" i="24"/>
  <c r="Y129" i="24"/>
  <c r="V121" i="25"/>
  <c r="C128" i="5"/>
  <c r="J128" i="5"/>
  <c r="R128" i="5"/>
  <c r="K84" i="20"/>
  <c r="C85" i="20"/>
  <c r="R85" i="20"/>
  <c r="D88" i="20"/>
  <c r="S88" i="20"/>
  <c r="K92" i="20"/>
  <c r="C93" i="20"/>
  <c r="R93" i="20"/>
  <c r="D96" i="20"/>
  <c r="S96" i="20"/>
  <c r="K85" i="21"/>
  <c r="C86" i="21"/>
  <c r="R86" i="21"/>
  <c r="D89" i="21"/>
  <c r="S89" i="21"/>
  <c r="K93" i="21"/>
  <c r="C94" i="21"/>
  <c r="R94" i="21"/>
  <c r="R126" i="22"/>
  <c r="J130" i="22"/>
  <c r="K125" i="22"/>
  <c r="W126" i="22"/>
  <c r="F133" i="22"/>
  <c r="I131" i="24"/>
  <c r="Z129" i="24"/>
  <c r="F131" i="24"/>
  <c r="G141" i="24"/>
  <c r="R131" i="24"/>
  <c r="G136" i="24"/>
  <c r="F136" i="24"/>
  <c r="U135" i="24"/>
  <c r="J135" i="24"/>
  <c r="Y135" i="24"/>
  <c r="M135" i="24"/>
  <c r="Y140" i="24"/>
  <c r="Q140" i="24"/>
  <c r="U140" i="24"/>
  <c r="M140" i="24"/>
  <c r="F140" i="24"/>
  <c r="G140" i="24"/>
  <c r="G127" i="25"/>
  <c r="F133" i="25"/>
  <c r="R125" i="25"/>
  <c r="K125" i="25"/>
  <c r="S125" i="25"/>
  <c r="W125" i="25"/>
  <c r="D125" i="25"/>
  <c r="D123" i="5"/>
  <c r="G125" i="5"/>
  <c r="G121" i="5"/>
  <c r="K123" i="5"/>
  <c r="O125" i="5"/>
  <c r="O121" i="5"/>
  <c r="G83" i="20"/>
  <c r="W83" i="20"/>
  <c r="N84" i="20"/>
  <c r="D85" i="20"/>
  <c r="S85" i="20"/>
  <c r="F88" i="20"/>
  <c r="V88" i="20"/>
  <c r="K89" i="20"/>
  <c r="C90" i="20"/>
  <c r="R90" i="20"/>
  <c r="G91" i="20"/>
  <c r="W91" i="20"/>
  <c r="N92" i="20"/>
  <c r="D93" i="20"/>
  <c r="S93" i="20"/>
  <c r="F96" i="20"/>
  <c r="V96" i="20"/>
  <c r="K82" i="21"/>
  <c r="C83" i="21"/>
  <c r="R83" i="21"/>
  <c r="G84" i="21"/>
  <c r="W84" i="21"/>
  <c r="N85" i="21"/>
  <c r="D86" i="21"/>
  <c r="S86" i="21"/>
  <c r="F89" i="21"/>
  <c r="V89" i="21"/>
  <c r="K90" i="21"/>
  <c r="C91" i="21"/>
  <c r="R91" i="21"/>
  <c r="G92" i="21"/>
  <c r="W92" i="21"/>
  <c r="N93" i="21"/>
  <c r="D94" i="21"/>
  <c r="S94" i="21"/>
  <c r="D126" i="22"/>
  <c r="J123" i="22"/>
  <c r="R130" i="22"/>
  <c r="R121" i="22"/>
  <c r="C125" i="22"/>
  <c r="G134" i="23"/>
  <c r="G126" i="23"/>
  <c r="V134" i="23"/>
  <c r="J130" i="23"/>
  <c r="S121" i="23"/>
  <c r="J121" i="23"/>
  <c r="R121" i="23"/>
  <c r="V121" i="5"/>
  <c r="W124" i="5"/>
  <c r="W123" i="22"/>
  <c r="C126" i="22"/>
  <c r="K129" i="22"/>
  <c r="R129" i="22"/>
  <c r="K133" i="22"/>
  <c r="M137" i="24"/>
  <c r="R129" i="24"/>
  <c r="V137" i="24"/>
  <c r="N135" i="24"/>
  <c r="G135" i="24"/>
  <c r="V131" i="25"/>
  <c r="D120" i="26"/>
  <c r="K120" i="26"/>
  <c r="F120" i="26"/>
  <c r="S120" i="26"/>
  <c r="N120" i="26"/>
  <c r="V120" i="26"/>
  <c r="O120" i="26"/>
  <c r="R120" i="26"/>
  <c r="R125" i="26"/>
  <c r="O125" i="26"/>
  <c r="D125" i="26"/>
  <c r="V125" i="26"/>
  <c r="F121" i="5"/>
  <c r="N121" i="5"/>
  <c r="O84" i="20"/>
  <c r="F85" i="20"/>
  <c r="V85" i="20"/>
  <c r="G88" i="20"/>
  <c r="W88" i="20"/>
  <c r="N89" i="20"/>
  <c r="D90" i="20"/>
  <c r="S90" i="20"/>
  <c r="O92" i="20"/>
  <c r="F93" i="20"/>
  <c r="V93" i="20"/>
  <c r="G96" i="20"/>
  <c r="W96" i="20"/>
  <c r="N82" i="21"/>
  <c r="D83" i="21"/>
  <c r="S83" i="21"/>
  <c r="O85" i="21"/>
  <c r="F86" i="21"/>
  <c r="V86" i="21"/>
  <c r="G89" i="21"/>
  <c r="W89" i="21"/>
  <c r="N90" i="21"/>
  <c r="D91" i="21"/>
  <c r="S91" i="21"/>
  <c r="O93" i="21"/>
  <c r="F94" i="21"/>
  <c r="V94" i="21"/>
  <c r="O125" i="22"/>
  <c r="K126" i="22"/>
  <c r="D130" i="22"/>
  <c r="F121" i="22"/>
  <c r="N134" i="23"/>
  <c r="D121" i="23"/>
  <c r="K134" i="23"/>
  <c r="D126" i="23"/>
  <c r="C121" i="23"/>
  <c r="W128" i="5"/>
  <c r="G126" i="22"/>
  <c r="F128" i="22"/>
  <c r="V128" i="22"/>
  <c r="W130" i="22"/>
  <c r="J129" i="24"/>
  <c r="V129" i="24"/>
  <c r="Y131" i="24"/>
  <c r="N131" i="24"/>
  <c r="V131" i="24"/>
  <c r="J136" i="24"/>
  <c r="Q136" i="24"/>
  <c r="Y141" i="24"/>
  <c r="Q141" i="24"/>
  <c r="Z141" i="24"/>
  <c r="D121" i="25"/>
  <c r="C121" i="25"/>
  <c r="N121" i="25"/>
  <c r="F121" i="25"/>
  <c r="W121" i="25"/>
  <c r="S121" i="25"/>
  <c r="D131" i="25"/>
  <c r="O131" i="25"/>
  <c r="F131" i="25"/>
  <c r="N131" i="25"/>
  <c r="R131" i="25"/>
  <c r="G131" i="25"/>
  <c r="K121" i="25"/>
  <c r="C131" i="25"/>
  <c r="R121" i="25"/>
  <c r="J96" i="20"/>
  <c r="F128" i="5"/>
  <c r="N128" i="5"/>
  <c r="D84" i="20"/>
  <c r="S84" i="20"/>
  <c r="K88" i="20"/>
  <c r="D92" i="20"/>
  <c r="S92" i="20"/>
  <c r="K96" i="20"/>
  <c r="D85" i="21"/>
  <c r="S85" i="21"/>
  <c r="K89" i="21"/>
  <c r="D93" i="21"/>
  <c r="S93" i="21"/>
  <c r="F126" i="22"/>
  <c r="S130" i="22"/>
  <c r="V126" i="5"/>
  <c r="V133" i="22"/>
  <c r="C133" i="22"/>
  <c r="S130" i="23"/>
  <c r="D130" i="23"/>
  <c r="K130" i="23"/>
  <c r="Q129" i="24"/>
  <c r="M132" i="24"/>
  <c r="R132" i="24"/>
  <c r="S131" i="25"/>
  <c r="R127" i="25"/>
  <c r="C127" i="25"/>
  <c r="F127" i="25"/>
  <c r="V127" i="25"/>
  <c r="N127" i="25"/>
  <c r="J133" i="25"/>
  <c r="C133" i="25"/>
  <c r="W133" i="25"/>
  <c r="R133" i="25"/>
  <c r="V133" i="25"/>
  <c r="O133" i="25"/>
  <c r="F84" i="20"/>
  <c r="V84" i="20"/>
  <c r="K85" i="20"/>
  <c r="N88" i="20"/>
  <c r="D89" i="20"/>
  <c r="S89" i="20"/>
  <c r="F92" i="20"/>
  <c r="V92" i="20"/>
  <c r="K93" i="20"/>
  <c r="N96" i="20"/>
  <c r="D82" i="21"/>
  <c r="S82" i="21"/>
  <c r="F85" i="21"/>
  <c r="V85" i="21"/>
  <c r="K86" i="21"/>
  <c r="N89" i="21"/>
  <c r="D90" i="21"/>
  <c r="S90" i="21"/>
  <c r="F93" i="21"/>
  <c r="V93" i="21"/>
  <c r="K94" i="21"/>
  <c r="N126" i="22"/>
  <c r="S123" i="22"/>
  <c r="F130" i="22"/>
  <c r="R125" i="22"/>
  <c r="C121" i="22"/>
  <c r="G130" i="23"/>
  <c r="F130" i="23"/>
  <c r="F126" i="23"/>
  <c r="O121" i="23"/>
  <c r="J134" i="23"/>
  <c r="C126" i="23"/>
  <c r="K126" i="23"/>
  <c r="F121" i="23"/>
  <c r="V125" i="5"/>
  <c r="N127" i="22"/>
  <c r="D129" i="22"/>
  <c r="S127" i="23"/>
  <c r="Z137" i="24"/>
  <c r="I141" i="24"/>
  <c r="Q137" i="24"/>
  <c r="J132" i="24"/>
  <c r="I129" i="24"/>
  <c r="R135" i="24"/>
  <c r="U136" i="24"/>
  <c r="Q132" i="24"/>
  <c r="N140" i="24"/>
  <c r="U132" i="24"/>
  <c r="G125" i="25"/>
  <c r="S133" i="25"/>
  <c r="J131" i="25"/>
  <c r="J120" i="26"/>
  <c r="C125" i="26"/>
  <c r="W125" i="26"/>
  <c r="W128" i="26"/>
  <c r="D128" i="26"/>
  <c r="G128" i="26"/>
  <c r="N128" i="26"/>
  <c r="K128" i="26"/>
  <c r="O128" i="26"/>
  <c r="S128" i="26"/>
  <c r="C128" i="26"/>
  <c r="V128" i="26"/>
  <c r="F128" i="26"/>
  <c r="C121" i="5"/>
  <c r="J121" i="5"/>
  <c r="R121" i="5"/>
  <c r="C83" i="20"/>
  <c r="G84" i="20"/>
  <c r="F89" i="20"/>
  <c r="C91" i="20"/>
  <c r="G92" i="20"/>
  <c r="F82" i="21"/>
  <c r="C84" i="21"/>
  <c r="G85" i="21"/>
  <c r="F90" i="21"/>
  <c r="C92" i="21"/>
  <c r="G93" i="21"/>
  <c r="O133" i="22"/>
  <c r="J128" i="22"/>
  <c r="O121" i="22"/>
  <c r="W128" i="22"/>
  <c r="G130" i="22"/>
  <c r="V126" i="22"/>
  <c r="N130" i="22"/>
  <c r="F125" i="22"/>
  <c r="S133" i="22"/>
  <c r="N125" i="22"/>
  <c r="J125" i="22"/>
  <c r="G121" i="23"/>
  <c r="C134" i="23"/>
  <c r="S126" i="23"/>
  <c r="V133" i="5"/>
  <c r="F129" i="22"/>
  <c r="W133" i="22"/>
  <c r="W121" i="23"/>
  <c r="W123" i="23"/>
  <c r="S123" i="23"/>
  <c r="M141" i="24"/>
  <c r="R137" i="24"/>
  <c r="R140" i="24"/>
  <c r="U131" i="24"/>
  <c r="V141" i="24"/>
  <c r="I136" i="24"/>
  <c r="V140" i="24"/>
  <c r="Y136" i="24"/>
  <c r="F132" i="24"/>
  <c r="U129" i="24"/>
  <c r="V133" i="24"/>
  <c r="I133" i="24"/>
  <c r="R133" i="24"/>
  <c r="Q133" i="24"/>
  <c r="Z133" i="24"/>
  <c r="N133" i="24"/>
  <c r="J133" i="24"/>
  <c r="M133" i="24"/>
  <c r="R139" i="24"/>
  <c r="I139" i="24"/>
  <c r="Z139" i="24"/>
  <c r="F139" i="24"/>
  <c r="Q139" i="24"/>
  <c r="Y139" i="24"/>
  <c r="J139" i="24"/>
  <c r="K133" i="25"/>
  <c r="V125" i="25"/>
  <c r="C125" i="25"/>
  <c r="D123" i="25"/>
  <c r="F123" i="25"/>
  <c r="S123" i="25"/>
  <c r="C129" i="25"/>
  <c r="S129" i="25"/>
  <c r="V129" i="25"/>
  <c r="G129" i="25"/>
  <c r="N129" i="25"/>
  <c r="O129" i="25"/>
  <c r="J129" i="25"/>
  <c r="R129" i="25"/>
  <c r="W129" i="25"/>
  <c r="C120" i="26"/>
  <c r="G125" i="26"/>
  <c r="O129" i="26"/>
  <c r="J129" i="26"/>
  <c r="V129" i="26"/>
  <c r="D129" i="26"/>
  <c r="F129" i="26"/>
  <c r="K129" i="26"/>
  <c r="S129" i="26"/>
  <c r="N129" i="26"/>
  <c r="W129" i="26"/>
  <c r="N122" i="23"/>
  <c r="R138" i="24"/>
  <c r="N138" i="24"/>
  <c r="Y142" i="24"/>
  <c r="Q142" i="24"/>
  <c r="Y138" i="24"/>
  <c r="M134" i="24"/>
  <c r="J128" i="25"/>
  <c r="G132" i="25"/>
  <c r="O120" i="25"/>
  <c r="F128" i="25"/>
  <c r="O121" i="26"/>
  <c r="O124" i="26"/>
  <c r="W130" i="26"/>
  <c r="W123" i="26"/>
  <c r="N123" i="26"/>
  <c r="S123" i="26"/>
  <c r="V123" i="26"/>
  <c r="G123" i="26"/>
  <c r="G132" i="27"/>
  <c r="O133" i="28"/>
  <c r="N128" i="28"/>
  <c r="F131" i="28"/>
  <c r="N121" i="27"/>
  <c r="K121" i="27"/>
  <c r="W121" i="27"/>
  <c r="C121" i="27"/>
  <c r="O121" i="27"/>
  <c r="K126" i="27"/>
  <c r="G126" i="27"/>
  <c r="S126" i="27"/>
  <c r="N126" i="27"/>
  <c r="N121" i="28"/>
  <c r="W121" i="28"/>
  <c r="K121" i="28"/>
  <c r="R121" i="28"/>
  <c r="N137" i="29"/>
  <c r="S129" i="29"/>
  <c r="W142" i="30"/>
  <c r="F134" i="29"/>
  <c r="O134" i="29"/>
  <c r="V134" i="29"/>
  <c r="C134" i="29"/>
  <c r="S139" i="29"/>
  <c r="N139" i="29"/>
  <c r="J139" i="29"/>
  <c r="W139" i="29"/>
  <c r="G139" i="29"/>
  <c r="K131" i="28"/>
  <c r="D131" i="28"/>
  <c r="S131" i="28"/>
  <c r="R131" i="28"/>
  <c r="C132" i="30"/>
  <c r="C129" i="29"/>
  <c r="F129" i="29"/>
  <c r="G129" i="29"/>
  <c r="O129" i="29"/>
  <c r="W129" i="29"/>
  <c r="W124" i="26"/>
  <c r="C124" i="26"/>
  <c r="C133" i="26"/>
  <c r="G133" i="26"/>
  <c r="D122" i="27"/>
  <c r="C122" i="27"/>
  <c r="D132" i="27"/>
  <c r="J132" i="27"/>
  <c r="V127" i="28"/>
  <c r="K127" i="28"/>
  <c r="G127" i="28"/>
  <c r="D141" i="29"/>
  <c r="K141" i="29"/>
  <c r="G141" i="29"/>
  <c r="W141" i="29"/>
  <c r="J141" i="29"/>
  <c r="K142" i="30"/>
  <c r="G142" i="30"/>
  <c r="N142" i="30"/>
  <c r="D142" i="30"/>
  <c r="O142" i="30"/>
  <c r="R142" i="30"/>
  <c r="S128" i="28"/>
  <c r="W128" i="28"/>
  <c r="G128" i="28"/>
  <c r="K128" i="28"/>
  <c r="S133" i="28"/>
  <c r="V133" i="28"/>
  <c r="N133" i="28"/>
  <c r="J133" i="28"/>
  <c r="K133" i="28"/>
  <c r="F132" i="30"/>
  <c r="N132" i="30"/>
  <c r="W132" i="30"/>
  <c r="J132" i="30"/>
  <c r="S132" i="30"/>
  <c r="G132" i="30"/>
  <c r="V132" i="30"/>
  <c r="O132" i="30"/>
  <c r="D132" i="30"/>
  <c r="C132" i="27"/>
  <c r="V132" i="27"/>
  <c r="S132" i="27"/>
  <c r="D133" i="28"/>
  <c r="C128" i="28"/>
  <c r="R128" i="28"/>
  <c r="K122" i="27"/>
  <c r="S122" i="27"/>
  <c r="J131" i="28"/>
  <c r="R124" i="27"/>
  <c r="S124" i="27"/>
  <c r="W129" i="27"/>
  <c r="V129" i="27"/>
  <c r="S129" i="28"/>
  <c r="N129" i="28"/>
  <c r="R129" i="28"/>
  <c r="K129" i="28"/>
  <c r="F129" i="28"/>
  <c r="W129" i="28"/>
  <c r="O141" i="29"/>
  <c r="F141" i="29"/>
  <c r="V129" i="29"/>
  <c r="C142" i="30"/>
  <c r="S137" i="29"/>
  <c r="O137" i="29"/>
  <c r="F137" i="29"/>
  <c r="V137" i="29"/>
  <c r="J137" i="29"/>
  <c r="R134" i="24"/>
  <c r="G142" i="24"/>
  <c r="Y134" i="24"/>
  <c r="M142" i="24"/>
  <c r="F138" i="24"/>
  <c r="J124" i="25"/>
  <c r="W132" i="25"/>
  <c r="G124" i="25"/>
  <c r="F132" i="25"/>
  <c r="V128" i="25"/>
  <c r="K132" i="25"/>
  <c r="S120" i="25"/>
  <c r="R120" i="25"/>
  <c r="R132" i="25"/>
  <c r="K133" i="26"/>
  <c r="N124" i="26"/>
  <c r="R124" i="26"/>
  <c r="K132" i="26"/>
  <c r="K124" i="26"/>
  <c r="W132" i="26"/>
  <c r="C123" i="26"/>
  <c r="W131" i="26"/>
  <c r="K131" i="26"/>
  <c r="G131" i="26"/>
  <c r="W132" i="27"/>
  <c r="G124" i="27"/>
  <c r="N132" i="27"/>
  <c r="D129" i="27"/>
  <c r="R122" i="27"/>
  <c r="K132" i="27"/>
  <c r="K124" i="27"/>
  <c r="O131" i="28"/>
  <c r="D128" i="28"/>
  <c r="J127" i="28"/>
  <c r="C127" i="28"/>
  <c r="V129" i="28"/>
  <c r="J125" i="27"/>
  <c r="W125" i="27"/>
  <c r="N125" i="27"/>
  <c r="D125" i="27"/>
  <c r="C124" i="28"/>
  <c r="F124" i="28"/>
  <c r="J124" i="28"/>
  <c r="D124" i="28"/>
  <c r="J142" i="30"/>
  <c r="S124" i="25"/>
  <c r="F124" i="25"/>
  <c r="D133" i="26"/>
  <c r="F124" i="26"/>
  <c r="W133" i="26"/>
  <c r="D124" i="26"/>
  <c r="N130" i="26"/>
  <c r="S130" i="26"/>
  <c r="V122" i="26"/>
  <c r="S122" i="26"/>
  <c r="G122" i="26"/>
  <c r="W127" i="26"/>
  <c r="C127" i="26"/>
  <c r="G127" i="26"/>
  <c r="J124" i="27"/>
  <c r="O132" i="27"/>
  <c r="F132" i="27"/>
  <c r="J122" i="27"/>
  <c r="D124" i="27"/>
  <c r="G131" i="28"/>
  <c r="J129" i="28"/>
  <c r="W133" i="28"/>
  <c r="F128" i="28"/>
  <c r="F129" i="27"/>
  <c r="N131" i="28"/>
  <c r="S130" i="27"/>
  <c r="W130" i="27"/>
  <c r="D130" i="27"/>
  <c r="R130" i="27"/>
  <c r="O120" i="28"/>
  <c r="S120" i="28"/>
  <c r="F120" i="28"/>
  <c r="N125" i="28"/>
  <c r="G125" i="28"/>
  <c r="D125" i="28"/>
  <c r="W125" i="28"/>
  <c r="K125" i="28"/>
  <c r="C139" i="29"/>
  <c r="N134" i="29"/>
  <c r="C137" i="29"/>
  <c r="N141" i="29"/>
  <c r="N129" i="29"/>
  <c r="S142" i="30"/>
  <c r="K132" i="30"/>
  <c r="F133" i="29"/>
  <c r="J133" i="29"/>
  <c r="D133" i="29"/>
  <c r="N133" i="29"/>
  <c r="K133" i="29"/>
  <c r="V135" i="30"/>
  <c r="R135" i="30"/>
  <c r="D135" i="30"/>
  <c r="S135" i="30"/>
  <c r="G135" i="30"/>
  <c r="K135" i="30"/>
  <c r="N142" i="29"/>
  <c r="R142" i="29"/>
  <c r="W133" i="30"/>
  <c r="V133" i="30"/>
  <c r="J133" i="30"/>
  <c r="W138" i="30"/>
  <c r="D138" i="30"/>
  <c r="F138" i="30"/>
  <c r="W132" i="39"/>
  <c r="G132" i="39"/>
  <c r="V132" i="39"/>
  <c r="F132" i="39"/>
  <c r="S132" i="39"/>
  <c r="D132" i="39"/>
  <c r="O132" i="39"/>
  <c r="N132" i="39"/>
  <c r="K132" i="39"/>
  <c r="S138" i="29"/>
  <c r="V138" i="29"/>
  <c r="C138" i="29"/>
  <c r="K134" i="30"/>
  <c r="N134" i="30"/>
  <c r="G134" i="30"/>
  <c r="N139" i="30"/>
  <c r="G139" i="30"/>
  <c r="S139" i="30"/>
  <c r="J139" i="30"/>
  <c r="O130" i="29"/>
  <c r="S130" i="29"/>
  <c r="S135" i="29"/>
  <c r="N135" i="29"/>
  <c r="G135" i="29"/>
  <c r="N129" i="30"/>
  <c r="R129" i="30"/>
  <c r="F129" i="30"/>
  <c r="O140" i="30"/>
  <c r="C140" i="30"/>
  <c r="O142" i="29"/>
  <c r="V139" i="30"/>
  <c r="V131" i="29"/>
  <c r="K131" i="29"/>
  <c r="F131" i="29"/>
  <c r="O131" i="29"/>
  <c r="S130" i="30"/>
  <c r="W130" i="30"/>
  <c r="J130" i="30"/>
  <c r="V130" i="30"/>
  <c r="D136" i="30"/>
  <c r="V136" i="30"/>
  <c r="W140" i="39"/>
  <c r="G140" i="39"/>
  <c r="V140" i="39"/>
  <c r="F140" i="39"/>
  <c r="S140" i="39"/>
  <c r="D140" i="39"/>
  <c r="R140" i="39"/>
  <c r="C140" i="39"/>
  <c r="O140" i="39"/>
  <c r="N140" i="39"/>
  <c r="K140" i="39"/>
  <c r="V133" i="27"/>
  <c r="W133" i="27"/>
  <c r="F142" i="29"/>
  <c r="R138" i="29"/>
  <c r="C130" i="29"/>
  <c r="F135" i="29"/>
  <c r="R139" i="30"/>
  <c r="R138" i="30"/>
  <c r="O130" i="30"/>
  <c r="F134" i="30"/>
  <c r="S136" i="30"/>
  <c r="K133" i="30"/>
  <c r="D129" i="30"/>
  <c r="K140" i="30"/>
  <c r="R131" i="30"/>
  <c r="S131" i="30"/>
  <c r="V131" i="30"/>
  <c r="C132" i="39"/>
  <c r="F131" i="39"/>
  <c r="V131" i="39"/>
  <c r="C133" i="39"/>
  <c r="R133" i="39"/>
  <c r="G134" i="39"/>
  <c r="W134" i="39"/>
  <c r="N135" i="39"/>
  <c r="D136" i="39"/>
  <c r="S136" i="39"/>
  <c r="F139" i="39"/>
  <c r="V139" i="39"/>
  <c r="C141" i="39"/>
  <c r="R141" i="39"/>
  <c r="G142" i="39"/>
  <c r="W142" i="39"/>
  <c r="D133" i="39"/>
  <c r="S133" i="39"/>
  <c r="F136" i="39"/>
  <c r="V136" i="39"/>
  <c r="D141" i="39"/>
  <c r="S141" i="39"/>
  <c r="F133" i="39"/>
  <c r="V133" i="39"/>
  <c r="K134" i="39"/>
  <c r="G136" i="39"/>
  <c r="W136" i="39"/>
  <c r="F141" i="39"/>
  <c r="V141" i="39"/>
  <c r="K142" i="39"/>
  <c r="K136" i="39"/>
  <c r="O131" i="39"/>
  <c r="K133" i="39"/>
  <c r="C134" i="39"/>
  <c r="R134" i="39"/>
  <c r="G135" i="39"/>
  <c r="N136" i="39"/>
  <c r="O139" i="39"/>
  <c r="K141" i="39"/>
  <c r="C142" i="39"/>
  <c r="R142" i="39"/>
  <c r="C131" i="39"/>
  <c r="D134" i="39"/>
  <c r="C139" i="39"/>
  <c r="D142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J2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Not sure. In the range of 10 to 25 mg/L.</t>
        </r>
      </text>
    </comment>
    <comment ref="J2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Not sure. In the range of 0-10 mg/L.</t>
        </r>
      </text>
    </comment>
    <comment ref="A3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 measurements taken because the well contains pure tar.</t>
        </r>
      </text>
    </comment>
    <comment ref="A3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No measurements taken because the well contains only pure tar. About 30% of the DNA sample (1L) was pure 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Cinjee</author>
  </authors>
  <commentList>
    <comment ref="H7" authorId="0" shapeId="0" xr:uid="{00000000-0006-0000-0500-000001000000}">
      <text>
        <r>
          <rPr>
            <sz val="9"/>
            <color indexed="81"/>
            <rFont val="Tahoma"/>
            <family val="2"/>
          </rPr>
          <t>In verband met eventuele verantwoording in subsidie projecten.</t>
        </r>
      </text>
    </comment>
    <comment ref="A11" authorId="0" shapeId="0" xr:uid="{00000000-0006-0000-0500-000002000000}">
      <text>
        <r>
          <rPr>
            <sz val="9"/>
            <color indexed="81"/>
            <rFont val="Tahoma"/>
            <family val="2"/>
          </rPr>
          <t>Code waaronder het betreffende monst gemeten is.</t>
        </r>
      </text>
    </comment>
    <comment ref="B11" authorId="0" shapeId="0" xr:uid="{00000000-0006-0000-0500-000003000000}">
      <text>
        <r>
          <rPr>
            <sz val="9"/>
            <color indexed="81"/>
            <rFont val="Tahoma"/>
            <family val="2"/>
          </rPr>
          <t>Unieke identificatiecode van monster, gerelateerd aan het labwerk formulier.</t>
        </r>
      </text>
    </comment>
    <comment ref="C11" authorId="0" shapeId="0" xr:uid="{00000000-0006-0000-0500-000004000000}">
      <text>
        <r>
          <rPr>
            <sz val="9"/>
            <color indexed="81"/>
            <rFont val="Tahoma"/>
            <family val="2"/>
          </rPr>
          <t>Dit is de monstercode van de onderzoeker.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 van Galen</author>
    <author>gmol-cluster4</author>
  </authors>
  <commentList>
    <comment ref="K7" authorId="0" shapeId="0" xr:uid="{00000000-0006-0000-0600-000001000000}">
      <text>
        <r>
          <rPr>
            <sz val="9"/>
            <color indexed="81"/>
            <rFont val="Tahoma"/>
            <family val="2"/>
          </rPr>
          <t>In verband met eventuele verantwoording in subsidie projecten.</t>
        </r>
      </text>
    </comment>
    <comment ref="T1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gmol-cluster4:</t>
        </r>
        <r>
          <rPr>
            <sz val="8"/>
            <color indexed="81"/>
            <rFont val="Tahoma"/>
            <family val="2"/>
          </rPr>
          <t xml:space="preserve">
gekozen voor 10x verdunning ivm bereik ijklijn</t>
        </r>
      </text>
    </comment>
    <comment ref="T14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gmol-cluster4:</t>
        </r>
        <r>
          <rPr>
            <sz val="8"/>
            <color indexed="81"/>
            <rFont val="Tahoma"/>
            <family val="2"/>
          </rPr>
          <t xml:space="preserve">
gekozen voor 100x verdunning ivm bereik ijklijn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 van Galen</author>
  </authors>
  <commentList>
    <comment ref="H6" authorId="0" shapeId="0" xr:uid="{00000000-0006-0000-1C00-000001000000}">
      <text>
        <r>
          <rPr>
            <sz val="9"/>
            <color indexed="81"/>
            <rFont val="Tahoma"/>
            <family val="2"/>
          </rPr>
          <t>In verband met eventuele verantwoording in subsidie projecten.</t>
        </r>
      </text>
    </comment>
    <comment ref="A10" authorId="0" shapeId="0" xr:uid="{00000000-0006-0000-1C00-000002000000}">
      <text>
        <r>
          <rPr>
            <sz val="9"/>
            <color indexed="81"/>
            <rFont val="Tahoma"/>
            <family val="2"/>
          </rPr>
          <t>Code waaronder het betreffende monst gemeten is.</t>
        </r>
      </text>
    </comment>
    <comment ref="B10" authorId="0" shapeId="0" xr:uid="{00000000-0006-0000-1C00-000003000000}">
      <text>
        <r>
          <rPr>
            <sz val="9"/>
            <color indexed="81"/>
            <rFont val="Tahoma"/>
            <family val="2"/>
          </rPr>
          <t>Unieke identificatiecode van monster, gerelateerd aan het labwerk formulier.</t>
        </r>
      </text>
    </comment>
    <comment ref="C10" authorId="0" shapeId="0" xr:uid="{00000000-0006-0000-1C00-000004000000}">
      <text>
        <r>
          <rPr>
            <sz val="9"/>
            <color indexed="81"/>
            <rFont val="Tahoma"/>
            <family val="2"/>
          </rPr>
          <t>Dit is de monstercode van de onderzoeker.</t>
        </r>
      </text>
    </comment>
  </commentList>
</comments>
</file>

<file path=xl/sharedStrings.xml><?xml version="1.0" encoding="utf-8"?>
<sst xmlns="http://schemas.openxmlformats.org/spreadsheetml/2006/main" count="15774" uniqueCount="2672">
  <si>
    <t>SC</t>
  </si>
  <si>
    <t>IBD</t>
  </si>
  <si>
    <t>sitecharacterization data gebruiken</t>
  </si>
  <si>
    <t>WVP</t>
  </si>
  <si>
    <t>peilbuis</t>
  </si>
  <si>
    <t>diepte</t>
  </si>
  <si>
    <t>Thomas</t>
  </si>
  <si>
    <t>Olaf</t>
  </si>
  <si>
    <t>Panos</t>
  </si>
  <si>
    <t>Aveco</t>
  </si>
  <si>
    <t>Nanne</t>
  </si>
  <si>
    <t>intrinsic biodegradation data gebruiken</t>
  </si>
  <si>
    <t>8-9</t>
  </si>
  <si>
    <t>x</t>
  </si>
  <si>
    <t>-</t>
  </si>
  <si>
    <t>A005</t>
  </si>
  <si>
    <t>7,5-8,5</t>
  </si>
  <si>
    <t>A003a</t>
  </si>
  <si>
    <t>9,8-10,8</t>
  </si>
  <si>
    <t>A026</t>
  </si>
  <si>
    <t>9,7-10,7</t>
  </si>
  <si>
    <t>5-6</t>
  </si>
  <si>
    <t>9-10</t>
  </si>
  <si>
    <t>9,5-10,5</t>
  </si>
  <si>
    <t>7-8</t>
  </si>
  <si>
    <t>8,5-9,5</t>
  </si>
  <si>
    <t>A135-2a</t>
  </si>
  <si>
    <t>4.80-m</t>
  </si>
  <si>
    <t>02.127.a</t>
  </si>
  <si>
    <t>4.50-m</t>
  </si>
  <si>
    <t>A0409-1</t>
  </si>
  <si>
    <t>8.50-m</t>
  </si>
  <si>
    <t>15-16</t>
  </si>
  <si>
    <t>14-15</t>
  </si>
  <si>
    <t>A003son2</t>
  </si>
  <si>
    <t>20-21</t>
  </si>
  <si>
    <t>16-17</t>
  </si>
  <si>
    <t>29-30</t>
  </si>
  <si>
    <t>21-22</t>
  </si>
  <si>
    <t>30-31</t>
  </si>
  <si>
    <t>38-39</t>
  </si>
  <si>
    <t>A039</t>
  </si>
  <si>
    <t>1of2 ?</t>
  </si>
  <si>
    <t>12-13</t>
  </si>
  <si>
    <t>35-36</t>
  </si>
  <si>
    <t>?</t>
  </si>
  <si>
    <t>19-20</t>
  </si>
  <si>
    <t>28-30</t>
  </si>
  <si>
    <t>38-40</t>
  </si>
  <si>
    <t>A044</t>
  </si>
  <si>
    <t>A045</t>
  </si>
  <si>
    <t>LC</t>
  </si>
  <si>
    <t>-*</t>
  </si>
  <si>
    <t>sommige</t>
  </si>
  <si>
    <t>ICP</t>
  </si>
  <si>
    <t>DOC</t>
  </si>
  <si>
    <t>veld</t>
  </si>
  <si>
    <t>GC-MS</t>
  </si>
  <si>
    <t>LC-qTOF-MS</t>
  </si>
  <si>
    <t>DNA</t>
  </si>
  <si>
    <t>Stab iso</t>
  </si>
  <si>
    <t>Monster-</t>
  </si>
  <si>
    <t>monsternaam</t>
  </si>
  <si>
    <t>diepte van</t>
  </si>
  <si>
    <t>diepte tot</t>
  </si>
  <si>
    <t>Pakket</t>
  </si>
  <si>
    <t>Veronderstelde ligging t.o.v. verontreiniging</t>
  </si>
  <si>
    <t>Ligging t.o.v. Funnel &amp; Gate</t>
  </si>
  <si>
    <t>Grondwaterstand</t>
  </si>
  <si>
    <t>PH</t>
  </si>
  <si>
    <t>EC</t>
  </si>
  <si>
    <t>TEMP</t>
  </si>
  <si>
    <t>Redox</t>
  </si>
  <si>
    <t>Zuurstof</t>
  </si>
  <si>
    <t>Sulfide</t>
  </si>
  <si>
    <t>Li</t>
  </si>
  <si>
    <t>Na</t>
  </si>
  <si>
    <t>NH4</t>
  </si>
  <si>
    <t>K</t>
  </si>
  <si>
    <t>Mg</t>
  </si>
  <si>
    <t>CA</t>
  </si>
  <si>
    <t>F</t>
  </si>
  <si>
    <t>CL</t>
  </si>
  <si>
    <t>Nitriet</t>
  </si>
  <si>
    <t>Br</t>
  </si>
  <si>
    <t>Nitraat</t>
  </si>
  <si>
    <t>Sulfaat</t>
  </si>
  <si>
    <t>Fosfaat</t>
  </si>
  <si>
    <t>Mn</t>
  </si>
  <si>
    <t>Fe</t>
  </si>
  <si>
    <t>Methaan</t>
  </si>
  <si>
    <t>namedatum</t>
  </si>
  <si>
    <t xml:space="preserve">m -mv </t>
  </si>
  <si>
    <t>µS/cm</t>
  </si>
  <si>
    <t>°C</t>
  </si>
  <si>
    <t>mV</t>
  </si>
  <si>
    <t>mg/l</t>
  </si>
  <si>
    <t>µg/l</t>
  </si>
  <si>
    <t>9-m</t>
  </si>
  <si>
    <t>10-m</t>
  </si>
  <si>
    <t>1e wvp</t>
  </si>
  <si>
    <t>stroomafwaarts</t>
  </si>
  <si>
    <t>ver noordelijk van noorddamwand</t>
  </si>
  <si>
    <t>n.a.</t>
  </si>
  <si>
    <t>9.5-m</t>
  </si>
  <si>
    <t>10.5-m</t>
  </si>
  <si>
    <t>westelijke verontreinigingskern</t>
  </si>
  <si>
    <t>noordelijk van zuiddamwand</t>
  </si>
  <si>
    <t>5.0-m</t>
  </si>
  <si>
    <t>6.0-m</t>
  </si>
  <si>
    <t>schoon infiltratiewater</t>
  </si>
  <si>
    <t>&lt; 0,0006</t>
  </si>
  <si>
    <t>8.0-m</t>
  </si>
  <si>
    <t>9.0-m</t>
  </si>
  <si>
    <t>verontreinigd</t>
  </si>
  <si>
    <t>7-m</t>
  </si>
  <si>
    <t>8-m</t>
  </si>
  <si>
    <t>schoon infiltatiewater of zij-instroming</t>
  </si>
  <si>
    <t>westpunt zuiddamwamd</t>
  </si>
  <si>
    <t>zuidkant verontreiniging</t>
  </si>
  <si>
    <t>zuidelijk van zuiddamwand</t>
  </si>
  <si>
    <t>5-m</t>
  </si>
  <si>
    <t>6-m</t>
  </si>
  <si>
    <t>schoon, stroomopwaarts</t>
  </si>
  <si>
    <t>licht verontreinigd, infiltratiewater?</t>
  </si>
  <si>
    <t>8.5-m</t>
  </si>
  <si>
    <t>zuidoostelijke verontreinigingskern</t>
  </si>
  <si>
    <t>Instromend water</t>
  </si>
  <si>
    <t>westelijk</t>
  </si>
  <si>
    <t>15-m</t>
  </si>
  <si>
    <t>16-m</t>
  </si>
  <si>
    <t>2e wvp</t>
  </si>
  <si>
    <t>20-m</t>
  </si>
  <si>
    <t>21-m</t>
  </si>
  <si>
    <t>28-m</t>
  </si>
  <si>
    <t>30-m</t>
  </si>
  <si>
    <t>19-m</t>
  </si>
  <si>
    <t>schoon, zij-instroming</t>
  </si>
  <si>
    <t>in verlengde noord damwand</t>
  </si>
  <si>
    <t>verontreinigingspluim</t>
  </si>
  <si>
    <t>noordelijk van noorddamwand</t>
  </si>
  <si>
    <t>29-m</t>
  </si>
  <si>
    <t>licht verontreinigd, eind pluim</t>
  </si>
  <si>
    <t>niet bemonsterd</t>
  </si>
  <si>
    <t>20 m</t>
  </si>
  <si>
    <t>zuidelijk</t>
  </si>
  <si>
    <t>ook in meetronde 4-2016</t>
  </si>
  <si>
    <t>voorheen</t>
  </si>
  <si>
    <t>filter</t>
  </si>
  <si>
    <t>Monitoring_ADB</t>
  </si>
  <si>
    <t>f_van</t>
  </si>
  <si>
    <t>f_tot</t>
  </si>
  <si>
    <t>gebied</t>
  </si>
  <si>
    <t>wvp</t>
  </si>
  <si>
    <t>eemlaag_ontbreekt</t>
  </si>
  <si>
    <t>opmerking</t>
  </si>
  <si>
    <t>datum</t>
  </si>
  <si>
    <t>wie</t>
  </si>
  <si>
    <t>monsteromschrijving</t>
  </si>
  <si>
    <t>benzeen</t>
  </si>
  <si>
    <t>t_benzeen</t>
  </si>
  <si>
    <t>tolueen</t>
  </si>
  <si>
    <t>t_tolueen</t>
  </si>
  <si>
    <t>ethylbenzeen</t>
  </si>
  <si>
    <t>t_ethylbenzeen</t>
  </si>
  <si>
    <t>xylenen</t>
  </si>
  <si>
    <t>t_xylenen</t>
  </si>
  <si>
    <t>naftaleen</t>
  </si>
  <si>
    <t>t_naftaleen</t>
  </si>
  <si>
    <t>btex_som</t>
  </si>
  <si>
    <t>ijzer_tot</t>
  </si>
  <si>
    <t>ijzer_2</t>
  </si>
  <si>
    <t>ijzer_3</t>
  </si>
  <si>
    <t>nitraat</t>
  </si>
  <si>
    <t>sulfaat</t>
  </si>
  <si>
    <t>getal_benzeen</t>
  </si>
  <si>
    <t>getal_tolueen</t>
  </si>
  <si>
    <t>getal_ethylbenzeen</t>
  </si>
  <si>
    <t>getal_xylenen</t>
  </si>
  <si>
    <t>getal_naftaleen</t>
  </si>
  <si>
    <t>getal_btex_som</t>
  </si>
  <si>
    <t>getal_ijzer_tot</t>
  </si>
  <si>
    <t>getal_ijzer_2</t>
  </si>
  <si>
    <t>getal_ijzer_3</t>
  </si>
  <si>
    <t>getal_nitraat</t>
  </si>
  <si>
    <t>getal_sulfaat</t>
  </si>
  <si>
    <t>sw_benzeen</t>
  </si>
  <si>
    <t>tw_benzeen</t>
  </si>
  <si>
    <t>iw_benzeen</t>
  </si>
  <si>
    <t>sw_tolueen</t>
  </si>
  <si>
    <t>tw_tolueen</t>
  </si>
  <si>
    <t>iw_tolueen</t>
  </si>
  <si>
    <t>sw_ethylbenzeen</t>
  </si>
  <si>
    <t>tw_ethylbenzeen</t>
  </si>
  <si>
    <t>iw_ethylbenzeen</t>
  </si>
  <si>
    <t>sw_xylenen</t>
  </si>
  <si>
    <t>tw_xylenen</t>
  </si>
  <si>
    <t>iw_xylenen</t>
  </si>
  <si>
    <t>sw_naftaleen</t>
  </si>
  <si>
    <t>tw_naftaleen</t>
  </si>
  <si>
    <t>iw_naftaleen</t>
  </si>
  <si>
    <t>grondwaterstand</t>
  </si>
  <si>
    <t>ec</t>
  </si>
  <si>
    <t>ph</t>
  </si>
  <si>
    <t>redox</t>
  </si>
  <si>
    <t>temperatuur</t>
  </si>
  <si>
    <t>zuurstof</t>
  </si>
  <si>
    <t>bkpnap</t>
  </si>
  <si>
    <t>pp_grafiekwaarde</t>
  </si>
  <si>
    <t>gws_nap</t>
  </si>
  <si>
    <t>btexn_som</t>
  </si>
  <si>
    <t>NTU</t>
  </si>
  <si>
    <t>O</t>
  </si>
  <si>
    <t>AdB</t>
  </si>
  <si>
    <t>91-2-3</t>
  </si>
  <si>
    <t>&lt;0,2</t>
  </si>
  <si>
    <t>&lt;d</t>
  </si>
  <si>
    <t>&lt;0,5</t>
  </si>
  <si>
    <t>*</t>
  </si>
  <si>
    <t/>
  </si>
  <si>
    <t>91-2-4</t>
  </si>
  <si>
    <t>&lt;0,02</t>
  </si>
  <si>
    <t>204-1-3</t>
  </si>
  <si>
    <t>***</t>
  </si>
  <si>
    <t>204-1-4</t>
  </si>
  <si>
    <t>alleen 1998</t>
  </si>
  <si>
    <t>NA bemonsterd op 6-10-1998</t>
  </si>
  <si>
    <t>PJ</t>
  </si>
  <si>
    <t>&lt;0,1</t>
  </si>
  <si>
    <t>241-2-3</t>
  </si>
  <si>
    <t>&lt;0,05</t>
  </si>
  <si>
    <t>241-2-4</t>
  </si>
  <si>
    <t>241-3-3</t>
  </si>
  <si>
    <t>&lt;0,75</t>
  </si>
  <si>
    <t>&lt;5</t>
  </si>
  <si>
    <t>241-3-4</t>
  </si>
  <si>
    <t>241-4-3</t>
  </si>
  <si>
    <t>241-4-4</t>
  </si>
  <si>
    <t>**</t>
  </si>
  <si>
    <t>241-5-3</t>
  </si>
  <si>
    <t>241-5-4</t>
  </si>
  <si>
    <t>304-2-3</t>
  </si>
  <si>
    <t>Evenals voorgaande jaren dompelpompjes met boosterpompjes toegepast vanwege diepe grondwaterstand. Voorgepompt en monstername bij hoog debiet (aan/uit pompjes). Grondwaterstandsdaling desondanks wel binnen de eis.</t>
  </si>
  <si>
    <t>304-2-4</t>
  </si>
  <si>
    <t>306-2-3</t>
  </si>
  <si>
    <t>306-2-4</t>
  </si>
  <si>
    <t>352-1-3</t>
  </si>
  <si>
    <t>&lt;2</t>
  </si>
  <si>
    <t>2,1</t>
  </si>
  <si>
    <t>6,3</t>
  </si>
  <si>
    <t>352-1-4</t>
  </si>
  <si>
    <t>352-2-3</t>
  </si>
  <si>
    <t>&lt;8</t>
  </si>
  <si>
    <t>352-2-4</t>
  </si>
  <si>
    <t>1023-1-3</t>
  </si>
  <si>
    <t>1023-1-4</t>
  </si>
  <si>
    <t>1023-2-3</t>
  </si>
  <si>
    <t>1023-2-4</t>
  </si>
  <si>
    <t>Niet te peilen i.v.m. knik op ca. 1,95 m-mv</t>
  </si>
  <si>
    <t>1024-1-3</t>
  </si>
  <si>
    <t>1024-1-4</t>
  </si>
  <si>
    <t>1024-2-3</t>
  </si>
  <si>
    <t>1024-2-4</t>
  </si>
  <si>
    <t>1033-1-3</t>
  </si>
  <si>
    <t>1033-1-4</t>
  </si>
  <si>
    <t>1034-1-3</t>
  </si>
  <si>
    <t>1034-1-4</t>
  </si>
  <si>
    <t>4016-1-3</t>
  </si>
  <si>
    <t>4016-1-4</t>
  </si>
  <si>
    <t>4016-2-3</t>
  </si>
  <si>
    <t>4016-2-4</t>
  </si>
  <si>
    <t>4016-3-3</t>
  </si>
  <si>
    <t>4016-3-4</t>
  </si>
  <si>
    <t>Niet bemonsterd i.v.m. zaklaag</t>
  </si>
  <si>
    <t>4031-2-3</t>
  </si>
  <si>
    <t>pp</t>
  </si>
  <si>
    <t>****</t>
  </si>
  <si>
    <t>4031-2-4</t>
  </si>
  <si>
    <t>4031-3-3</t>
  </si>
  <si>
    <t>4031-3-4</t>
  </si>
  <si>
    <t>4031-4-3</t>
  </si>
  <si>
    <t>4031-4-4</t>
  </si>
  <si>
    <t>tabel 2: Toetstabel grondwater</t>
  </si>
  <si>
    <t>Monster</t>
  </si>
  <si>
    <t>A003H-1-1</t>
  </si>
  <si>
    <t>A003A-1-1</t>
  </si>
  <si>
    <t>A003A-2-1</t>
  </si>
  <si>
    <t>A003SON2-1-1</t>
  </si>
  <si>
    <t>Datum</t>
  </si>
  <si>
    <t>pH</t>
  </si>
  <si>
    <t>Ec (µS/cm)</t>
  </si>
  <si>
    <t>Filternummer</t>
  </si>
  <si>
    <t>Van (cm-mv)</t>
  </si>
  <si>
    <t>Tot (cm-mv)</t>
  </si>
  <si>
    <t>PAK</t>
  </si>
  <si>
    <t>Anthraceen</t>
  </si>
  <si>
    <t>&lt; 0,01 -</t>
  </si>
  <si>
    <t>11 ***</t>
  </si>
  <si>
    <t>&lt; 100,00 ***</t>
  </si>
  <si>
    <t>Benzo(a)anthraceen</t>
  </si>
  <si>
    <t>&lt; 0,02 -</t>
  </si>
  <si>
    <t>&lt; 20,00 ***</t>
  </si>
  <si>
    <t>&lt; 200,00 ***</t>
  </si>
  <si>
    <t>Benzo(a)pyreen</t>
  </si>
  <si>
    <t>Benzo(g,h,i)peryleen</t>
  </si>
  <si>
    <t>&lt; 0,05 -</t>
  </si>
  <si>
    <t>&lt; 50,00 ***</t>
  </si>
  <si>
    <t>&lt; 500,00 ***</t>
  </si>
  <si>
    <t>Benzo(k)fluorantheen</t>
  </si>
  <si>
    <t>&lt; 10,00 ***</t>
  </si>
  <si>
    <t>Chryseen</t>
  </si>
  <si>
    <t>Fenanthreen</t>
  </si>
  <si>
    <t>64 ***</t>
  </si>
  <si>
    <t>0,02 *</t>
  </si>
  <si>
    <t>Fluorantheen</t>
  </si>
  <si>
    <t>Indeno-(1,2,3-c,d)pyreen</t>
  </si>
  <si>
    <t>Naftaleen</t>
  </si>
  <si>
    <t>340 ***</t>
  </si>
  <si>
    <t>5400 ***</t>
  </si>
  <si>
    <t>3,5 *</t>
  </si>
  <si>
    <t>Pak-totaal (10 van VROM) (0.7 facto</t>
  </si>
  <si>
    <t>Interventiefactor PAK</t>
  </si>
  <si>
    <t>19,86  ***</t>
  </si>
  <si>
    <t>77,14  ***</t>
  </si>
  <si>
    <t>Aromatische verbindingen</t>
  </si>
  <si>
    <t>Benzeen</t>
  </si>
  <si>
    <t>&lt; 0,2 -</t>
  </si>
  <si>
    <t>53 ***</t>
  </si>
  <si>
    <t>17000 ***</t>
  </si>
  <si>
    <t>160 ***</t>
  </si>
  <si>
    <t>Tolueen</t>
  </si>
  <si>
    <t>&lt; 0,3 -</t>
  </si>
  <si>
    <t>36 *</t>
  </si>
  <si>
    <t>7,5 *</t>
  </si>
  <si>
    <t>Ethylbenzeen</t>
  </si>
  <si>
    <t>33 *</t>
  </si>
  <si>
    <t>650 ***</t>
  </si>
  <si>
    <t>3,6 -</t>
  </si>
  <si>
    <t>ortho-Xyleen</t>
  </si>
  <si>
    <t xml:space="preserve">&lt; 0,1 </t>
  </si>
  <si>
    <t>meta-/para-Xyleen (som)</t>
  </si>
  <si>
    <t xml:space="preserve">&lt; 0,2 </t>
  </si>
  <si>
    <t>Xylenen (som, 0.7 factor)</t>
  </si>
  <si>
    <t>0,21 -</t>
  </si>
  <si>
    <t>56 **</t>
  </si>
  <si>
    <t>3700 ***</t>
  </si>
  <si>
    <t>7,1 *</t>
  </si>
  <si>
    <t>BTEX (som)</t>
  </si>
  <si>
    <t xml:space="preserve">&lt; 1,1 </t>
  </si>
  <si>
    <t>BTEX (totaal, 0.7 factor)</t>
  </si>
  <si>
    <t>Naftaleen (BTEXN)</t>
  </si>
  <si>
    <t>4,5 *</t>
  </si>
  <si>
    <t>Overige (organische) verbindingen</t>
  </si>
  <si>
    <t>Minerale olie C10 - C12</t>
  </si>
  <si>
    <t xml:space="preserve">&lt; 8,0 </t>
  </si>
  <si>
    <t xml:space="preserve">&lt; 25 </t>
  </si>
  <si>
    <t>Minerale olie C12 - C16</t>
  </si>
  <si>
    <t xml:space="preserve">&lt; 15 </t>
  </si>
  <si>
    <t>Minerale olie C12 - C22</t>
  </si>
  <si>
    <t>Minerale olie C16 - C21</t>
  </si>
  <si>
    <t xml:space="preserve">&lt; 16 </t>
  </si>
  <si>
    <t>Minerale olie C21 - C30</t>
  </si>
  <si>
    <t xml:space="preserve">&lt; 31 </t>
  </si>
  <si>
    <t xml:space="preserve">&lt; 310 </t>
  </si>
  <si>
    <t>Minerale olie C22 - C30</t>
  </si>
  <si>
    <t>Minerale olie C30 - C35</t>
  </si>
  <si>
    <t xml:space="preserve">&lt; 150 </t>
  </si>
  <si>
    <t>Minerale olie C30 - C40</t>
  </si>
  <si>
    <t>Minerale olie C35 - C40</t>
  </si>
  <si>
    <t>Minerale olie (totaal)</t>
  </si>
  <si>
    <t>&lt; 100 -</t>
  </si>
  <si>
    <t>Minerale olie C10 - C40</t>
  </si>
  <si>
    <t>1900 ***</t>
  </si>
  <si>
    <t>15000 ***</t>
  </si>
  <si>
    <t>tabel 3: Toetstabel grondwater</t>
  </si>
  <si>
    <t>A003SON2-2-1</t>
  </si>
  <si>
    <t>A004SON-1-1</t>
  </si>
  <si>
    <t>A004SON2-1-1</t>
  </si>
  <si>
    <t>A004SON2-2-1</t>
  </si>
  <si>
    <t>0,13 *</t>
  </si>
  <si>
    <t>12 ***</t>
  </si>
  <si>
    <t>3,0 **</t>
  </si>
  <si>
    <t>0,35 *</t>
  </si>
  <si>
    <t>0,42 **</t>
  </si>
  <si>
    <t>&lt; 2,00 ***</t>
  </si>
  <si>
    <t>0,03 *</t>
  </si>
  <si>
    <t>&lt; 0,20 ***</t>
  </si>
  <si>
    <t>&lt; 0,50 ***</t>
  </si>
  <si>
    <t>&lt; 5,00 ***</t>
  </si>
  <si>
    <t>&lt; 0,10 ***</t>
  </si>
  <si>
    <t>&lt; 1,00 ***</t>
  </si>
  <si>
    <t>0,48 ***</t>
  </si>
  <si>
    <t>0,04 *</t>
  </si>
  <si>
    <t>0,33 *</t>
  </si>
  <si>
    <t>60 ***</t>
  </si>
  <si>
    <t>15 ***</t>
  </si>
  <si>
    <t>0,93 *</t>
  </si>
  <si>
    <t>4,2 ***</t>
  </si>
  <si>
    <t>0,24 *</t>
  </si>
  <si>
    <t>0,20 ***</t>
  </si>
  <si>
    <t>4100 ***</t>
  </si>
  <si>
    <t>770 ***</t>
  </si>
  <si>
    <t>1,8 *</t>
  </si>
  <si>
    <t>84,41 ***</t>
  </si>
  <si>
    <t>14,6 ***</t>
  </si>
  <si>
    <t>4,4 *</t>
  </si>
  <si>
    <t>690 ***</t>
  </si>
  <si>
    <t>200 ***</t>
  </si>
  <si>
    <t>0,50 *</t>
  </si>
  <si>
    <t>0,32 -</t>
  </si>
  <si>
    <t>12000 ***</t>
  </si>
  <si>
    <t>530 **</t>
  </si>
  <si>
    <t>0,50 -</t>
  </si>
  <si>
    <t>0,44 -</t>
  </si>
  <si>
    <t>2500 ***</t>
  </si>
  <si>
    <t>73 *</t>
  </si>
  <si>
    <t>0,65 *</t>
  </si>
  <si>
    <t>3500 ***</t>
  </si>
  <si>
    <t>300 ***</t>
  </si>
  <si>
    <t>7300 ***</t>
  </si>
  <si>
    <t>720 ***</t>
  </si>
  <si>
    <t>2,0 *</t>
  </si>
  <si>
    <t>9200 ***</t>
  </si>
  <si>
    <t>2200 ***</t>
  </si>
  <si>
    <t>tabel 4: Toetstabel grondwater</t>
  </si>
  <si>
    <t>A005A-1-1</t>
  </si>
  <si>
    <t>A005SON2-2-1</t>
  </si>
  <si>
    <t>A005SON3X-1-1</t>
  </si>
  <si>
    <t>A005SON3-1-2</t>
  </si>
  <si>
    <t>1 (vervallen 12-7-13; zie filter 3)</t>
  </si>
  <si>
    <t>16 ***</t>
  </si>
  <si>
    <t>7,4 ***</t>
  </si>
  <si>
    <t>4,4 **</t>
  </si>
  <si>
    <t>0,65 ***</t>
  </si>
  <si>
    <t>&lt; 8,00 ***</t>
  </si>
  <si>
    <t>0,37 ***</t>
  </si>
  <si>
    <t>0,15 ***</t>
  </si>
  <si>
    <t>0,08 ***</t>
  </si>
  <si>
    <t>&lt; 4,00 ***</t>
  </si>
  <si>
    <t>0,58 ***</t>
  </si>
  <si>
    <t>93 ***</t>
  </si>
  <si>
    <t>31 ***</t>
  </si>
  <si>
    <t>29 ***</t>
  </si>
  <si>
    <t>3,8 ***</t>
  </si>
  <si>
    <t>0,09 ***</t>
  </si>
  <si>
    <t>4000 ***</t>
  </si>
  <si>
    <t>360 ***</t>
  </si>
  <si>
    <t>4900 ***</t>
  </si>
  <si>
    <t>78,94 ***</t>
  </si>
  <si>
    <t>64,62 ***</t>
  </si>
  <si>
    <t>76,68 ***</t>
  </si>
  <si>
    <t>&lt; 20,00 *</t>
  </si>
  <si>
    <t>1100 ***</t>
  </si>
  <si>
    <t>1200 ***</t>
  </si>
  <si>
    <t>360 *</t>
  </si>
  <si>
    <t>480 *</t>
  </si>
  <si>
    <t>16000 ***</t>
  </si>
  <si>
    <t>9800 ***</t>
  </si>
  <si>
    <t>180 ***</t>
  </si>
  <si>
    <t>42 *</t>
  </si>
  <si>
    <t>550 ***</t>
  </si>
  <si>
    <t>540 ***</t>
  </si>
  <si>
    <t>280 ***</t>
  </si>
  <si>
    <t>3200 ***</t>
  </si>
  <si>
    <t>440 ***</t>
  </si>
  <si>
    <t>6400 ***</t>
  </si>
  <si>
    <t>6300 ***</t>
  </si>
  <si>
    <t>8500 ***</t>
  </si>
  <si>
    <t>11000 ***</t>
  </si>
  <si>
    <t>tabel 5: Toetstabel grondwater</t>
  </si>
  <si>
    <t>A005SON3-3-1</t>
  </si>
  <si>
    <t>A005SON3-3-2</t>
  </si>
  <si>
    <t>A005SON3X-2-1</t>
  </si>
  <si>
    <t>A005SON3-2-2</t>
  </si>
  <si>
    <t>2 (vervallen 12-7-13; zie filter 4)</t>
  </si>
  <si>
    <t>&lt; 1,00 *</t>
  </si>
  <si>
    <t>0,44 *</t>
  </si>
  <si>
    <t>3,6 **</t>
  </si>
  <si>
    <t>5,0 **</t>
  </si>
  <si>
    <t>&lt; 1,00 **</t>
  </si>
  <si>
    <t>0,12 *</t>
  </si>
  <si>
    <t>1599 ***</t>
  </si>
  <si>
    <t>2600 ***</t>
  </si>
  <si>
    <t>23,56 ***</t>
  </si>
  <si>
    <t>38,35 ***</t>
  </si>
  <si>
    <t>2000 ***</t>
  </si>
  <si>
    <t>3400 ***</t>
  </si>
  <si>
    <t>6200 ***</t>
  </si>
  <si>
    <t>450 *</t>
  </si>
  <si>
    <t>99 *</t>
  </si>
  <si>
    <t>140 *</t>
  </si>
  <si>
    <t>110 **</t>
  </si>
  <si>
    <t>320 ***</t>
  </si>
  <si>
    <t>600 ***</t>
  </si>
  <si>
    <t>330 ***</t>
  </si>
  <si>
    <t>520 ***</t>
  </si>
  <si>
    <t>1500 ***</t>
  </si>
  <si>
    <t>1300 ***</t>
  </si>
  <si>
    <t>2700 ***</t>
  </si>
  <si>
    <t>2900 ***</t>
  </si>
  <si>
    <t>tabel 6: Toetstabel grondwater</t>
  </si>
  <si>
    <t>A005SON3-4-1</t>
  </si>
  <si>
    <t>A005SON3-4-2</t>
  </si>
  <si>
    <t>A007A-1-1</t>
  </si>
  <si>
    <t>A007A-2-1</t>
  </si>
  <si>
    <t>3,8 **</t>
  </si>
  <si>
    <t>37 ***</t>
  </si>
  <si>
    <t>17 ***</t>
  </si>
  <si>
    <t>1889 ***</t>
  </si>
  <si>
    <t>6900 ***</t>
  </si>
  <si>
    <t>27,75 ***</t>
  </si>
  <si>
    <t>105,97 ***</t>
  </si>
  <si>
    <t>53,4 ***</t>
  </si>
  <si>
    <t>8800 ***</t>
  </si>
  <si>
    <t>74 ***</t>
  </si>
  <si>
    <t>560 ***</t>
  </si>
  <si>
    <t>95 *</t>
  </si>
  <si>
    <t>880 **</t>
  </si>
  <si>
    <t>250 ***</t>
  </si>
  <si>
    <t>400 ***</t>
  </si>
  <si>
    <t>140 **</t>
  </si>
  <si>
    <t>4400 ***</t>
  </si>
  <si>
    <t>7700 ***</t>
  </si>
  <si>
    <t>7400 ***</t>
  </si>
  <si>
    <t>tabel 7: Toetstabel grondwater</t>
  </si>
  <si>
    <t>A008A-1-1</t>
  </si>
  <si>
    <t>A008A-2-1</t>
  </si>
  <si>
    <t>A009A-1-1</t>
  </si>
  <si>
    <t>A009A-2-1</t>
  </si>
  <si>
    <t>0,092 *</t>
  </si>
  <si>
    <t>0,25 *</t>
  </si>
  <si>
    <t>21 ***</t>
  </si>
  <si>
    <t>0,4 *</t>
  </si>
  <si>
    <t>0,05 *</t>
  </si>
  <si>
    <t>0,035 *</t>
  </si>
  <si>
    <t>0,27 *</t>
  </si>
  <si>
    <t>100 ***</t>
  </si>
  <si>
    <t>0,58 *</t>
  </si>
  <si>
    <t>350 ***</t>
  </si>
  <si>
    <t>5,99 ***</t>
  </si>
  <si>
    <t>5 ***</t>
  </si>
  <si>
    <t>8,5 *</t>
  </si>
  <si>
    <t>130 ***</t>
  </si>
  <si>
    <t>9,6 *</t>
  </si>
  <si>
    <t>86 *</t>
  </si>
  <si>
    <t>90 *</t>
  </si>
  <si>
    <t>14 *</t>
  </si>
  <si>
    <t>66 *</t>
  </si>
  <si>
    <t>20 *</t>
  </si>
  <si>
    <t>82 ***</t>
  </si>
  <si>
    <t>0,52 *</t>
  </si>
  <si>
    <t>150 ***</t>
  </si>
  <si>
    <t>860 ***</t>
  </si>
  <si>
    <t>450 **</t>
  </si>
  <si>
    <t>110 *</t>
  </si>
  <si>
    <t>890 ***</t>
  </si>
  <si>
    <t>tabel 8: Toetstabel grondwater</t>
  </si>
  <si>
    <t>A010H-1-1</t>
  </si>
  <si>
    <t>A011H-1-2</t>
  </si>
  <si>
    <t>A012A-1-1</t>
  </si>
  <si>
    <t>A013SON-1-1</t>
  </si>
  <si>
    <t>4,5 **</t>
  </si>
  <si>
    <t>72 ***</t>
  </si>
  <si>
    <t>83 ***</t>
  </si>
  <si>
    <t>2,7 ***</t>
  </si>
  <si>
    <t>3000 ***</t>
  </si>
  <si>
    <t>45 **</t>
  </si>
  <si>
    <t>60,26 ***</t>
  </si>
  <si>
    <t>6,24 ***</t>
  </si>
  <si>
    <t>108,17 ***</t>
  </si>
  <si>
    <t>113,57 ***</t>
  </si>
  <si>
    <t>0,88 *</t>
  </si>
  <si>
    <t>&lt; 80,00 ***</t>
  </si>
  <si>
    <t>30,00 *</t>
  </si>
  <si>
    <t>0,78 -</t>
  </si>
  <si>
    <t>1600 ***</t>
  </si>
  <si>
    <t>580 ***</t>
  </si>
  <si>
    <t>1,7 -</t>
  </si>
  <si>
    <t>370 ***</t>
  </si>
  <si>
    <t>170 ***</t>
  </si>
  <si>
    <t>1000 ***</t>
  </si>
  <si>
    <t>4,3 *</t>
  </si>
  <si>
    <t>2300 ***</t>
  </si>
  <si>
    <t>990 ***</t>
  </si>
  <si>
    <t>6100 ***</t>
  </si>
  <si>
    <t>8100 ***</t>
  </si>
  <si>
    <t>8900 ***</t>
  </si>
  <si>
    <t>580 **</t>
  </si>
  <si>
    <t>40000 ***</t>
  </si>
  <si>
    <t>tabel 9: Toetstabel grondwater</t>
  </si>
  <si>
    <t>A013SON-2-1</t>
  </si>
  <si>
    <t>A014A-1-1</t>
  </si>
  <si>
    <t>A014A-2-1</t>
  </si>
  <si>
    <t>A015A-1-1</t>
  </si>
  <si>
    <t>8,0 ***</t>
  </si>
  <si>
    <t>19 ***</t>
  </si>
  <si>
    <t>70 ***</t>
  </si>
  <si>
    <t>110 ***</t>
  </si>
  <si>
    <t>3300 ***</t>
  </si>
  <si>
    <t>10000 ***</t>
  </si>
  <si>
    <t>56,14 ***</t>
  </si>
  <si>
    <t>159,06 ***</t>
  </si>
  <si>
    <t>9,03 ***</t>
  </si>
  <si>
    <t>130,09 ***</t>
  </si>
  <si>
    <t>&lt; 30,00 *</t>
  </si>
  <si>
    <t>240 *</t>
  </si>
  <si>
    <t>270 ***</t>
  </si>
  <si>
    <t>79 **</t>
  </si>
  <si>
    <t>530 ***</t>
  </si>
  <si>
    <t>25 *</t>
  </si>
  <si>
    <t>3900 ***</t>
  </si>
  <si>
    <t>20000 ***</t>
  </si>
  <si>
    <t>7800 ***</t>
  </si>
  <si>
    <t>tabel 10: Toetstabel grondwater</t>
  </si>
  <si>
    <t>A016A-1-1</t>
  </si>
  <si>
    <t>A016A-2-1</t>
  </si>
  <si>
    <t>A017A-1-1</t>
  </si>
  <si>
    <t>A017A-2-1</t>
  </si>
  <si>
    <t>66 ***</t>
  </si>
  <si>
    <t>47 ***</t>
  </si>
  <si>
    <t>7100 ***</t>
  </si>
  <si>
    <t>101,43 ***</t>
  </si>
  <si>
    <t>41,43 ***</t>
  </si>
  <si>
    <t>41,77 ***</t>
  </si>
  <si>
    <t>107,97 ***</t>
  </si>
  <si>
    <t>240 ***</t>
  </si>
  <si>
    <t>130 *</t>
  </si>
  <si>
    <t>64 *</t>
  </si>
  <si>
    <t>65 *</t>
  </si>
  <si>
    <t>9400 ***</t>
  </si>
  <si>
    <t>100 **</t>
  </si>
  <si>
    <t>92 **</t>
  </si>
  <si>
    <t>1400 ***</t>
  </si>
  <si>
    <t>410 ***</t>
  </si>
  <si>
    <t>430 ***</t>
  </si>
  <si>
    <t xml:space="preserve">&lt; 160 </t>
  </si>
  <si>
    <t>13000 ***</t>
  </si>
  <si>
    <t>6500 ***</t>
  </si>
  <si>
    <t>4800 ***</t>
  </si>
  <si>
    <t>14000 ***</t>
  </si>
  <si>
    <t>tabel 11: Toetstabel grondwater</t>
  </si>
  <si>
    <t>A018SON-1-1</t>
  </si>
  <si>
    <t>A018SON-2-1</t>
  </si>
  <si>
    <t>A019P-1-1</t>
  </si>
  <si>
    <t>A021A-1-1</t>
  </si>
  <si>
    <t>&lt; 0,10 *</t>
  </si>
  <si>
    <t>&lt; 0,20 *</t>
  </si>
  <si>
    <t>&lt; 0,20 **</t>
  </si>
  <si>
    <t>0,16 *</t>
  </si>
  <si>
    <t>0,39 *</t>
  </si>
  <si>
    <t>40 ***</t>
  </si>
  <si>
    <t>0,052 *</t>
  </si>
  <si>
    <t>16 *</t>
  </si>
  <si>
    <t>0,48 *</t>
  </si>
  <si>
    <t>5900 ***</t>
  </si>
  <si>
    <t>92,29 ***</t>
  </si>
  <si>
    <t>62,86 ***</t>
  </si>
  <si>
    <t>96 ***</t>
  </si>
  <si>
    <t>840 **</t>
  </si>
  <si>
    <t>0,54 -</t>
  </si>
  <si>
    <t>5800 ***</t>
  </si>
  <si>
    <t>790 ***</t>
  </si>
  <si>
    <t>0,37 *</t>
  </si>
  <si>
    <t>4500 ***</t>
  </si>
  <si>
    <t>1700 ***</t>
  </si>
  <si>
    <t>tabel 12: Toetstabel grondwater</t>
  </si>
  <si>
    <t>A021A-2-1</t>
  </si>
  <si>
    <t>A022SON-1-1</t>
  </si>
  <si>
    <t>A022SON-2-1</t>
  </si>
  <si>
    <t>A023A-1-1</t>
  </si>
  <si>
    <t>0,026 *</t>
  </si>
  <si>
    <t>0,081 *</t>
  </si>
  <si>
    <t>22 ***</t>
  </si>
  <si>
    <t>3,2 *</t>
  </si>
  <si>
    <t>4600 ***</t>
  </si>
  <si>
    <t>7600 ***</t>
  </si>
  <si>
    <t>3,4 ***</t>
  </si>
  <si>
    <t>88,57 ***</t>
  </si>
  <si>
    <t>65,71 ***</t>
  </si>
  <si>
    <t>112,97 ***</t>
  </si>
  <si>
    <t>25000 ***</t>
  </si>
  <si>
    <t>6800 ***</t>
  </si>
  <si>
    <t>0,3 -</t>
  </si>
  <si>
    <t>1800 ***</t>
  </si>
  <si>
    <t>68 *</t>
  </si>
  <si>
    <t>96 **</t>
  </si>
  <si>
    <t>0,87 *</t>
  </si>
  <si>
    <t>6700 ***</t>
  </si>
  <si>
    <t>tabel 13: Toetstabel grondwater</t>
  </si>
  <si>
    <t>A023A-2-1</t>
  </si>
  <si>
    <t>A024A-2-1</t>
  </si>
  <si>
    <t>A025H-1-1</t>
  </si>
  <si>
    <t>A026SON-1-1</t>
  </si>
  <si>
    <t>8400 ***</t>
  </si>
  <si>
    <t>5000 ***</t>
  </si>
  <si>
    <t>120 ***</t>
  </si>
  <si>
    <t>71,43 ***</t>
  </si>
  <si>
    <t>79,43 ***</t>
  </si>
  <si>
    <t>23 **</t>
  </si>
  <si>
    <t>99 **</t>
  </si>
  <si>
    <t>3600 ***</t>
  </si>
  <si>
    <t>tabel 14: Toetstabel grondwater</t>
  </si>
  <si>
    <t>A026SON-2-1</t>
  </si>
  <si>
    <t>A027SON-1-1</t>
  </si>
  <si>
    <t>A028SON-1-1</t>
  </si>
  <si>
    <t>A028SON-2-1</t>
  </si>
  <si>
    <t>&lt; 1000,00 ***</t>
  </si>
  <si>
    <t>510 ***</t>
  </si>
  <si>
    <t>91,43 ***</t>
  </si>
  <si>
    <t>42,86 ***</t>
  </si>
  <si>
    <t>11,69 ***</t>
  </si>
  <si>
    <t>61,91 ***</t>
  </si>
  <si>
    <t>&lt; 2,00 *</t>
  </si>
  <si>
    <t>850 ***</t>
  </si>
  <si>
    <t>230 *</t>
  </si>
  <si>
    <t>150 *</t>
  </si>
  <si>
    <t>760 ***</t>
  </si>
  <si>
    <t>420 ***</t>
  </si>
  <si>
    <t>87 **</t>
  </si>
  <si>
    <t>880 ***</t>
  </si>
  <si>
    <t>4300 ***</t>
  </si>
  <si>
    <t>tabel 15: Toetstabel grondwater</t>
  </si>
  <si>
    <t>A029SON-1-1</t>
  </si>
  <si>
    <t>A029SON-2-1</t>
  </si>
  <si>
    <t>A030SON-1-1</t>
  </si>
  <si>
    <t>A030SON-2-1</t>
  </si>
  <si>
    <t>2,6 **</t>
  </si>
  <si>
    <t>13 ***</t>
  </si>
  <si>
    <t>1,3 ***</t>
  </si>
  <si>
    <t>12 *</t>
  </si>
  <si>
    <t>8,3 *</t>
  </si>
  <si>
    <t>2400 ***</t>
  </si>
  <si>
    <t>4,59 ***</t>
  </si>
  <si>
    <t>21,97 ***</t>
  </si>
  <si>
    <t>1,03 ***</t>
  </si>
  <si>
    <t>34,29 ***</t>
  </si>
  <si>
    <t>1,2 *</t>
  </si>
  <si>
    <t>1,6 *</t>
  </si>
  <si>
    <t>630 ***</t>
  </si>
  <si>
    <t>1,5 -</t>
  </si>
  <si>
    <t>2,8 -</t>
  </si>
  <si>
    <t>590 **</t>
  </si>
  <si>
    <t>5,2 *</t>
  </si>
  <si>
    <t>77 *</t>
  </si>
  <si>
    <t>0,85 -</t>
  </si>
  <si>
    <t>31 *</t>
  </si>
  <si>
    <t>2,1 *</t>
  </si>
  <si>
    <t>510 **</t>
  </si>
  <si>
    <t>190 *</t>
  </si>
  <si>
    <t>4200 ***</t>
  </si>
  <si>
    <t>tabel 16: Toetstabel grondwater</t>
  </si>
  <si>
    <t>A031SON-1-1</t>
  </si>
  <si>
    <t>A031SON-2-1</t>
  </si>
  <si>
    <t>A032SON-1-1</t>
  </si>
  <si>
    <t>A034SON-1-1</t>
  </si>
  <si>
    <t>0,47 **</t>
  </si>
  <si>
    <t>0,21 ***</t>
  </si>
  <si>
    <t>0,05 **</t>
  </si>
  <si>
    <t>0,26 ***</t>
  </si>
  <si>
    <t>33 ***</t>
  </si>
  <si>
    <t>68 ***</t>
  </si>
  <si>
    <t>3,6 ***</t>
  </si>
  <si>
    <t>90,89 ***</t>
  </si>
  <si>
    <t>98,21 ***</t>
  </si>
  <si>
    <t>97,14 ***</t>
  </si>
  <si>
    <t>190 ***</t>
  </si>
  <si>
    <t>140 ***</t>
  </si>
  <si>
    <t>3800 ***</t>
  </si>
  <si>
    <t>22000 ***</t>
  </si>
  <si>
    <t>680 ***</t>
  </si>
  <si>
    <t>290 ***</t>
  </si>
  <si>
    <t>18000 ***</t>
  </si>
  <si>
    <t>tabel 17: Toetstabel grondwater</t>
  </si>
  <si>
    <t>A034SON2-2-1</t>
  </si>
  <si>
    <t>A036A-1-1</t>
  </si>
  <si>
    <t>A037A-1-1</t>
  </si>
  <si>
    <t>A037A-2-1</t>
  </si>
  <si>
    <t>&lt; 4,00 **</t>
  </si>
  <si>
    <t>18 ***</t>
  </si>
  <si>
    <t>30 ***</t>
  </si>
  <si>
    <t>92 ***</t>
  </si>
  <si>
    <t>7,6 ***</t>
  </si>
  <si>
    <t>8200 ***</t>
  </si>
  <si>
    <t>80 ***</t>
  </si>
  <si>
    <t>44,57  ***</t>
  </si>
  <si>
    <t>145,54  ***</t>
  </si>
  <si>
    <t>30,74  ***</t>
  </si>
  <si>
    <t>27,14  ***</t>
  </si>
  <si>
    <t>0,41 *</t>
  </si>
  <si>
    <t>44 ***</t>
  </si>
  <si>
    <t>100 *</t>
  </si>
  <si>
    <t>9,3 *</t>
  </si>
  <si>
    <t>310 *</t>
  </si>
  <si>
    <t>460 ***</t>
  </si>
  <si>
    <t>5,6 *</t>
  </si>
  <si>
    <t>56 *</t>
  </si>
  <si>
    <t>48 **</t>
  </si>
  <si>
    <t>390 ***</t>
  </si>
  <si>
    <t>2800 ***</t>
  </si>
  <si>
    <t>21000 ***</t>
  </si>
  <si>
    <t>tabel 18: Toetstabel grondwater</t>
  </si>
  <si>
    <t>A038A-1-1</t>
  </si>
  <si>
    <t>A038A-2-1</t>
  </si>
  <si>
    <t>A038SON2-1-1</t>
  </si>
  <si>
    <t>A038SON2-4-1</t>
  </si>
  <si>
    <t>38 ***</t>
  </si>
  <si>
    <t>6,5 ***</t>
  </si>
  <si>
    <t>7,1 ***</t>
  </si>
  <si>
    <t>3,7 ***</t>
  </si>
  <si>
    <t>1,5 ***</t>
  </si>
  <si>
    <t>4,8 ***</t>
  </si>
  <si>
    <t>3,2 ***</t>
  </si>
  <si>
    <t>2,3 ***</t>
  </si>
  <si>
    <t>&lt; 0,50 *</t>
  </si>
  <si>
    <t>3,25 ***</t>
  </si>
  <si>
    <t>43,14 ***</t>
  </si>
  <si>
    <t>542,74 ***</t>
  </si>
  <si>
    <t>0,38 -</t>
  </si>
  <si>
    <t>86 **</t>
  </si>
  <si>
    <t>970 ***</t>
  </si>
  <si>
    <t>1,1 *</t>
  </si>
  <si>
    <t>380 ***</t>
  </si>
  <si>
    <t>320 *</t>
  </si>
  <si>
    <t>tabel 19: Toetstabel grondwater</t>
  </si>
  <si>
    <t>A038SON2-4-2</t>
  </si>
  <si>
    <t>A039A-1-1</t>
  </si>
  <si>
    <t>A039A-2-1</t>
  </si>
  <si>
    <t>A039SON2-1-1</t>
  </si>
  <si>
    <t>1,4 *</t>
  </si>
  <si>
    <t>0,11 *</t>
  </si>
  <si>
    <t>&lt; 0,25 *</t>
  </si>
  <si>
    <t>&lt; 0,25 ***</t>
  </si>
  <si>
    <t>&lt; 0,25 **</t>
  </si>
  <si>
    <t>0,71 *</t>
  </si>
  <si>
    <t>0,93 **</t>
  </si>
  <si>
    <t>2429 ***</t>
  </si>
  <si>
    <t>38,11 ***</t>
  </si>
  <si>
    <t>1,91 ***</t>
  </si>
  <si>
    <t>3,6 *</t>
  </si>
  <si>
    <t>0,52 -</t>
  </si>
  <si>
    <t>48 *</t>
  </si>
  <si>
    <t>34 *</t>
  </si>
  <si>
    <t>2,6 *</t>
  </si>
  <si>
    <t>360 **</t>
  </si>
  <si>
    <t>tabel 20: Toetstabel grondwater</t>
  </si>
  <si>
    <t>A039SON2-2-1</t>
  </si>
  <si>
    <t>A040A-1-1</t>
  </si>
  <si>
    <t>A040A-2-1</t>
  </si>
  <si>
    <t>A041SON-1-1</t>
  </si>
  <si>
    <t>0,99 *</t>
  </si>
  <si>
    <t>0,072 *</t>
  </si>
  <si>
    <t>6,1 ***</t>
  </si>
  <si>
    <t>0,17 *</t>
  </si>
  <si>
    <t>0,09 *</t>
  </si>
  <si>
    <t>0,029 *</t>
  </si>
  <si>
    <t>0,054 *</t>
  </si>
  <si>
    <t>1,7 *</t>
  </si>
  <si>
    <t>1,51 ***</t>
  </si>
  <si>
    <t>5,8 *</t>
  </si>
  <si>
    <t>0,68 -</t>
  </si>
  <si>
    <t>1,3 -</t>
  </si>
  <si>
    <t>17 *</t>
  </si>
  <si>
    <t>36 **</t>
  </si>
  <si>
    <t>260 *</t>
  </si>
  <si>
    <t>tabel 21: Toetstabel grondwater</t>
  </si>
  <si>
    <t>A041SON-2-1</t>
  </si>
  <si>
    <t>A043SON-1-1</t>
  </si>
  <si>
    <t>A043SON-2-1</t>
  </si>
  <si>
    <t>0,06 *</t>
  </si>
  <si>
    <t>0,073 *</t>
  </si>
  <si>
    <t>0,07 *</t>
  </si>
  <si>
    <t>0,22 *</t>
  </si>
  <si>
    <t>0,15 *</t>
  </si>
  <si>
    <t>0,97 *</t>
  </si>
  <si>
    <t>0,34 *</t>
  </si>
  <si>
    <t>0,87 -</t>
  </si>
  <si>
    <t>4,8 -</t>
  </si>
  <si>
    <t>10,0 *</t>
  </si>
  <si>
    <t>2,2 -</t>
  </si>
  <si>
    <t>0,8 *</t>
  </si>
  <si>
    <t>2,2 *</t>
  </si>
  <si>
    <t>1,3 *</t>
  </si>
  <si>
    <t>Tabel 22: Grondwaternormen van de Wet Bodembescherming</t>
  </si>
  <si>
    <t xml:space="preserve"> S   T   I </t>
  </si>
  <si>
    <t>0,00070 2,5 5,0</t>
  </si>
  <si>
    <t>0,00010 0,25 0,50</t>
  </si>
  <si>
    <t>0,00050 0,025 0,050</t>
  </si>
  <si>
    <t>0,00030 0,025 0,050</t>
  </si>
  <si>
    <t>0,00040 0,025 0,050</t>
  </si>
  <si>
    <t>0,0030 0,10 0,20</t>
  </si>
  <si>
    <t>0,0030 2,5 5,0</t>
  </si>
  <si>
    <t>0,0030 0,50 1,0</t>
  </si>
  <si>
    <t>0,010 35 70</t>
  </si>
  <si>
    <t>0,20 15 30</t>
  </si>
  <si>
    <t>7,0 504 1000</t>
  </si>
  <si>
    <t>4,0 77 150</t>
  </si>
  <si>
    <t>0,20 35 70</t>
  </si>
  <si>
    <t>50 325 600</t>
  </si>
  <si>
    <t>Toelichting bij de tabel:</t>
  </si>
  <si>
    <t>S</t>
  </si>
  <si>
    <t>T</t>
  </si>
  <si>
    <t>I</t>
  </si>
  <si>
    <t>Sample Name</t>
  </si>
  <si>
    <t>Well name</t>
  </si>
  <si>
    <t xml:space="preserve">Amount </t>
  </si>
  <si>
    <t>Fluoride</t>
  </si>
  <si>
    <t>Chloride</t>
  </si>
  <si>
    <t>Nitrite</t>
  </si>
  <si>
    <t>Bromide</t>
  </si>
  <si>
    <t>Nitrate</t>
  </si>
  <si>
    <t>Sulfate</t>
  </si>
  <si>
    <t>Phosphate</t>
  </si>
  <si>
    <t>Acetate</t>
  </si>
  <si>
    <t>mg/L</t>
  </si>
  <si>
    <t>Serie A 01</t>
  </si>
  <si>
    <t>Serie A 02</t>
  </si>
  <si>
    <t>323 (10m)</t>
  </si>
  <si>
    <t>Serie A 03</t>
  </si>
  <si>
    <t>Serie A 04</t>
  </si>
  <si>
    <t>A039son2</t>
  </si>
  <si>
    <t>Serie A 05</t>
  </si>
  <si>
    <t>Serie A 06</t>
  </si>
  <si>
    <t>Serie A 07</t>
  </si>
  <si>
    <t>323 (20m)</t>
  </si>
  <si>
    <t>Serie A 08</t>
  </si>
  <si>
    <t>Serie A 09</t>
  </si>
  <si>
    <t>Serie A 10</t>
  </si>
  <si>
    <t>A003A</t>
  </si>
  <si>
    <t>Serie A 11</t>
  </si>
  <si>
    <t>Serie A 12</t>
  </si>
  <si>
    <t>4031 (20-21m)</t>
  </si>
  <si>
    <t>Well Number</t>
  </si>
  <si>
    <t>Well depth (m)</t>
  </si>
  <si>
    <t>Pumped Volume (L)</t>
  </si>
  <si>
    <t>EC (uS/cm)</t>
  </si>
  <si>
    <t>Temperature (oC)</t>
  </si>
  <si>
    <t>Redox (mV)</t>
  </si>
  <si>
    <t>Oxygen (mg/L)</t>
  </si>
  <si>
    <r>
      <t>NO</t>
    </r>
    <r>
      <rPr>
        <b/>
        <vertAlign val="superscript"/>
        <sz val="11"/>
        <color theme="1"/>
        <rFont val="Calibri"/>
        <family val="2"/>
        <scheme val="minor"/>
      </rPr>
      <t xml:space="preserve">2- </t>
    </r>
    <r>
      <rPr>
        <b/>
        <sz val="11"/>
        <color theme="1"/>
        <rFont val="Calibri"/>
        <family val="2"/>
        <scheme val="minor"/>
      </rPr>
      <t>(mg/L)</t>
    </r>
  </si>
  <si>
    <r>
      <t>NO</t>
    </r>
    <r>
      <rPr>
        <b/>
        <vertAlign val="superscript"/>
        <sz val="11"/>
        <color theme="1"/>
        <rFont val="Calibri"/>
        <family val="2"/>
        <scheme val="minor"/>
      </rPr>
      <t>3-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</si>
  <si>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</t>
    </r>
  </si>
  <si>
    <t>Mn (mg/L)</t>
  </si>
  <si>
    <t>9,2-10,2</t>
  </si>
  <si>
    <t>A039 son 2</t>
  </si>
  <si>
    <t>A003 son2</t>
  </si>
  <si>
    <t>8,7-10,7</t>
  </si>
  <si>
    <t>2016-002-014</t>
  </si>
  <si>
    <t>2016-002-015</t>
  </si>
  <si>
    <t>2016-002-016</t>
  </si>
  <si>
    <t>2016-002-020</t>
  </si>
  <si>
    <t>Tabel. Resultaten april 2016 in µg/l</t>
  </si>
  <si>
    <t>52016030-054</t>
  </si>
  <si>
    <t>52016030-055</t>
  </si>
  <si>
    <t>52016030-056</t>
  </si>
  <si>
    <t>52016030-060</t>
  </si>
  <si>
    <t>Tabel. Resultaten april 2016 in mg/l</t>
  </si>
  <si>
    <t>Omschrijving</t>
  </si>
  <si>
    <t>323 10-11</t>
  </si>
  <si>
    <t>323 20-21</t>
  </si>
  <si>
    <t>352 9-10</t>
  </si>
  <si>
    <t>1024 15-16</t>
  </si>
  <si>
    <t>A039 20-21</t>
  </si>
  <si>
    <t>4016 15-16</t>
  </si>
  <si>
    <t>1033 21-22</t>
  </si>
  <si>
    <t>A005 38-39</t>
  </si>
  <si>
    <t>241 12-13</t>
  </si>
  <si>
    <t>241 15-16</t>
  </si>
  <si>
    <t>241 29-30</t>
  </si>
  <si>
    <t>241 35-36</t>
  </si>
  <si>
    <t>320 20-21</t>
  </si>
  <si>
    <t>2016-002-003</t>
  </si>
  <si>
    <t>2016-002-004</t>
  </si>
  <si>
    <t>2016-002-008</t>
  </si>
  <si>
    <t>2016-002-009</t>
  </si>
  <si>
    <t>2016-002-010</t>
  </si>
  <si>
    <t>Monstercode Deltares</t>
  </si>
  <si>
    <t>2016-002-001</t>
  </si>
  <si>
    <t>2016-002-002</t>
  </si>
  <si>
    <t>2016-002-005</t>
  </si>
  <si>
    <t>2016-002-006</t>
  </si>
  <si>
    <t>2016-002-007</t>
  </si>
  <si>
    <t>2016-002-011</t>
  </si>
  <si>
    <t>2016-002-012</t>
  </si>
  <si>
    <t>2016-002-013</t>
  </si>
  <si>
    <t>2016-002-017</t>
  </si>
  <si>
    <t>2016-002-018</t>
  </si>
  <si>
    <t>2016-002-019</t>
  </si>
  <si>
    <t>2016-002-021</t>
  </si>
  <si>
    <t>2016-002-022</t>
  </si>
  <si>
    <t>2016-002-046</t>
  </si>
  <si>
    <t>Monstercode</t>
  </si>
  <si>
    <t>52016030-043</t>
  </si>
  <si>
    <t>52016030-044</t>
  </si>
  <si>
    <t>52016030-048</t>
  </si>
  <si>
    <t>52016030-049</t>
  </si>
  <si>
    <t>52016030-050</t>
  </si>
  <si>
    <t>Monstercode TNO</t>
  </si>
  <si>
    <t>52016030-41</t>
  </si>
  <si>
    <t>52016030-42</t>
  </si>
  <si>
    <t>52016030-45</t>
  </si>
  <si>
    <t>52016030-46</t>
  </si>
  <si>
    <t>52016030-47</t>
  </si>
  <si>
    <t>52016030-51</t>
  </si>
  <si>
    <t>52016030-52</t>
  </si>
  <si>
    <t>52016030-53</t>
  </si>
  <si>
    <t>52016030-57</t>
  </si>
  <si>
    <t>52016030-58</t>
  </si>
  <si>
    <t>52016030-59</t>
  </si>
  <si>
    <t>52016030-61</t>
  </si>
  <si>
    <t>52016030-62</t>
  </si>
  <si>
    <t>52016030-63</t>
  </si>
  <si>
    <t>Eenheid</t>
  </si>
  <si>
    <t>benzene</t>
  </si>
  <si>
    <t>toluene</t>
  </si>
  <si>
    <t>ethylbenzene</t>
  </si>
  <si>
    <t>pm-xylene</t>
  </si>
  <si>
    <t>styrene</t>
  </si>
  <si>
    <t>o-xylene</t>
  </si>
  <si>
    <t>iso-propylbenzene</t>
  </si>
  <si>
    <t>n-propylbenzene</t>
  </si>
  <si>
    <t>3-ethyltoluene</t>
  </si>
  <si>
    <t>4-ethyltoluene</t>
  </si>
  <si>
    <t>1,3,5-trimethylbenzene</t>
  </si>
  <si>
    <t>2-ethyltoluene</t>
  </si>
  <si>
    <t>1,2,4-trimethylbenzene</t>
  </si>
  <si>
    <t>4-isopropyltoluene</t>
  </si>
  <si>
    <t>1,2,3-trimethylbenzene</t>
  </si>
  <si>
    <t>1,3-diethylbenzene</t>
  </si>
  <si>
    <t>indene</t>
  </si>
  <si>
    <t>1,2,4,5-tetramethylbenzene</t>
  </si>
  <si>
    <t>2-methylindene</t>
  </si>
  <si>
    <t>naphthalene</t>
  </si>
  <si>
    <t>2-methylnaphthalene</t>
  </si>
  <si>
    <t>1-methylnaphthalene</t>
  </si>
  <si>
    <t>2-ethylnaphthalene</t>
  </si>
  <si>
    <t>2,6-dimethylnaphthalene</t>
  </si>
  <si>
    <t>1,6-dimethylnaphthalene</t>
  </si>
  <si>
    <t>Deze gehaltes in mg/l !</t>
  </si>
  <si>
    <t>Deze 1e zeven regels moeten ALTIJD aanwezig zijn!</t>
  </si>
  <si>
    <t>Meting gedaan door:</t>
  </si>
  <si>
    <t>Andre</t>
  </si>
  <si>
    <t>Apparaat waarmee gemeten is:</t>
  </si>
  <si>
    <t>multimeters</t>
  </si>
  <si>
    <t>Datum:</t>
  </si>
  <si>
    <t>22-23-03-16</t>
  </si>
  <si>
    <t>Type:</t>
  </si>
  <si>
    <t>Methode:</t>
  </si>
  <si>
    <t>Gecontroleerd door:</t>
  </si>
  <si>
    <t>plek waar de ruwe data staan:</t>
  </si>
  <si>
    <t>Apparaat aangeschaft op project?:</t>
  </si>
  <si>
    <t>Indien ja, PO.nr:</t>
  </si>
  <si>
    <t>Meetnummer</t>
  </si>
  <si>
    <t>Labcode</t>
  </si>
  <si>
    <t>labcode</t>
  </si>
  <si>
    <t xml:space="preserve">peilbuis </t>
  </si>
  <si>
    <t>g.w.s</t>
  </si>
  <si>
    <t>spoelvolume  (L)</t>
  </si>
  <si>
    <t xml:space="preserve">      (L)</t>
  </si>
  <si>
    <t>Temp</t>
  </si>
  <si>
    <t>sulfide</t>
  </si>
  <si>
    <t>,001</t>
  </si>
  <si>
    <t>10-11 m</t>
  </si>
  <si>
    <t>2.09 m</t>
  </si>
  <si>
    <t>,002</t>
  </si>
  <si>
    <t>20-21 m</t>
  </si>
  <si>
    <t>3.60 m</t>
  </si>
  <si>
    <t>,003</t>
  </si>
  <si>
    <t>9.8-10.8m</t>
  </si>
  <si>
    <t>,004</t>
  </si>
  <si>
    <t>8.7-10.7m</t>
  </si>
  <si>
    <t>,005</t>
  </si>
  <si>
    <t>9-10 m</t>
  </si>
  <si>
    <t>,006</t>
  </si>
  <si>
    <t>15-16 m</t>
  </si>
  <si>
    <t>3.45 m</t>
  </si>
  <si>
    <t>,007</t>
  </si>
  <si>
    <t>,008</t>
  </si>
  <si>
    <t>16-17 m</t>
  </si>
  <si>
    <t>olie</t>
  </si>
  <si>
    <t>0,978</t>
  </si>
  <si>
    <t>,009</t>
  </si>
  <si>
    <t>,010</t>
  </si>
  <si>
    <t>29-30 m</t>
  </si>
  <si>
    <t>,011</t>
  </si>
  <si>
    <t>3.69 m</t>
  </si>
  <si>
    <t>,012</t>
  </si>
  <si>
    <t>,013</t>
  </si>
  <si>
    <t>21-22 m</t>
  </si>
  <si>
    <t>3.49 m</t>
  </si>
  <si>
    <t>,014</t>
  </si>
  <si>
    <t>7.5-8.5 m</t>
  </si>
  <si>
    <t>,015</t>
  </si>
  <si>
    <t>,016</t>
  </si>
  <si>
    <t>30-31 m</t>
  </si>
  <si>
    <t>,017</t>
  </si>
  <si>
    <t>38-39 m</t>
  </si>
  <si>
    <t>,018</t>
  </si>
  <si>
    <t>12-13 m</t>
  </si>
  <si>
    <t>1.70 m</t>
  </si>
  <si>
    <t>,019</t>
  </si>
  <si>
    <t>3.30 m</t>
  </si>
  <si>
    <t>,020</t>
  </si>
  <si>
    <t>3.29 m</t>
  </si>
  <si>
    <t>,021</t>
  </si>
  <si>
    <t>3.23 m</t>
  </si>
  <si>
    <t>,022</t>
  </si>
  <si>
    <t>35-36 m</t>
  </si>
  <si>
    <t>3.21 m</t>
  </si>
  <si>
    <t>,046</t>
  </si>
  <si>
    <t>3.43 m</t>
  </si>
  <si>
    <t>,047</t>
  </si>
  <si>
    <t>28-29  m</t>
  </si>
  <si>
    <t>3.40 m</t>
  </si>
  <si>
    <t>,048</t>
  </si>
  <si>
    <t>38-40 m</t>
  </si>
  <si>
    <t>3.37 m</t>
  </si>
  <si>
    <t>RvG</t>
  </si>
  <si>
    <t>dionex3000</t>
  </si>
  <si>
    <t>EvV</t>
  </si>
  <si>
    <t>..\..\Geochemie\4-Dionex\Dionex ICS 3000\logboek dionex 3000.xlsx</t>
  </si>
  <si>
    <t>n.a. = below MDL</t>
  </si>
  <si>
    <t>MDL</t>
  </si>
  <si>
    <t>H-V-lod ppm</t>
  </si>
  <si>
    <t>punten</t>
  </si>
  <si>
    <t>type cal</t>
  </si>
  <si>
    <t xml:space="preserve">MDL (Hubaux Vos Detection limit) </t>
  </si>
  <si>
    <t>ALOff</t>
  </si>
  <si>
    <t>1 = lactate</t>
  </si>
  <si>
    <t>10x</t>
  </si>
  <si>
    <t>lactate</t>
  </si>
  <si>
    <t>hermetingen</t>
  </si>
  <si>
    <t>100x</t>
  </si>
  <si>
    <t>acetate</t>
  </si>
  <si>
    <t>geen hermetingen ingevuld. Kan data niet vinden</t>
  </si>
  <si>
    <t>formate</t>
  </si>
  <si>
    <t>chlorite</t>
  </si>
  <si>
    <t>chlorate</t>
  </si>
  <si>
    <t>succinate</t>
  </si>
  <si>
    <t>fumarate</t>
  </si>
  <si>
    <t>Datum-tijd</t>
  </si>
  <si>
    <t>&lt; MDL (0.03)</t>
  </si>
  <si>
    <t>&lt; MDL (0.02)</t>
  </si>
  <si>
    <t>&lt; MDL (0.06)</t>
  </si>
  <si>
    <t>&lt; MDL (0.04)</t>
  </si>
  <si>
    <t>&lt; MDL (0.49)</t>
  </si>
  <si>
    <t>&lt; MDL (0.01)</t>
  </si>
  <si>
    <t>&lt; MDL (0.07)</t>
  </si>
  <si>
    <t>fumerate</t>
  </si>
  <si>
    <t>phosphate</t>
  </si>
  <si>
    <t>&lt; MDL (0.82)</t>
  </si>
  <si>
    <t>Hubaux Vos Detection limit</t>
  </si>
  <si>
    <t>&lt; MDL (0)</t>
  </si>
  <si>
    <t>&lt; MDL (0.45)</t>
  </si>
  <si>
    <t>&lt; MDL (0.23)</t>
  </si>
  <si>
    <t>&lt; MDL (0.13)</t>
  </si>
  <si>
    <t>&lt; MDL (0.16)</t>
  </si>
  <si>
    <t>&lt; MDL (0.08)</t>
  </si>
  <si>
    <t>&lt; MDL (0.05)</t>
  </si>
  <si>
    <t>&lt; MDL (0.91)</t>
  </si>
  <si>
    <t>&lt; MDL (0.12)</t>
  </si>
  <si>
    <t>&lt; MDL (0.39)</t>
  </si>
  <si>
    <t>&lt; MDL (0.69)</t>
  </si>
  <si>
    <t>&lt; MDL (0.1)</t>
  </si>
  <si>
    <t>&lt; MDL (0.29)</t>
  </si>
  <si>
    <t>&lt; MDL (0.26)</t>
  </si>
  <si>
    <t>&lt; MDL (0.2)</t>
  </si>
  <si>
    <t>&lt; MDL (0.19)</t>
  </si>
  <si>
    <t>&lt; MDL (0.15)</t>
  </si>
  <si>
    <t>2016-002-047</t>
  </si>
  <si>
    <t>2016-002-048</t>
  </si>
  <si>
    <t>JvL-4D   /2/2016</t>
  </si>
  <si>
    <t>JvL-4E   /2/2016</t>
  </si>
  <si>
    <t>JvL-4inf   /2/2016</t>
  </si>
  <si>
    <t>mei 2015</t>
  </si>
  <si>
    <t xml:space="preserve">In dit tabblad zijn de afbraak % uitgerekend met de laagste isotopenwaarden uit het veld </t>
  </si>
  <si>
    <t>Effluent</t>
  </si>
  <si>
    <t>Influent geprepareerd</t>
  </si>
  <si>
    <t>Diesel van Top Service</t>
  </si>
  <si>
    <t>Kolom 3  en 4 apart uitwerken</t>
  </si>
  <si>
    <t>Push-pull apart uitwerken</t>
  </si>
  <si>
    <t>sample name</t>
  </si>
  <si>
    <t>column I</t>
  </si>
  <si>
    <t>Column I</t>
  </si>
  <si>
    <t>Column 3</t>
  </si>
  <si>
    <t>column 3</t>
  </si>
  <si>
    <t>lab sample</t>
  </si>
  <si>
    <t>M61 t=1</t>
  </si>
  <si>
    <t>M62 t=1</t>
  </si>
  <si>
    <t>O7 t=1</t>
  </si>
  <si>
    <t>M71 t=1</t>
  </si>
  <si>
    <t>M72 t=1</t>
  </si>
  <si>
    <t>M61 t=4</t>
  </si>
  <si>
    <t>M62 t=4</t>
  </si>
  <si>
    <t>O7 t=4</t>
  </si>
  <si>
    <t>M71 t=4</t>
  </si>
  <si>
    <t>M72 t=4</t>
  </si>
  <si>
    <t>lab. No./well No</t>
  </si>
  <si>
    <t>4031 16-17</t>
  </si>
  <si>
    <t>4031 20-21</t>
  </si>
  <si>
    <t>4031 29-30</t>
  </si>
  <si>
    <t>A005 7.5-8.5</t>
  </si>
  <si>
    <t>A005 21-22</t>
  </si>
  <si>
    <t>A005 30-31</t>
  </si>
  <si>
    <t>241 20-21</t>
  </si>
  <si>
    <t>323 8-9</t>
  </si>
  <si>
    <t>A036A 10-12</t>
  </si>
  <si>
    <t>T/W A036A 6.8-7.8</t>
  </si>
  <si>
    <t>A010F 10-12</t>
  </si>
  <si>
    <t>A003son2 20-21</t>
  </si>
  <si>
    <t>A044 17.5-18</t>
  </si>
  <si>
    <t>A044 21.5-22</t>
  </si>
  <si>
    <t>A044 23.5-24</t>
  </si>
  <si>
    <t>A044 29.5-30</t>
  </si>
  <si>
    <t>A044 39.5-40</t>
  </si>
  <si>
    <t>A044 41.5-42</t>
  </si>
  <si>
    <t>A044 53.5-54</t>
  </si>
  <si>
    <t>A010P 10-12</t>
  </si>
  <si>
    <t>Mix hydrocarbons</t>
  </si>
  <si>
    <t>323 21-23</t>
  </si>
  <si>
    <t>2016-009-023</t>
  </si>
  <si>
    <t>2016-009-024</t>
  </si>
  <si>
    <t>2016-009-026</t>
  </si>
  <si>
    <t>2016-009-029</t>
  </si>
  <si>
    <t>2016-009-030</t>
  </si>
  <si>
    <t>2016-068-004</t>
  </si>
  <si>
    <t>2016-068-005</t>
  </si>
  <si>
    <t>2016-068-007</t>
  </si>
  <si>
    <t>2016-068-010</t>
  </si>
  <si>
    <t>2016-068-011</t>
  </si>
  <si>
    <t>sampling date</t>
  </si>
  <si>
    <t>21-03-16</t>
  </si>
  <si>
    <t>29-03-16</t>
  </si>
  <si>
    <t>30-03-16</t>
  </si>
  <si>
    <t>unit</t>
  </si>
  <si>
    <t>mUr</t>
  </si>
  <si>
    <t>AHC Isotopes</t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</si>
  <si>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H-Benzene)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</si>
  <si>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H-Toluene)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</si>
  <si>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H-Ethylbenzene)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</si>
  <si>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H-m,p-Xylene)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</si>
  <si>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H-o-Xylene+Styrene)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</si>
  <si>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H-Cumene)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</si>
  <si>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H-Mesitylene)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</si>
  <si>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H-1,2,3-Trimethylbenzene)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</si>
  <si>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H-1,2,4-Trimethylbenzene)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</si>
  <si>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H-Indene)</t>
    </r>
  </si>
  <si>
    <r>
      <t>Hydrogen-2 (</t>
    </r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H-Naphthalene)</t>
    </r>
  </si>
  <si>
    <r>
      <t xml:space="preserve">Fraction degraded low </t>
    </r>
    <r>
      <rPr>
        <sz val="11"/>
        <color theme="1"/>
        <rFont val="Arial"/>
        <family val="2"/>
      </rPr>
      <t>Ɛ</t>
    </r>
  </si>
  <si>
    <t>%</t>
  </si>
  <si>
    <r>
      <t xml:space="preserve">Fraction degraded high </t>
    </r>
    <r>
      <rPr>
        <sz val="11"/>
        <color theme="1"/>
        <rFont val="Arial"/>
        <family val="2"/>
      </rPr>
      <t>Ɛ</t>
    </r>
  </si>
  <si>
    <t>cumene</t>
  </si>
  <si>
    <t>mesitylene</t>
  </si>
  <si>
    <t>Theoretical conversion</t>
  </si>
  <si>
    <r>
      <t>δ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H(t) = δ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H(0) + ε * ln (F)</t>
    </r>
  </si>
  <si>
    <t>(Raleigh equation)</t>
  </si>
  <si>
    <r>
      <t>δ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H(0)</t>
    </r>
  </si>
  <si>
    <r>
      <t>initial δ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</t>
    </r>
  </si>
  <si>
    <r>
      <t>δ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H(t)</t>
    </r>
  </si>
  <si>
    <r>
      <t>δ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 at time t</t>
    </r>
  </si>
  <si>
    <t>ε</t>
  </si>
  <si>
    <t>istope enrichment factor</t>
  </si>
  <si>
    <t>ratio of the contaminant concentrations at time = t and time t = 0</t>
  </si>
  <si>
    <t>Source : Vogt et al. Curr. Op. Biotechnol. 2016(41)90-98 - Multi-element isotope fractionation concepts to characterize the biodegradation of hydrocarbons - from enzymes to the environment</t>
  </si>
  <si>
    <t>Benzene (putative carboxylation)</t>
  </si>
  <si>
    <t>Toluene (fumarate addition)</t>
  </si>
  <si>
    <t>Xylenes (fumarate addition)</t>
  </si>
  <si>
    <t>Ethyl benzene (hydroxylation)</t>
  </si>
  <si>
    <t>Ethyl benzene (fumarate addition)</t>
  </si>
  <si>
    <t>Naphthalene (putative carboxylation)</t>
  </si>
  <si>
    <t>Lowest field value A005 21-22</t>
  </si>
  <si>
    <t>Lowest field value A005 7,5-8,5</t>
  </si>
  <si>
    <t>Lowest field value A044 23,5-24,5 want 241 = Top Service</t>
  </si>
  <si>
    <t>Lowest field value 241 20-21</t>
  </si>
  <si>
    <r>
      <t>ε</t>
    </r>
    <r>
      <rPr>
        <vertAlign val="subscript"/>
        <sz val="10"/>
        <rFont val="Calibri"/>
        <family val="2"/>
      </rPr>
      <t>H</t>
    </r>
  </si>
  <si>
    <t>to</t>
  </si>
  <si>
    <t>Lowest value o-Xylene+Styrene A036 6,8-7,8 want 241 20-21 = Top Service</t>
  </si>
  <si>
    <t xml:space="preserve">Theoretical </t>
  </si>
  <si>
    <t>Degradation</t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</si>
  <si>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H-Benzene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</si>
  <si>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H-Toluene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</si>
  <si>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H-Xylenes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</si>
  <si>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H-Ethylbenzene (hydroxylation)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</si>
  <si>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H-Ethylbenzene (fumarate)</t>
    </r>
  </si>
  <si>
    <t>δ13C-Naphthalene</t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</si>
  <si>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-29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</si>
  <si>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-79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</si>
  <si>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-17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</si>
  <si>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-126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</si>
  <si>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-19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</si>
  <si>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-50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</si>
  <si>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-78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</si>
  <si>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-189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</si>
  <si>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-76</t>
    </r>
  </si>
  <si>
    <r>
      <t>ε</t>
    </r>
    <r>
      <rPr>
        <vertAlign val="subscript"/>
        <sz val="10"/>
        <rFont val="Calibri"/>
        <family val="2"/>
      </rPr>
      <t>H</t>
    </r>
    <r>
      <rPr>
        <sz val="10"/>
        <rFont val="Calibri"/>
        <family val="2"/>
      </rPr>
      <t xml:space="preserve"> = -96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</si>
  <si>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-47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</si>
  <si>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-100</t>
    </r>
  </si>
  <si>
    <t>Distance from source (m)</t>
  </si>
  <si>
    <t>Lowest field value A005 20-21</t>
  </si>
  <si>
    <t>Lowest field value A044</t>
  </si>
  <si>
    <t>Lowest field value A005</t>
  </si>
  <si>
    <t>Lowest field value A039</t>
  </si>
  <si>
    <t>Lowest value o-Xylene+Styrene A005</t>
  </si>
  <si>
    <t>Lowest field value 4031</t>
  </si>
  <si>
    <t>Lowest field value 4032</t>
  </si>
  <si>
    <t>A010F 2-12</t>
  </si>
  <si>
    <t>Lowest field value A003A</t>
  </si>
  <si>
    <t>Lowest field value A010P</t>
  </si>
  <si>
    <t>Lowest field value A010F</t>
  </si>
  <si>
    <t>Lowest value o-Xylene+Styrene A010F</t>
  </si>
  <si>
    <t>Hydrogen 1e WVP A010-&gt;A003-&gt;A026-&gt;352</t>
  </si>
  <si>
    <t>Carbon</t>
  </si>
  <si>
    <t>distance from source (m.)</t>
  </si>
  <si>
    <t xml:space="preserve"> (δ2H-Benzene)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</si>
  <si>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C-Benzene)</t>
    </r>
  </si>
  <si>
    <t xml:space="preserve"> (δ2H-Toluene)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</si>
  <si>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C-Toluene)</t>
    </r>
  </si>
  <si>
    <t xml:space="preserve"> (δ2H-Ethylbenzene)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</si>
  <si>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C-Ethylbenzene)</t>
    </r>
  </si>
  <si>
    <t xml:space="preserve"> (δ2H-m,p-Xylene)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</si>
  <si>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C-m,p-Xylene)</t>
    </r>
  </si>
  <si>
    <t xml:space="preserve"> (δ2H-o-Xylene+Styrene)</t>
  </si>
  <si>
    <t xml:space="preserve"> (δ13C-o-Xylene)</t>
  </si>
  <si>
    <t xml:space="preserve"> (δ2H-Styrene)</t>
  </si>
  <si>
    <t xml:space="preserve"> (δ13C-Styrene)</t>
  </si>
  <si>
    <t xml:space="preserve"> (δ2H-Cumene)</t>
  </si>
  <si>
    <t xml:space="preserve"> (δ13C-Cumene)</t>
  </si>
  <si>
    <t xml:space="preserve"> (δ2H-Indene)</t>
  </si>
  <si>
    <t xml:space="preserve"> (δ13C-Indene)</t>
  </si>
  <si>
    <t xml:space="preserve"> (δ2H-Naphthalene)</t>
  </si>
  <si>
    <t xml:space="preserve"> (δ13C-Naphthaline)</t>
  </si>
  <si>
    <t xml:space="preserve"> (δ13C-1-Methyl-Naphthaline)</t>
  </si>
  <si>
    <t xml:space="preserve"> (δ13C-2-Methyl-Naphthaline)</t>
  </si>
  <si>
    <t>Fraction degraded low Ɛ</t>
  </si>
  <si>
    <t xml:space="preserve"> (δ13C-Benzene)</t>
  </si>
  <si>
    <t xml:space="preserve"> (δ13C-Toluene)</t>
  </si>
  <si>
    <t xml:space="preserve"> (δ13C-Ethylbenzene)</t>
  </si>
  <si>
    <t xml:space="preserve"> (δ13C-m,p-Xylene)</t>
  </si>
  <si>
    <t xml:space="preserve"> (δ2H-Mesitylene)</t>
  </si>
  <si>
    <t xml:space="preserve"> (δ13C-Mesitylene)</t>
  </si>
  <si>
    <t>Fraction degraded high Ɛ</t>
  </si>
  <si>
    <t>(δ2H-m,p-Xylene)</t>
  </si>
  <si>
    <t>benzeen H&amp;C</t>
  </si>
  <si>
    <t>A036</t>
  </si>
  <si>
    <t xml:space="preserve"> (δ2H-Benzene) mUr</t>
  </si>
  <si>
    <t xml:space="preserve"> (δ2H-Benzene) % low Ɛ</t>
  </si>
  <si>
    <t xml:space="preserve"> (δ2H-Benzene) % high Ɛ</t>
  </si>
  <si>
    <r>
      <t xml:space="preserve"> 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H-Benzene</t>
    </r>
  </si>
  <si>
    <t>AVG</t>
  </si>
  <si>
    <t>SDV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</si>
  <si>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C-Benzene) mUr</t>
    </r>
  </si>
  <si>
    <t xml:space="preserve"> (δ13C-Benzene) % low Ɛ</t>
  </si>
  <si>
    <t xml:space="preserve"> (δ13C-Benzene) % high Ɛ</t>
  </si>
  <si>
    <r>
      <t xml:space="preserve"> 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C-Benzene</t>
    </r>
  </si>
  <si>
    <t xml:space="preserve"> (δ13C-Benzene) % SDEV Ɛ</t>
  </si>
  <si>
    <t xml:space="preserve"> (δ2H-Toluene) mUr</t>
  </si>
  <si>
    <t xml:space="preserve"> (δ2H-Toluene) % low Ɛ</t>
  </si>
  <si>
    <t xml:space="preserve"> (δ2H-Toluene) % high Ɛ</t>
  </si>
  <si>
    <t xml:space="preserve"> (δ2H-Toluene) % SDEV Ɛ</t>
  </si>
  <si>
    <t>STDEV</t>
  </si>
  <si>
    <r>
      <t xml:space="preserve">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C-Toluene) mUr</t>
    </r>
  </si>
  <si>
    <t xml:space="preserve"> (δ13C-Toluene) % low Ɛ</t>
  </si>
  <si>
    <t xml:space="preserve"> (δ13C-Toluene) % high Ɛ</t>
  </si>
  <si>
    <t xml:space="preserve"> (δ13C-Toluene) % AVG Ɛ</t>
  </si>
  <si>
    <t xml:space="preserve"> (δ13C-Naphthaline)% low Ɛ</t>
  </si>
  <si>
    <t xml:space="preserve"> (δ13C-Naphthaline)% high Ɛ</t>
  </si>
  <si>
    <t>Hydrogen 20m horizontaal</t>
  </si>
  <si>
    <t>Carbon 20m horizontal</t>
  </si>
  <si>
    <t>Diesel Top Service</t>
  </si>
  <si>
    <t>Distance (m)</t>
  </si>
  <si>
    <t xml:space="preserve"> δ2H-Benzene</t>
  </si>
  <si>
    <t xml:space="preserve"> (δ2H-Benzene) % STDEV Ɛ</t>
  </si>
  <si>
    <t xml:space="preserve"> δ13C-Benzene</t>
  </si>
  <si>
    <t xml:space="preserve"> (δ13C-Benzene) % STDEV Ɛ</t>
  </si>
  <si>
    <t xml:space="preserve"> (δ2H-Toluene) % AvG Ɛ</t>
  </si>
  <si>
    <t xml:space="preserve"> (δ13C-Toluene) % AvG Ɛ</t>
  </si>
  <si>
    <t>Hydrogen-2 (δ2H-Benzene)</t>
  </si>
  <si>
    <t>Carbon-13 (δ13C-Benzene)</t>
  </si>
  <si>
    <t>Hydrogen-2 (δ2H-Toluene)</t>
  </si>
  <si>
    <t>Carbon-13 (δ13C-Toluene)</t>
  </si>
  <si>
    <t>Hydrogen-2 (δ2H-Ethylbenzene)</t>
  </si>
  <si>
    <t>Carbon-13 (δ13C-Ethylbenzene)</t>
  </si>
  <si>
    <t>Hydrogen-2 (δ2H-m,p-Xylene)</t>
  </si>
  <si>
    <t>Carbon-13 (δ13C-m,p-Xylene)</t>
  </si>
  <si>
    <t>Hydrogen-2 (δ2H-o-Xylene+Styrene)</t>
  </si>
  <si>
    <t>Carbon-13 (13C-o-Xylene)</t>
  </si>
  <si>
    <t>Carbon-13 (13C-Styrene)</t>
  </si>
  <si>
    <t>Hydrogen-2 (δ2H-Indene)</t>
  </si>
  <si>
    <t>Carbon-13 (13C-Indene)</t>
  </si>
  <si>
    <t>Hydrogen-2 (δ2H-Naphthalene)</t>
  </si>
  <si>
    <t>Carbon-13 (13C-Naphthaline)</t>
  </si>
  <si>
    <t>Carbon-13 (13C-1-Methyl-Naphthaline)</t>
  </si>
  <si>
    <t>Carbon-13 (13C-2-Methyl-Naphthaline)</t>
  </si>
  <si>
    <t>Carbon-13 (13C-Benzene)</t>
  </si>
  <si>
    <t>Carbon-13 (13C-Toluene)</t>
  </si>
  <si>
    <t>Carbon-13 (13C-Ethylbenzene)</t>
  </si>
  <si>
    <t>Carbon-13 (13C-m,p-Xylene)</t>
  </si>
  <si>
    <t>δ13C-Benzene</t>
  </si>
  <si>
    <t>In dit tabblad zijn de afbraak % van kolom 3 uitgerekend met de MIX en influent isotopenwaarden als 0%</t>
  </si>
  <si>
    <t>MIX = 0%</t>
  </si>
  <si>
    <t>Influent = 0%</t>
  </si>
  <si>
    <t>Column 3 Eff</t>
  </si>
  <si>
    <t>Column 3 Inf</t>
  </si>
  <si>
    <t>MIX</t>
  </si>
  <si>
    <t xml:space="preserve">In dit tabblad zijn de afbraak % uitgerekend met de laagste isotopenwaarden in het push-pull proefveld </t>
  </si>
  <si>
    <t>Proefveld</t>
  </si>
  <si>
    <t>Lowest value o-Xylene+Styrene 241 20-21</t>
  </si>
  <si>
    <r>
      <t>Carbon-13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C-Benzene)</t>
    </r>
  </si>
  <si>
    <r>
      <t>Carbon-13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C-Toluene)</t>
    </r>
  </si>
  <si>
    <r>
      <t>Carbon-13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C-Ethylbenzene)</t>
    </r>
  </si>
  <si>
    <r>
      <t>Carbon-13 (</t>
    </r>
    <r>
      <rPr>
        <sz val="11"/>
        <color theme="1"/>
        <rFont val="Calibri"/>
        <family val="2"/>
      </rPr>
      <t>δ</t>
    </r>
    <r>
      <rPr>
        <vertAlign val="superscript"/>
        <sz val="13.75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>C-m,p-Xylene)</t>
    </r>
  </si>
  <si>
    <t>Carbon-13 (13C-Cumene)</t>
  </si>
  <si>
    <t>Carbon-13 (13C-Mesitylene)</t>
  </si>
  <si>
    <t>Carbon-13 (13C-1,2,3-Trimethylbenzene)</t>
  </si>
  <si>
    <t>Carbon-13 (13C-1,2,4-Trimethylbenzene)</t>
  </si>
  <si>
    <t>5n.m.</t>
  </si>
  <si>
    <t>δ13C(t) = δ13C (0) + ε * ln (F)</t>
  </si>
  <si>
    <t>δ13C(0)</t>
  </si>
  <si>
    <t>initial δ13C</t>
  </si>
  <si>
    <t>δ13C(t)</t>
  </si>
  <si>
    <t>δ13C at time t</t>
  </si>
  <si>
    <t>ratio of the contaminant concentrations at time = t and time t=0</t>
  </si>
  <si>
    <t>Lowest field value A005 7-9</t>
  </si>
  <si>
    <t>Lowest field value A036 want 241 = Top Service</t>
  </si>
  <si>
    <t>Lowest field value A036A 7-8</t>
  </si>
  <si>
    <t>Lowest field value A010P 10-12</t>
  </si>
  <si>
    <r>
      <t>ε</t>
    </r>
    <r>
      <rPr>
        <vertAlign val="subscript"/>
        <sz val="10"/>
        <rFont val="Calibri"/>
        <family val="2"/>
      </rPr>
      <t>C</t>
    </r>
  </si>
  <si>
    <r>
      <t xml:space="preserve">N.B. Column I heeft </t>
    </r>
    <r>
      <rPr>
        <sz val="11"/>
        <color theme="1"/>
        <rFont val="Arial"/>
        <family val="2"/>
      </rPr>
      <t>Ɛ</t>
    </r>
    <r>
      <rPr>
        <sz val="13.75"/>
        <color theme="1"/>
        <rFont val="Calibri"/>
        <family val="2"/>
      </rPr>
      <t>C -29,5</t>
    </r>
  </si>
  <si>
    <t>Lowest value o-Xylene A010P 10-12</t>
  </si>
  <si>
    <t>δ13C-Toluene</t>
  </si>
  <si>
    <t>δ13C-Xylenes</t>
  </si>
  <si>
    <t>δ13C-Ethylbenzene (hydroxylation)</t>
  </si>
  <si>
    <t>δ13C-Ethylbenzene (fumarate)</t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</si>
  <si>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-0,6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</si>
  <si>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-3,6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</si>
  <si>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-0,7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</si>
  <si>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-6,7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</si>
  <si>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-2,7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</si>
  <si>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-1,3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</si>
  <si>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-4,1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</si>
  <si>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-0,4</t>
    </r>
  </si>
  <si>
    <r>
      <t>ε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 xml:space="preserve"> = -5</t>
    </r>
  </si>
  <si>
    <t>Aannames:</t>
  </si>
  <si>
    <r>
      <t>1.</t>
    </r>
    <r>
      <rPr>
        <sz val="12"/>
        <color rgb="FF000000"/>
        <rFont val="Arial"/>
        <family val="2"/>
      </rPr>
      <t>      </t>
    </r>
    <r>
      <rPr>
        <sz val="10"/>
        <color rgb="FF000000"/>
        <rFont val="Arial"/>
        <family val="2"/>
      </rPr>
      <t>De laagste in het veld gemeten fractionering correspondeert met 0% afbraak. Wanneer we de “oer-teer” nog laten analyseren dan komen hier vermoedelijk nog lagere getallen uit.</t>
    </r>
  </si>
  <si>
    <r>
      <t>2.</t>
    </r>
    <r>
      <rPr>
        <sz val="12"/>
        <color rgb="FF000000"/>
        <rFont val="Arial"/>
        <family val="2"/>
      </rPr>
      <t>      </t>
    </r>
    <r>
      <rPr>
        <sz val="10"/>
        <color rgb="FF000000"/>
        <rFont val="Arial"/>
        <family val="2"/>
      </rPr>
      <t>Afbraak percentages zijn berekend op basis van de Rayleigh vergelijking met de laagste en hoogste gepubliceerde fractioneringsconstanten (Ɛ) uit de review van Vogt et al.</t>
    </r>
  </si>
  <si>
    <t>Te zien is dat zelfs de meest conservatieve berekeningen er op wijzen dat een groot deel van de BTEXN is afgebroken.</t>
  </si>
  <si>
    <t>Volgens de meest pessimistische berekening zijn de hoogst gevonden afbraakpercentages voor BTEXN ongeveer:</t>
  </si>
  <si>
    <t>B = 55%</t>
  </si>
  <si>
    <t>T = 75%</t>
  </si>
  <si>
    <t>E = 75%</t>
  </si>
  <si>
    <t>X = 97%</t>
  </si>
  <si>
    <t>N = 45%</t>
  </si>
  <si>
    <t>Lowest value o-Xylene A005</t>
  </si>
  <si>
    <t>Lowest value o-Xylene 4031</t>
  </si>
  <si>
    <t>Lowest field value A003a</t>
  </si>
  <si>
    <t>Lowest field value A026</t>
  </si>
  <si>
    <t>In dit tabblad zijn de afbraak % uitgerekend met voor kolom 1 de laagste veldwaarden, voor kolom 3 de MIX, en effluent als 0% afbraak</t>
  </si>
  <si>
    <r>
      <t>Influent geprepareerd =</t>
    </r>
    <r>
      <rPr>
        <sz val="11"/>
        <color rgb="FFFF0000"/>
        <rFont val="Calibri"/>
        <family val="2"/>
        <scheme val="minor"/>
      </rPr>
      <t xml:space="preserve"> Mix??</t>
    </r>
  </si>
  <si>
    <t>Mix</t>
  </si>
  <si>
    <t>hydrocarbons</t>
  </si>
  <si>
    <t>Deze zijn lager dan de laagste veldwaarden ….</t>
  </si>
  <si>
    <t>Laagste veldwaarde = 0%</t>
  </si>
  <si>
    <t>Column 3 Effl</t>
  </si>
  <si>
    <t>m,p-Xylenes mix</t>
  </si>
  <si>
    <t>o-Xylene Mix</t>
  </si>
  <si>
    <t>Push pull: afbraakpercentages t.o.v. laagste waarde in proefveld</t>
  </si>
  <si>
    <t>From</t>
  </si>
  <si>
    <t>Subject</t>
  </si>
  <si>
    <t>Received</t>
  </si>
  <si>
    <t>Size</t>
  </si>
  <si>
    <t>Categories</t>
  </si>
  <si>
    <t>Johan van Leeuwen</t>
  </si>
  <si>
    <t>RE: Datumprikker 'Afstemming PVE veldonderzoek Griftpark'</t>
  </si>
  <si>
    <t>157 KB</t>
  </si>
  <si>
    <t>Shimatzu</t>
  </si>
  <si>
    <t>23-03-2016&amp;24-3</t>
  </si>
  <si>
    <t>gemaild op 12-4 door RvG</t>
  </si>
  <si>
    <t>monster naam</t>
  </si>
  <si>
    <t>analyse</t>
  </si>
  <si>
    <t>gemeten conc</t>
  </si>
  <si>
    <t xml:space="preserve"> </t>
  </si>
  <si>
    <t xml:space="preserve"> mg/l</t>
  </si>
  <si>
    <t>NPOC</t>
  </si>
  <si>
    <t>mode</t>
  </si>
  <si>
    <t>KED</t>
  </si>
  <si>
    <t>STD</t>
  </si>
  <si>
    <t>element</t>
  </si>
  <si>
    <t>B</t>
  </si>
  <si>
    <t>Al</t>
  </si>
  <si>
    <t>P</t>
  </si>
  <si>
    <t>Ca</t>
  </si>
  <si>
    <t>Sc</t>
  </si>
  <si>
    <t>Ti</t>
  </si>
  <si>
    <t>V</t>
  </si>
  <si>
    <t>Cr</t>
  </si>
  <si>
    <t>Co</t>
  </si>
  <si>
    <t>Ni</t>
  </si>
  <si>
    <t>Cu</t>
  </si>
  <si>
    <t>Zn</t>
  </si>
  <si>
    <t>Ga</t>
  </si>
  <si>
    <t>As</t>
  </si>
  <si>
    <t>Se</t>
  </si>
  <si>
    <t>Rb</t>
  </si>
  <si>
    <t>Sr</t>
  </si>
  <si>
    <t>Y</t>
  </si>
  <si>
    <t>Zr</t>
  </si>
  <si>
    <t>Nb</t>
  </si>
  <si>
    <t>Mo</t>
  </si>
  <si>
    <t>Ag</t>
  </si>
  <si>
    <t>Cd</t>
  </si>
  <si>
    <t>Sn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</si>
  <si>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</si>
  <si>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</si>
  <si>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</si>
  <si>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</si>
  <si>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</si>
  <si>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</si>
  <si>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</si>
  <si>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</si>
  <si>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</si>
  <si>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</si>
  <si>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</si>
  <si>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</si>
  <si>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</si>
  <si>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</si>
  <si>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</si>
  <si>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</si>
  <si>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</si>
  <si>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</si>
  <si>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</si>
  <si>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</si>
  <si>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</si>
  <si>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Hg</t>
  </si>
  <si>
    <t>Tl</t>
  </si>
  <si>
    <t>Pb</t>
  </si>
  <si>
    <t>Th</t>
  </si>
  <si>
    <t>U</t>
  </si>
  <si>
    <t>massa</t>
  </si>
  <si>
    <t>ppb</t>
  </si>
  <si>
    <t>LOD</t>
  </si>
  <si>
    <t>max std</t>
  </si>
  <si>
    <t>gemiddelde drift recovery (%)</t>
  </si>
  <si>
    <t>gemiddelde QC recovery (%)</t>
  </si>
  <si>
    <t>.</t>
  </si>
  <si>
    <t>gemiddelde rsq (n=3)</t>
  </si>
  <si>
    <t>monster</t>
  </si>
  <si>
    <t>intake</t>
  </si>
  <si>
    <t>labcode / monster</t>
  </si>
  <si>
    <t>toegepaste / verdunning</t>
  </si>
  <si>
    <t>Li/7</t>
  </si>
  <si>
    <t>B/11</t>
  </si>
  <si>
    <t>Na/23</t>
  </si>
  <si>
    <t>Mg/26</t>
  </si>
  <si>
    <t>Al/27</t>
  </si>
  <si>
    <t>P/31</t>
  </si>
  <si>
    <t>K/39</t>
  </si>
  <si>
    <t>Ca/44</t>
  </si>
  <si>
    <t>Sc/45</t>
  </si>
  <si>
    <t>Ti/48</t>
  </si>
  <si>
    <t>V/51</t>
  </si>
  <si>
    <t>Cr/52</t>
  </si>
  <si>
    <t>Mn/55</t>
  </si>
  <si>
    <t>Fe/57</t>
  </si>
  <si>
    <t>Co/59</t>
  </si>
  <si>
    <t>Ni/60</t>
  </si>
  <si>
    <t>Cu/63</t>
  </si>
  <si>
    <t>Zn/66</t>
  </si>
  <si>
    <t>Ga/71</t>
  </si>
  <si>
    <t>As/75</t>
  </si>
  <si>
    <t>Se/82</t>
  </si>
  <si>
    <t>Rb/85</t>
  </si>
  <si>
    <t>Sr/88</t>
  </si>
  <si>
    <t>Y/89</t>
  </si>
  <si>
    <t>Zr/90</t>
  </si>
  <si>
    <t>Nb/93</t>
  </si>
  <si>
    <t>Mo/95</t>
  </si>
  <si>
    <t>Ag/107</t>
  </si>
  <si>
    <t>Cd/114</t>
  </si>
  <si>
    <t>Sn/118</t>
  </si>
  <si>
    <t>Sb/121</t>
  </si>
  <si>
    <t>Te/125</t>
  </si>
  <si>
    <t>Cs/133</t>
  </si>
  <si>
    <t>Ba/137</t>
  </si>
  <si>
    <t>La/139</t>
  </si>
  <si>
    <t>Ce/140</t>
  </si>
  <si>
    <t>Pr/141</t>
  </si>
  <si>
    <t>Nd/146</t>
  </si>
  <si>
    <t>Sm/147</t>
  </si>
  <si>
    <t>Eu/151</t>
  </si>
  <si>
    <t>Gd/157</t>
  </si>
  <si>
    <t>Tb/159</t>
  </si>
  <si>
    <t>Dy/163</t>
  </si>
  <si>
    <t>Ho/165</t>
  </si>
  <si>
    <t>Er/166</t>
  </si>
  <si>
    <t>Tm/169</t>
  </si>
  <si>
    <t>Yb/172</t>
  </si>
  <si>
    <t>Lu/175</t>
  </si>
  <si>
    <t>Hf/178</t>
  </si>
  <si>
    <t>Ta/181</t>
  </si>
  <si>
    <t>W/182</t>
  </si>
  <si>
    <t>Hg/204</t>
  </si>
  <si>
    <t>Tl/205</t>
  </si>
  <si>
    <t>Pb/208</t>
  </si>
  <si>
    <t>Th/232</t>
  </si>
  <si>
    <t>U/238</t>
  </si>
  <si>
    <t>2016-002</t>
  </si>
  <si>
    <t>&lt; LOD</t>
  </si>
  <si>
    <t>&gt; 2,957</t>
  </si>
  <si>
    <t>&gt; 0,077</t>
  </si>
  <si>
    <t>&gt; 0,253</t>
  </si>
  <si>
    <t>&gt; 0,654</t>
  </si>
  <si>
    <t>&gt; 0,101</t>
  </si>
  <si>
    <t>&gt; 0,017</t>
  </si>
  <si>
    <t>&gt; 0,116</t>
  </si>
  <si>
    <t>&gt; 0,055</t>
  </si>
  <si>
    <t>&gt; 0,668</t>
  </si>
  <si>
    <t>&gt; 0,004</t>
  </si>
  <si>
    <t>&gt; 0,602</t>
  </si>
  <si>
    <t>&gt; 0,067</t>
  </si>
  <si>
    <t>&gt; 0,026</t>
  </si>
  <si>
    <t>&gt; 0,011</t>
  </si>
  <si>
    <t>&gt; 0,03</t>
  </si>
  <si>
    <t>2</t>
  </si>
  <si>
    <t>&gt; 54,164</t>
  </si>
  <si>
    <t>&gt; 0,034</t>
  </si>
  <si>
    <t>&gt; 0,396</t>
  </si>
  <si>
    <t>&gt; 0,185</t>
  </si>
  <si>
    <t>&gt; 0,103</t>
  </si>
  <si>
    <t>&gt; 0,02</t>
  </si>
  <si>
    <t>&gt; 0,068</t>
  </si>
  <si>
    <t>&gt; 0,025</t>
  </si>
  <si>
    <t>&gt; 1,449</t>
  </si>
  <si>
    <t>&gt; 0,114</t>
  </si>
  <si>
    <t>&gt; 0,987</t>
  </si>
  <si>
    <t>&gt; 0,277</t>
  </si>
  <si>
    <t>&gt; 0,01</t>
  </si>
  <si>
    <t>&gt; 0,019</t>
  </si>
  <si>
    <t>&gt; 0,018</t>
  </si>
  <si>
    <t>&gt; 4,008</t>
  </si>
  <si>
    <t>&gt; 0,021</t>
  </si>
  <si>
    <t>&gt; 0,135</t>
  </si>
  <si>
    <t>&gt; 0,43</t>
  </si>
  <si>
    <t>&gt; 0,1</t>
  </si>
  <si>
    <t>&gt; 0,009</t>
  </si>
  <si>
    <t>&gt; 0,012</t>
  </si>
  <si>
    <t>&gt; 18,456</t>
  </si>
  <si>
    <t>&gt; 0,006</t>
  </si>
  <si>
    <t>&gt; 0,574</t>
  </si>
  <si>
    <t>&gt; 0,13</t>
  </si>
  <si>
    <t>&gt; 0,12</t>
  </si>
  <si>
    <t>&gt; 0,032</t>
  </si>
  <si>
    <t>&gt; 0,008</t>
  </si>
  <si>
    <t>&gt; 1,844</t>
  </si>
  <si>
    <t>&gt; 0,023</t>
  </si>
  <si>
    <t>&gt; 7,453</t>
  </si>
  <si>
    <t>&gt; 0,108</t>
  </si>
  <si>
    <t>&gt; 0,013</t>
  </si>
  <si>
    <t>&gt; 0,031</t>
  </si>
  <si>
    <t>&gt; 1,869</t>
  </si>
  <si>
    <t>&gt; 0,015</t>
  </si>
  <si>
    <t>&gt; 0,211</t>
  </si>
  <si>
    <t>&gt; 0,087</t>
  </si>
  <si>
    <t>&gt; 0,046</t>
  </si>
  <si>
    <t>&gt; 0,007</t>
  </si>
  <si>
    <t>&gt; 1,863</t>
  </si>
  <si>
    <t>&gt; 1,066</t>
  </si>
  <si>
    <t>&gt; 239,721</t>
  </si>
  <si>
    <t>&gt; 0,052</t>
  </si>
  <si>
    <t>&gt; 44,066</t>
  </si>
  <si>
    <t>&gt; 0,222</t>
  </si>
  <si>
    <t>&gt; 0,075</t>
  </si>
  <si>
    <t>&gt; 0,028</t>
  </si>
  <si>
    <t>&gt; 6,268</t>
  </si>
  <si>
    <t>&gt; 3,987</t>
  </si>
  <si>
    <t>&gt; 0,161</t>
  </si>
  <si>
    <t>&gt; 0,059</t>
  </si>
  <si>
    <t>&gt; 0,122</t>
  </si>
  <si>
    <t>&gt; 3,484</t>
  </si>
  <si>
    <t>&gt; 0,098</t>
  </si>
  <si>
    <t>&gt; 5,234</t>
  </si>
  <si>
    <t>&gt; 0,427</t>
  </si>
  <si>
    <t>&gt; 0,002</t>
  </si>
  <si>
    <t>&gt; 5,302</t>
  </si>
  <si>
    <t>&gt; 2,01</t>
  </si>
  <si>
    <t>&gt; 0,037</t>
  </si>
  <si>
    <t>&gt; 0,003</t>
  </si>
  <si>
    <t>&gt; 0,014</t>
  </si>
  <si>
    <t>&gt; 1,834</t>
  </si>
  <si>
    <t>&gt; 0,042</t>
  </si>
  <si>
    <t>&gt; 0,24</t>
  </si>
  <si>
    <t>&gt; 0,036</t>
  </si>
  <si>
    <t>&gt; 6,66</t>
  </si>
  <si>
    <t>&gt; 0,392</t>
  </si>
  <si>
    <t>&gt; 0,151</t>
  </si>
  <si>
    <t>&gt; 0,063</t>
  </si>
  <si>
    <t>&gt; 0,944</t>
  </si>
  <si>
    <t>&gt; 61,963</t>
  </si>
  <si>
    <t>&gt; 0,134</t>
  </si>
  <si>
    <t>&gt; 0,058</t>
  </si>
  <si>
    <t>&gt; 0,086</t>
  </si>
  <si>
    <t>&gt; 24,002</t>
  </si>
  <si>
    <t>&gt; 0,644</t>
  </si>
  <si>
    <t>&gt; 0,979</t>
  </si>
  <si>
    <t>&gt; 0,084</t>
  </si>
  <si>
    <t>&gt; 0,117</t>
  </si>
  <si>
    <t>&gt; 8,525</t>
  </si>
  <si>
    <t>&gt; 0,696</t>
  </si>
  <si>
    <t>&gt; 0,153</t>
  </si>
  <si>
    <t>&gt; 0,04</t>
  </si>
  <si>
    <t>&gt; 0,443</t>
  </si>
  <si>
    <t>&gt; 2,294</t>
  </si>
  <si>
    <t>&gt; 4,354</t>
  </si>
  <si>
    <t>&gt; 0,033</t>
  </si>
  <si>
    <t>&gt; 1,36</t>
  </si>
  <si>
    <t>&gt; 30,323</t>
  </si>
  <si>
    <t>&gt; 0,124</t>
  </si>
  <si>
    <t>&gt; 15,942</t>
  </si>
  <si>
    <t>&gt; 0,088</t>
  </si>
  <si>
    <t>&gt; 0,702</t>
  </si>
  <si>
    <t>&gt; 0,983</t>
  </si>
  <si>
    <t>&gt; 0,016</t>
  </si>
  <si>
    <t>&gt; 0,166</t>
  </si>
  <si>
    <t>&gt; 97642,889</t>
  </si>
  <si>
    <t>&gt; 3,285</t>
  </si>
  <si>
    <t>&gt; 0,054</t>
  </si>
  <si>
    <t>&gt; 1,473</t>
  </si>
  <si>
    <t>&gt; 0,272</t>
  </si>
  <si>
    <t>&gt; 0,299</t>
  </si>
  <si>
    <t>&gt; 83552,764</t>
  </si>
  <si>
    <t>&gt; 0,723</t>
  </si>
  <si>
    <t>&gt; 0,492</t>
  </si>
  <si>
    <t>&gt; 0,158</t>
  </si>
  <si>
    <t>&gt; 0,072</t>
  </si>
  <si>
    <t>&gt; 2,181</t>
  </si>
  <si>
    <t>&gt; 0,881</t>
  </si>
  <si>
    <t>&gt; 0,16</t>
  </si>
  <si>
    <t>&gt; 0,041</t>
  </si>
  <si>
    <t>Duplo's</t>
  </si>
  <si>
    <t>8.186</t>
  </si>
  <si>
    <t>19.922</t>
  </si>
  <si>
    <t>21193.657</t>
  </si>
  <si>
    <t>5055.149</t>
  </si>
  <si>
    <t>20.82</t>
  </si>
  <si>
    <t>121.674</t>
  </si>
  <si>
    <t>4627.283</t>
  </si>
  <si>
    <t>52641.599</t>
  </si>
  <si>
    <t>1.052</t>
  </si>
  <si>
    <t>127.586</t>
  </si>
  <si>
    <t>0.655</t>
  </si>
  <si>
    <t>0.437</t>
  </si>
  <si>
    <t>344.749</t>
  </si>
  <si>
    <t>10981.084</t>
  </si>
  <si>
    <t>0.699</t>
  </si>
  <si>
    <t>2.75</t>
  </si>
  <si>
    <t>0.172</t>
  </si>
  <si>
    <t>&gt; 5.302</t>
  </si>
  <si>
    <t>&gt; 0.012</t>
  </si>
  <si>
    <t>&gt; 2.01</t>
  </si>
  <si>
    <t>&gt; 0.037</t>
  </si>
  <si>
    <t>0.695</t>
  </si>
  <si>
    <t>235.624</t>
  </si>
  <si>
    <t>0.333</t>
  </si>
  <si>
    <t>0.054</t>
  </si>
  <si>
    <t>&gt; 0.003</t>
  </si>
  <si>
    <t>&gt; 0.026</t>
  </si>
  <si>
    <t>&gt; 0.018</t>
  </si>
  <si>
    <t>&gt; 0.014</t>
  </si>
  <si>
    <t>0.056</t>
  </si>
  <si>
    <t>42.04</t>
  </si>
  <si>
    <t>0.254</t>
  </si>
  <si>
    <t>0.283</t>
  </si>
  <si>
    <t>0.052</t>
  </si>
  <si>
    <t>0.009</t>
  </si>
  <si>
    <t>0.012</t>
  </si>
  <si>
    <t>1.371</t>
  </si>
  <si>
    <t>0.002</t>
  </si>
  <si>
    <t>0.019</t>
  </si>
  <si>
    <t>8.475</t>
  </si>
  <si>
    <t>19.448</t>
  </si>
  <si>
    <t>21451.494</t>
  </si>
  <si>
    <t>5139.621</t>
  </si>
  <si>
    <t>21.584</t>
  </si>
  <si>
    <t>120.221</t>
  </si>
  <si>
    <t>4686.187</t>
  </si>
  <si>
    <t>53474.86</t>
  </si>
  <si>
    <t>1.037</t>
  </si>
  <si>
    <t>126.957</t>
  </si>
  <si>
    <t>0.664</t>
  </si>
  <si>
    <t>0.445</t>
  </si>
  <si>
    <t>353.011</t>
  </si>
  <si>
    <t>11367.018</t>
  </si>
  <si>
    <t>0.672</t>
  </si>
  <si>
    <t>2.871</t>
  </si>
  <si>
    <t>0.237</t>
  </si>
  <si>
    <t>&gt; 5.807</t>
  </si>
  <si>
    <t>&gt; 0.01</t>
  </si>
  <si>
    <t>&gt; 2.059</t>
  </si>
  <si>
    <t>&gt; 0.056</t>
  </si>
  <si>
    <t>0.705</t>
  </si>
  <si>
    <t>230.017</t>
  </si>
  <si>
    <t>0.343</t>
  </si>
  <si>
    <t>2.435</t>
  </si>
  <si>
    <t>0.062</t>
  </si>
  <si>
    <t>0.258</t>
  </si>
  <si>
    <t>&gt; 0.002</t>
  </si>
  <si>
    <t>&gt; 0.028</t>
  </si>
  <si>
    <t>&gt; 0.021</t>
  </si>
  <si>
    <t>&gt; 0.008</t>
  </si>
  <si>
    <t>0.06</t>
  </si>
  <si>
    <t>40.917</t>
  </si>
  <si>
    <t>0.273</t>
  </si>
  <si>
    <t>0.305</t>
  </si>
  <si>
    <t>0.51</t>
  </si>
  <si>
    <t>0.01</t>
  </si>
  <si>
    <t>0.014</t>
  </si>
  <si>
    <t>0.059</t>
  </si>
  <si>
    <t>0.118</t>
  </si>
  <si>
    <t>0.058</t>
  </si>
  <si>
    <t>0.013</t>
  </si>
  <si>
    <t>0.055</t>
  </si>
  <si>
    <t>0.045</t>
  </si>
  <si>
    <t>0.047</t>
  </si>
  <si>
    <t>0.016</t>
  </si>
  <si>
    <t>1.644</t>
  </si>
  <si>
    <t>0.008</t>
  </si>
  <si>
    <t>0.042</t>
  </si>
  <si>
    <t>0.123</t>
  </si>
  <si>
    <t>0.02</t>
  </si>
  <si>
    <t>recovery</t>
  </si>
  <si>
    <t>96.6 (%)</t>
  </si>
  <si>
    <t>102.4 (%)</t>
  </si>
  <si>
    <t>98.8 (%)</t>
  </si>
  <si>
    <t>98.4 (%)</t>
  </si>
  <si>
    <t>96.5 (%)</t>
  </si>
  <si>
    <t>101.2 (%)</t>
  </si>
  <si>
    <t>98.7 (%)</t>
  </si>
  <si>
    <t>101.4 (%)</t>
  </si>
  <si>
    <t>100.5 (%)</t>
  </si>
  <si>
    <t>98.6 (%)</t>
  </si>
  <si>
    <t>98.2 (%)</t>
  </si>
  <si>
    <t>97.7 (%)</t>
  </si>
  <si>
    <t>104 (%)</t>
  </si>
  <si>
    <t>95.8 (%)</t>
  </si>
  <si>
    <t>72.6 (%)</t>
  </si>
  <si>
    <t>97.1 (%)</t>
  </si>
  <si>
    <t>87.1 (%)</t>
  </si>
  <si>
    <t>93.3 (%)</t>
  </si>
  <si>
    <t>102.7 (%)</t>
  </si>
  <si>
    <t>93 (%)</t>
  </si>
  <si>
    <t>92.8 (%)</t>
  </si>
  <si>
    <t>92.9 (%)</t>
  </si>
  <si>
    <t>90 (%)</t>
  </si>
  <si>
    <t>85.7 (%)</t>
  </si>
  <si>
    <t>92.3 (%)</t>
  </si>
  <si>
    <t>83.4 (%)</t>
  </si>
  <si>
    <t>100 (%)</t>
  </si>
  <si>
    <t>95 (%)</t>
  </si>
  <si>
    <t>15.605</t>
  </si>
  <si>
    <t>25290.827</t>
  </si>
  <si>
    <t>7350.178</t>
  </si>
  <si>
    <t>26.719</t>
  </si>
  <si>
    <t>180.508</t>
  </si>
  <si>
    <t>3553.515</t>
  </si>
  <si>
    <t>18280.236</t>
  </si>
  <si>
    <t>1.044</t>
  </si>
  <si>
    <t>47.202</t>
  </si>
  <si>
    <t>1.072</t>
  </si>
  <si>
    <t>0.704</t>
  </si>
  <si>
    <t>185.714</t>
  </si>
  <si>
    <t>14507.273</t>
  </si>
  <si>
    <t>3.925</t>
  </si>
  <si>
    <t>3.588</t>
  </si>
  <si>
    <t>&gt; 2.294</t>
  </si>
  <si>
    <t>&gt; 0.025</t>
  </si>
  <si>
    <t>&gt; 4.354</t>
  </si>
  <si>
    <t>&gt; 0.134</t>
  </si>
  <si>
    <t>1.342</t>
  </si>
  <si>
    <t>148.631</t>
  </si>
  <si>
    <t>1.962</t>
  </si>
  <si>
    <t>2.439</t>
  </si>
  <si>
    <t>0.386</t>
  </si>
  <si>
    <t>0.321</t>
  </si>
  <si>
    <t>&gt; 0.033</t>
  </si>
  <si>
    <t>&gt; 0.015</t>
  </si>
  <si>
    <t>0.05</t>
  </si>
  <si>
    <t>32.052</t>
  </si>
  <si>
    <t>0.361</t>
  </si>
  <si>
    <t>0.601</t>
  </si>
  <si>
    <t>0.092</t>
  </si>
  <si>
    <t>0.726</t>
  </si>
  <si>
    <t>0.088</t>
  </si>
  <si>
    <t>0.074</t>
  </si>
  <si>
    <t>0.154</t>
  </si>
  <si>
    <t>0.075</t>
  </si>
  <si>
    <t>0.247</t>
  </si>
  <si>
    <t>0.093</t>
  </si>
  <si>
    <t>0.151</t>
  </si>
  <si>
    <t>0.073</t>
  </si>
  <si>
    <t>0.18</t>
  </si>
  <si>
    <t>0.072</t>
  </si>
  <si>
    <t>0.017</t>
  </si>
  <si>
    <t>1.557</t>
  </si>
  <si>
    <t>0.041</t>
  </si>
  <si>
    <t>0.004</t>
  </si>
  <si>
    <t>17.322</t>
  </si>
  <si>
    <t>25791.874</t>
  </si>
  <si>
    <t>7489.845</t>
  </si>
  <si>
    <t>27.572</t>
  </si>
  <si>
    <t>183.426</t>
  </si>
  <si>
    <t>3631.962</t>
  </si>
  <si>
    <t>18698.446</t>
  </si>
  <si>
    <t>47.536</t>
  </si>
  <si>
    <t>1.079</t>
  </si>
  <si>
    <t>0.713</t>
  </si>
  <si>
    <t>189.343</t>
  </si>
  <si>
    <t>14795.432</t>
  </si>
  <si>
    <t>3.966</t>
  </si>
  <si>
    <t>3.6</t>
  </si>
  <si>
    <t>&gt; 2.672</t>
  </si>
  <si>
    <t>&gt; 0.024</t>
  </si>
  <si>
    <t>&gt; 4.403</t>
  </si>
  <si>
    <t>&gt; 0.146</t>
  </si>
  <si>
    <t>1.34</t>
  </si>
  <si>
    <t>148.532</t>
  </si>
  <si>
    <t>1.951</t>
  </si>
  <si>
    <t>2.483</t>
  </si>
  <si>
    <t>0.079</t>
  </si>
  <si>
    <t>0.391</t>
  </si>
  <si>
    <t>0.245</t>
  </si>
  <si>
    <t>&gt; 0.032</t>
  </si>
  <si>
    <t>0.051</t>
  </si>
  <si>
    <t>31.615</t>
  </si>
  <si>
    <t>0.364</t>
  </si>
  <si>
    <t>0.6</t>
  </si>
  <si>
    <t>0.729</t>
  </si>
  <si>
    <t>0.077</t>
  </si>
  <si>
    <t>0.076</t>
  </si>
  <si>
    <t>0.25</t>
  </si>
  <si>
    <t>0.094</t>
  </si>
  <si>
    <t>0.15</t>
  </si>
  <si>
    <t>0.181</t>
  </si>
  <si>
    <t>0.018</t>
  </si>
  <si>
    <t>3.849</t>
  </si>
  <si>
    <t>0.105</t>
  </si>
  <si>
    <t>0.005</t>
  </si>
  <si>
    <t>90.1 (%)</t>
  </si>
  <si>
    <t>98.1 (%)</t>
  </si>
  <si>
    <t>96.9 (%)</t>
  </si>
  <si>
    <t>97.8 (%)</t>
  </si>
  <si>
    <t>99.3 (%)</t>
  </si>
  <si>
    <t>99.4 (%)</t>
  </si>
  <si>
    <t>99 (%)</t>
  </si>
  <si>
    <t>99.7 (%)</t>
  </si>
  <si>
    <t>100.1 (%)</t>
  </si>
  <si>
    <t>100.6 (%)</t>
  </si>
  <si>
    <t>131 (%)</t>
  </si>
  <si>
    <t>98 (%)</t>
  </si>
  <si>
    <t>99.2 (%)</t>
  </si>
  <si>
    <t>100.2 (%)</t>
  </si>
  <si>
    <t>99.6 (%)</t>
  </si>
  <si>
    <t>96.1 (%)</t>
  </si>
  <si>
    <t>98.9 (%)</t>
  </si>
  <si>
    <t>100.7 (%)</t>
  </si>
  <si>
    <t>94.4 (%)</t>
  </si>
  <si>
    <t>40.5 (%)</t>
  </si>
  <si>
    <t>80 (%)</t>
  </si>
  <si>
    <t>2016-009</t>
  </si>
  <si>
    <t>111.742</t>
  </si>
  <si>
    <t>11005.793</t>
  </si>
  <si>
    <t>1951.662</t>
  </si>
  <si>
    <t>33.475</t>
  </si>
  <si>
    <t>10.214</t>
  </si>
  <si>
    <t>2566.255</t>
  </si>
  <si>
    <t>6924.184</t>
  </si>
  <si>
    <t>1.055</t>
  </si>
  <si>
    <t>22.516</t>
  </si>
  <si>
    <t>0.775</t>
  </si>
  <si>
    <t>0.522</t>
  </si>
  <si>
    <t>54.056</t>
  </si>
  <si>
    <t>621.334</t>
  </si>
  <si>
    <t>0.936</t>
  </si>
  <si>
    <t>2.614</t>
  </si>
  <si>
    <t>0.358</t>
  </si>
  <si>
    <t>&gt; 67.341</t>
  </si>
  <si>
    <t>&gt; 0.019</t>
  </si>
  <si>
    <t>&gt; 0.647</t>
  </si>
  <si>
    <t>&gt; 0.115</t>
  </si>
  <si>
    <t>4.631</t>
  </si>
  <si>
    <t>68.532</t>
  </si>
  <si>
    <t>0.681</t>
  </si>
  <si>
    <t>2.436</t>
  </si>
  <si>
    <t>0.068</t>
  </si>
  <si>
    <t>0.239</t>
  </si>
  <si>
    <t>&gt; 0.011</t>
  </si>
  <si>
    <t>&gt; 0.105</t>
  </si>
  <si>
    <t>0.066</t>
  </si>
  <si>
    <t>32.666</t>
  </si>
  <si>
    <t>0.289</t>
  </si>
  <si>
    <t>0.502</t>
  </si>
  <si>
    <t>0.084</t>
  </si>
  <si>
    <t>0.071</t>
  </si>
  <si>
    <t>0.065</t>
  </si>
  <si>
    <t>0.167</t>
  </si>
  <si>
    <t>0.07</t>
  </si>
  <si>
    <t>0.145</t>
  </si>
  <si>
    <t>1.046</t>
  </si>
  <si>
    <t>0.103</t>
  </si>
  <si>
    <t>0.003</t>
  </si>
  <si>
    <t>126.345</t>
  </si>
  <si>
    <t>15224.875</t>
  </si>
  <si>
    <t>3293.546</t>
  </si>
  <si>
    <t>21.105</t>
  </si>
  <si>
    <t>23.471</t>
  </si>
  <si>
    <t>3192.118</t>
  </si>
  <si>
    <t>12518.958</t>
  </si>
  <si>
    <t>1.071</t>
  </si>
  <si>
    <t>33.426</t>
  </si>
  <si>
    <t>0.7</t>
  </si>
  <si>
    <t>0.591</t>
  </si>
  <si>
    <t>216.496</t>
  </si>
  <si>
    <t>2162.598</t>
  </si>
  <si>
    <t>1.369</t>
  </si>
  <si>
    <t>3.011</t>
  </si>
  <si>
    <t>0.301</t>
  </si>
  <si>
    <t>&gt; 28.975</t>
  </si>
  <si>
    <t>&gt; 0.346</t>
  </si>
  <si>
    <t>&gt; 0.081</t>
  </si>
  <si>
    <t>4.907</t>
  </si>
  <si>
    <t>84.719</t>
  </si>
  <si>
    <t>0.441</t>
  </si>
  <si>
    <t>2.447</t>
  </si>
  <si>
    <t>0.12</t>
  </si>
  <si>
    <t>&gt; 0.006</t>
  </si>
  <si>
    <t>&gt; 0.054</t>
  </si>
  <si>
    <t>&gt; 0.023</t>
  </si>
  <si>
    <t>31.991</t>
  </si>
  <si>
    <t>0.262</t>
  </si>
  <si>
    <t>0.326</t>
  </si>
  <si>
    <t>0.554</t>
  </si>
  <si>
    <t>0.023</t>
  </si>
  <si>
    <t>0.057</t>
  </si>
  <si>
    <t>0.029</t>
  </si>
  <si>
    <t>0.133</t>
  </si>
  <si>
    <t>0.033</t>
  </si>
  <si>
    <t>0.083</t>
  </si>
  <si>
    <t>2.31</t>
  </si>
  <si>
    <t>106.257</t>
  </si>
  <si>
    <t>9532.914</t>
  </si>
  <si>
    <t>4745.253</t>
  </si>
  <si>
    <t>25.657</t>
  </si>
  <si>
    <t>15.294</t>
  </si>
  <si>
    <t>2783.847</t>
  </si>
  <si>
    <t>36635.405</t>
  </si>
  <si>
    <t>1.048</t>
  </si>
  <si>
    <t>90.121</t>
  </si>
  <si>
    <t>0.799</t>
  </si>
  <si>
    <t>0.541</t>
  </si>
  <si>
    <t>58.428</t>
  </si>
  <si>
    <t>916.848</t>
  </si>
  <si>
    <t>1.302</t>
  </si>
  <si>
    <t>2.688</t>
  </si>
  <si>
    <t>1.102</t>
  </si>
  <si>
    <t>&gt; 53.04</t>
  </si>
  <si>
    <t>&gt; 0.982</t>
  </si>
  <si>
    <t>&gt; 0.13</t>
  </si>
  <si>
    <t>4.099</t>
  </si>
  <si>
    <t>104.338</t>
  </si>
  <si>
    <t>0.76</t>
  </si>
  <si>
    <t>2.456</t>
  </si>
  <si>
    <t>0.213</t>
  </si>
  <si>
    <t>&gt; 0.001</t>
  </si>
  <si>
    <t>&gt; 0.186</t>
  </si>
  <si>
    <t>&gt; 0.016</t>
  </si>
  <si>
    <t>42.621</t>
  </si>
  <si>
    <t>0.331</t>
  </si>
  <si>
    <t>0.616</t>
  </si>
  <si>
    <t>0.755</t>
  </si>
  <si>
    <t>0.069</t>
  </si>
  <si>
    <t>0.067</t>
  </si>
  <si>
    <t>0.166</t>
  </si>
  <si>
    <t>0.064</t>
  </si>
  <si>
    <t>0.127</t>
  </si>
  <si>
    <t>1.196</t>
  </si>
  <si>
    <t>0.049</t>
  </si>
  <si>
    <t>0.097</t>
  </si>
  <si>
    <t>0.157</t>
  </si>
  <si>
    <t>3.148</t>
  </si>
  <si>
    <t>125.132</t>
  </si>
  <si>
    <t>10585.035</t>
  </si>
  <si>
    <t>2765.567</t>
  </si>
  <si>
    <t>34.482</t>
  </si>
  <si>
    <t>3.814</t>
  </si>
  <si>
    <t>2280.335</t>
  </si>
  <si>
    <t>6073.442</t>
  </si>
  <si>
    <t>20.324</t>
  </si>
  <si>
    <t>0.958</t>
  </si>
  <si>
    <t>0.57</t>
  </si>
  <si>
    <t>63.982</t>
  </si>
  <si>
    <t>272.649</t>
  </si>
  <si>
    <t>3.023</t>
  </si>
  <si>
    <t>&gt; 3.834</t>
  </si>
  <si>
    <t>&gt; 0.039</t>
  </si>
  <si>
    <t>&gt; 0.136</t>
  </si>
  <si>
    <t>&gt; 0.144</t>
  </si>
  <si>
    <t>3.912</t>
  </si>
  <si>
    <t>70.773</t>
  </si>
  <si>
    <t>1.123</t>
  </si>
  <si>
    <t>2.419</t>
  </si>
  <si>
    <t>0.202</t>
  </si>
  <si>
    <t>&gt; 0.046</t>
  </si>
  <si>
    <t>26.939</t>
  </si>
  <si>
    <t>0.342</t>
  </si>
  <si>
    <t>0.823</t>
  </si>
  <si>
    <t>0.126</t>
  </si>
  <si>
    <t>0.931</t>
  </si>
  <si>
    <t>0.156</t>
  </si>
  <si>
    <t>0.087</t>
  </si>
  <si>
    <t>0.125</t>
  </si>
  <si>
    <t>0.195</t>
  </si>
  <si>
    <t>0.818</t>
  </si>
  <si>
    <t>0.104</t>
  </si>
  <si>
    <t>4.341</t>
  </si>
  <si>
    <t>121.466</t>
  </si>
  <si>
    <t>9906.067</t>
  </si>
  <si>
    <t>2391.034</t>
  </si>
  <si>
    <t>40.21</t>
  </si>
  <si>
    <t>5.565</t>
  </si>
  <si>
    <t>2311.276</t>
  </si>
  <si>
    <t>5606.694</t>
  </si>
  <si>
    <t>1.064</t>
  </si>
  <si>
    <t>19.361</t>
  </si>
  <si>
    <t>1.083</t>
  </si>
  <si>
    <t>0.552</t>
  </si>
  <si>
    <t>58.49</t>
  </si>
  <si>
    <t>170.939</t>
  </si>
  <si>
    <t>0.56</t>
  </si>
  <si>
    <t>1.694</t>
  </si>
  <si>
    <t>0.309</t>
  </si>
  <si>
    <t>&gt; 2.931</t>
  </si>
  <si>
    <t>&gt; 0.148</t>
  </si>
  <si>
    <t>&gt; 0.131</t>
  </si>
  <si>
    <t>3.764</t>
  </si>
  <si>
    <t>65.578</t>
  </si>
  <si>
    <t>1.085</t>
  </si>
  <si>
    <t>2.529</t>
  </si>
  <si>
    <t>0.098</t>
  </si>
  <si>
    <t>0.24</t>
  </si>
  <si>
    <t>&gt; 0.034</t>
  </si>
  <si>
    <t>&gt; 0.084</t>
  </si>
  <si>
    <t>&gt; 0.053</t>
  </si>
  <si>
    <t>&gt; 0.017</t>
  </si>
  <si>
    <t>19.037</t>
  </si>
  <si>
    <t>0.322</t>
  </si>
  <si>
    <t>0.745</t>
  </si>
  <si>
    <t>0.902</t>
  </si>
  <si>
    <t>0.085</t>
  </si>
  <si>
    <t>0.161</t>
  </si>
  <si>
    <t>0.228</t>
  </si>
  <si>
    <t>0.124</t>
  </si>
  <si>
    <t>0.208</t>
  </si>
  <si>
    <t>0.862</t>
  </si>
  <si>
    <t>0.14</t>
  </si>
  <si>
    <t>2.406</t>
  </si>
  <si>
    <t>108.411</t>
  </si>
  <si>
    <t>9580.936</t>
  </si>
  <si>
    <t>3838.348</t>
  </si>
  <si>
    <t>49.832</t>
  </si>
  <si>
    <t>10.22</t>
  </si>
  <si>
    <t>2341.89</t>
  </si>
  <si>
    <t>12865.734</t>
  </si>
  <si>
    <t>1.081</t>
  </si>
  <si>
    <t>35.49</t>
  </si>
  <si>
    <t>1.267</t>
  </si>
  <si>
    <t>0.526</t>
  </si>
  <si>
    <t>53.67</t>
  </si>
  <si>
    <t>153.807</t>
  </si>
  <si>
    <t>0.583</t>
  </si>
  <si>
    <t>2.061</t>
  </si>
  <si>
    <t>0.649</t>
  </si>
  <si>
    <t>&gt; 2.062</t>
  </si>
  <si>
    <t>&gt; 0.386</t>
  </si>
  <si>
    <t>&gt; 0.378</t>
  </si>
  <si>
    <t>4.194</t>
  </si>
  <si>
    <t>94.975</t>
  </si>
  <si>
    <t>3.529</t>
  </si>
  <si>
    <t>2.472</t>
  </si>
  <si>
    <t>0.099</t>
  </si>
  <si>
    <t>&gt; 0.055</t>
  </si>
  <si>
    <t>&gt; 0.164</t>
  </si>
  <si>
    <t>23.745</t>
  </si>
  <si>
    <t>0.663</t>
  </si>
  <si>
    <t>2.886</t>
  </si>
  <si>
    <t>0.381</t>
  </si>
  <si>
    <t>2.411</t>
  </si>
  <si>
    <t>0.518</t>
  </si>
  <si>
    <t>0.532</t>
  </si>
  <si>
    <t>0.517</t>
  </si>
  <si>
    <t>0.405</t>
  </si>
  <si>
    <t>0.112</t>
  </si>
  <si>
    <t>0.135</t>
  </si>
  <si>
    <t>0.787</t>
  </si>
  <si>
    <t>122.229</t>
  </si>
  <si>
    <t>6677.321</t>
  </si>
  <si>
    <t>3891.242</t>
  </si>
  <si>
    <t>27.282</t>
  </si>
  <si>
    <t>30.076</t>
  </si>
  <si>
    <t>2163.348</t>
  </si>
  <si>
    <t>17456.322</t>
  </si>
  <si>
    <t>1.039</t>
  </si>
  <si>
    <t>45.871</t>
  </si>
  <si>
    <t>0.863</t>
  </si>
  <si>
    <t>0.574</t>
  </si>
  <si>
    <t>243.519</t>
  </si>
  <si>
    <t>2762.592</t>
  </si>
  <si>
    <t>1.795</t>
  </si>
  <si>
    <t>2.212</t>
  </si>
  <si>
    <t>0.545</t>
  </si>
  <si>
    <t>&gt; 56.274</t>
  </si>
  <si>
    <t>&gt; 0.035</t>
  </si>
  <si>
    <t>&gt; 2.301</t>
  </si>
  <si>
    <t>&gt; 0.152</t>
  </si>
  <si>
    <t>3.671</t>
  </si>
  <si>
    <t>67.349</t>
  </si>
  <si>
    <t>0.751</t>
  </si>
  <si>
    <t>2.471</t>
  </si>
  <si>
    <t>0.137</t>
  </si>
  <si>
    <t>0.243</t>
  </si>
  <si>
    <t>&gt; 0.009</t>
  </si>
  <si>
    <t>&gt; 0.082</t>
  </si>
  <si>
    <t>22.935</t>
  </si>
  <si>
    <t>0.338</t>
  </si>
  <si>
    <t>0.712</t>
  </si>
  <si>
    <t>0.108</t>
  </si>
  <si>
    <t>0.827</t>
  </si>
  <si>
    <t>0.08</t>
  </si>
  <si>
    <t>0.163</t>
  </si>
  <si>
    <t>0.082</t>
  </si>
  <si>
    <t>0.162</t>
  </si>
  <si>
    <t>0.796</t>
  </si>
  <si>
    <t>0.048</t>
  </si>
  <si>
    <t>0.091</t>
  </si>
  <si>
    <t>116.47</t>
  </si>
  <si>
    <t>6437.681</t>
  </si>
  <si>
    <t>3431.918</t>
  </si>
  <si>
    <t>27.034</t>
  </si>
  <si>
    <t>27.964</t>
  </si>
  <si>
    <t>2733.534</t>
  </si>
  <si>
    <t>14049.742</t>
  </si>
  <si>
    <t>38.041</t>
  </si>
  <si>
    <t>0.892</t>
  </si>
  <si>
    <t>0.538</t>
  </si>
  <si>
    <t>93.436</t>
  </si>
  <si>
    <t>1376.811</t>
  </si>
  <si>
    <t>1.979</t>
  </si>
  <si>
    <t>2.193</t>
  </si>
  <si>
    <t>0.528</t>
  </si>
  <si>
    <t>&gt; 55.503</t>
  </si>
  <si>
    <t>&gt; 0.057</t>
  </si>
  <si>
    <t>&gt; 2.506</t>
  </si>
  <si>
    <t>&gt; 0.207</t>
  </si>
  <si>
    <t>51.096</t>
  </si>
  <si>
    <t>0.996</t>
  </si>
  <si>
    <t>2.462</t>
  </si>
  <si>
    <t>0.117</t>
  </si>
  <si>
    <t>&gt; 0.005</t>
  </si>
  <si>
    <t>&gt; 0.089</t>
  </si>
  <si>
    <t>&gt; 0.013</t>
  </si>
  <si>
    <t>21.841</t>
  </si>
  <si>
    <t>0.982</t>
  </si>
  <si>
    <t>1.057</t>
  </si>
  <si>
    <t>0.078</t>
  </si>
  <si>
    <t>0.132</t>
  </si>
  <si>
    <t>0.193</t>
  </si>
  <si>
    <t>0.109</t>
  </si>
  <si>
    <t>0.187</t>
  </si>
  <si>
    <t>0.924</t>
  </si>
  <si>
    <t>110.209</t>
  </si>
  <si>
    <t>5035.01</t>
  </si>
  <si>
    <t>4591.332</t>
  </si>
  <si>
    <t>25.691</t>
  </si>
  <si>
    <t>16.856</t>
  </si>
  <si>
    <t>3087.794</t>
  </si>
  <si>
    <t>17121.267</t>
  </si>
  <si>
    <t>44.988</t>
  </si>
  <si>
    <t>0.814</t>
  </si>
  <si>
    <t>0.52</t>
  </si>
  <si>
    <t>76.899</t>
  </si>
  <si>
    <t>1721.169</t>
  </si>
  <si>
    <t>2.084</t>
  </si>
  <si>
    <t>2.029</t>
  </si>
  <si>
    <t>0.684</t>
  </si>
  <si>
    <t>&gt; 18.233</t>
  </si>
  <si>
    <t>&gt; 0.045</t>
  </si>
  <si>
    <t>&gt; 1.597</t>
  </si>
  <si>
    <t>&gt; 0.119</t>
  </si>
  <si>
    <t>4.443</t>
  </si>
  <si>
    <t>79.405</t>
  </si>
  <si>
    <t>0.86</t>
  </si>
  <si>
    <t>2.455</t>
  </si>
  <si>
    <t>0.116</t>
  </si>
  <si>
    <t>0.241</t>
  </si>
  <si>
    <t>&gt; 0.317</t>
  </si>
  <si>
    <t>&gt; 0.091</t>
  </si>
  <si>
    <t>32.054</t>
  </si>
  <si>
    <t>0.401</t>
  </si>
  <si>
    <t>0.956</t>
  </si>
  <si>
    <t>0.963</t>
  </si>
  <si>
    <t>0.111</t>
  </si>
  <si>
    <t>0.106</t>
  </si>
  <si>
    <t>0.176</t>
  </si>
  <si>
    <t>0.971</t>
  </si>
  <si>
    <t>0.11</t>
  </si>
  <si>
    <t>0.025</t>
  </si>
  <si>
    <t>2.19</t>
  </si>
  <si>
    <t>126.658</t>
  </si>
  <si>
    <t>5463.724</t>
  </si>
  <si>
    <t>3470.51</t>
  </si>
  <si>
    <t>23.459</t>
  </si>
  <si>
    <t>12.658</t>
  </si>
  <si>
    <t>2064.553</t>
  </si>
  <si>
    <t>11153.808</t>
  </si>
  <si>
    <t>31.25</t>
  </si>
  <si>
    <t>1.003</t>
  </si>
  <si>
    <t>0.579</t>
  </si>
  <si>
    <t>128.806</t>
  </si>
  <si>
    <t>5242.995</t>
  </si>
  <si>
    <t>2.106</t>
  </si>
  <si>
    <t>2.187</t>
  </si>
  <si>
    <t>0.423</t>
  </si>
  <si>
    <t>&gt; 7.66</t>
  </si>
  <si>
    <t>&gt; 0.08</t>
  </si>
  <si>
    <t>&gt; 1.402</t>
  </si>
  <si>
    <t>&gt; 0.173</t>
  </si>
  <si>
    <t>4.32</t>
  </si>
  <si>
    <t>60.921</t>
  </si>
  <si>
    <t>2.047</t>
  </si>
  <si>
    <t>2.446</t>
  </si>
  <si>
    <t>0.349</t>
  </si>
  <si>
    <t>&gt; 0.036</t>
  </si>
  <si>
    <t>&gt; 0.088</t>
  </si>
  <si>
    <t>&gt; 0.114</t>
  </si>
  <si>
    <t>0.063</t>
  </si>
  <si>
    <t>30.414</t>
  </si>
  <si>
    <t>0.535</t>
  </si>
  <si>
    <t>1.827</t>
  </si>
  <si>
    <t>0.238</t>
  </si>
  <si>
    <t>1.55</t>
  </si>
  <si>
    <t>0.281</t>
  </si>
  <si>
    <t>0.29</t>
  </si>
  <si>
    <t>0.221</t>
  </si>
  <si>
    <t>0.086</t>
  </si>
  <si>
    <t>0.307</t>
  </si>
  <si>
    <t>0.1</t>
  </si>
  <si>
    <t>0.988</t>
  </si>
  <si>
    <t>0.061</t>
  </si>
  <si>
    <t>0.089</t>
  </si>
  <si>
    <t>0.032</t>
  </si>
  <si>
    <t>3.864</t>
  </si>
  <si>
    <t>134.493</t>
  </si>
  <si>
    <t>6185.112</t>
  </si>
  <si>
    <t>2900.363</t>
  </si>
  <si>
    <t>23.819</t>
  </si>
  <si>
    <t>8.903</t>
  </si>
  <si>
    <t>2158.554</t>
  </si>
  <si>
    <t>14693.779</t>
  </si>
  <si>
    <t>39.167</t>
  </si>
  <si>
    <t>1.026</t>
  </si>
  <si>
    <t>0.585</t>
  </si>
  <si>
    <t>208.138</t>
  </si>
  <si>
    <t>5210.852</t>
  </si>
  <si>
    <t>1.981</t>
  </si>
  <si>
    <t>4.043</t>
  </si>
  <si>
    <t>&gt; 7.702</t>
  </si>
  <si>
    <t>&gt; 0.11</t>
  </si>
  <si>
    <t>&gt; 1.663</t>
  </si>
  <si>
    <t>&gt; 0.192</t>
  </si>
  <si>
    <t>4.317</t>
  </si>
  <si>
    <t>85.493</t>
  </si>
  <si>
    <t>2.302</t>
  </si>
  <si>
    <t>0.534</t>
  </si>
  <si>
    <t>&gt; 0.029</t>
  </si>
  <si>
    <t>&gt; 0.109</t>
  </si>
  <si>
    <t>25.35</t>
  </si>
  <si>
    <t>2.346</t>
  </si>
  <si>
    <t>0.318</t>
  </si>
  <si>
    <t>1.933</t>
  </si>
  <si>
    <t>0.371</t>
  </si>
  <si>
    <t>0.363</t>
  </si>
  <si>
    <t>0.335</t>
  </si>
  <si>
    <t>0.114</t>
  </si>
  <si>
    <t>0.09</t>
  </si>
  <si>
    <t>0.327</t>
  </si>
  <si>
    <t>0.101</t>
  </si>
  <si>
    <t>0.932</t>
  </si>
  <si>
    <t>148.896</t>
  </si>
  <si>
    <t>5450.997</t>
  </si>
  <si>
    <t>5007.713</t>
  </si>
  <si>
    <t>23.392</t>
  </si>
  <si>
    <t>15.794</t>
  </si>
  <si>
    <t>1225.994</t>
  </si>
  <si>
    <t>9445.726</t>
  </si>
  <si>
    <t>27.398</t>
  </si>
  <si>
    <t>1.167</t>
  </si>
  <si>
    <t>0.561</t>
  </si>
  <si>
    <t>237.523</t>
  </si>
  <si>
    <t>2818.735</t>
  </si>
  <si>
    <t>0.997</t>
  </si>
  <si>
    <t>2.639</t>
  </si>
  <si>
    <t>1.364</t>
  </si>
  <si>
    <t>&gt; 8.629</t>
  </si>
  <si>
    <t>&gt; 0.355</t>
  </si>
  <si>
    <t>2.074</t>
  </si>
  <si>
    <t>49.205</t>
  </si>
  <si>
    <t>3.366</t>
  </si>
  <si>
    <t>2.544</t>
  </si>
  <si>
    <t>0.248</t>
  </si>
  <si>
    <t>&gt; 0.048</t>
  </si>
  <si>
    <t>&gt; 0.064</t>
  </si>
  <si>
    <t>10.645</t>
  </si>
  <si>
    <t>0.608</t>
  </si>
  <si>
    <t>0.346</t>
  </si>
  <si>
    <t>2.306</t>
  </si>
  <si>
    <t>0.483</t>
  </si>
  <si>
    <t>0.147</t>
  </si>
  <si>
    <t>0.492</t>
  </si>
  <si>
    <t>0.448</t>
  </si>
  <si>
    <t>0.146</t>
  </si>
  <si>
    <t>0.384</t>
  </si>
  <si>
    <t>0.529</t>
  </si>
  <si>
    <t>0.952</t>
  </si>
  <si>
    <t>100.706</t>
  </si>
  <si>
    <t>4516.292</t>
  </si>
  <si>
    <t>5223.85</t>
  </si>
  <si>
    <t>24.025</t>
  </si>
  <si>
    <t>73.882</t>
  </si>
  <si>
    <t>3992.492</t>
  </si>
  <si>
    <t>17537.678</t>
  </si>
  <si>
    <t>45.714</t>
  </si>
  <si>
    <t>0.562</t>
  </si>
  <si>
    <t>127.465</t>
  </si>
  <si>
    <t>2515.044</t>
  </si>
  <si>
    <t>1.481</t>
  </si>
  <si>
    <t>2.449</t>
  </si>
  <si>
    <t>0.536</t>
  </si>
  <si>
    <t>&gt; 1.543</t>
  </si>
  <si>
    <t>&gt; 1.055</t>
  </si>
  <si>
    <t>&gt; 0.124</t>
  </si>
  <si>
    <t>6.729</t>
  </si>
  <si>
    <t>90.271</t>
  </si>
  <si>
    <t>0.848</t>
  </si>
  <si>
    <t>2.496</t>
  </si>
  <si>
    <t>&gt; 0.101</t>
  </si>
  <si>
    <t>40.985</t>
  </si>
  <si>
    <t>0.648</t>
  </si>
  <si>
    <t>0.819</t>
  </si>
  <si>
    <t>0.165</t>
  </si>
  <si>
    <t>0.164</t>
  </si>
  <si>
    <t>1.221</t>
  </si>
  <si>
    <t>0.015</t>
  </si>
  <si>
    <t>128.836</t>
  </si>
  <si>
    <t>12320.056</t>
  </si>
  <si>
    <t>8262.717</t>
  </si>
  <si>
    <t>20.321</t>
  </si>
  <si>
    <t>21.143</t>
  </si>
  <si>
    <t>3070.205</t>
  </si>
  <si>
    <t>24385.409</t>
  </si>
  <si>
    <t>1.066</t>
  </si>
  <si>
    <t>60.953</t>
  </si>
  <si>
    <t>0.837</t>
  </si>
  <si>
    <t>0.58</t>
  </si>
  <si>
    <t>576.56</t>
  </si>
  <si>
    <t>4197.04</t>
  </si>
  <si>
    <t>4.7</t>
  </si>
  <si>
    <t>2.838</t>
  </si>
  <si>
    <t>0.602</t>
  </si>
  <si>
    <t>&gt; 5.799</t>
  </si>
  <si>
    <t>&gt; 0.043</t>
  </si>
  <si>
    <t>&gt; 0.761</t>
  </si>
  <si>
    <t>&gt; 0.137</t>
  </si>
  <si>
    <t>2.709</t>
  </si>
  <si>
    <t>126.036</t>
  </si>
  <si>
    <t>1.155</t>
  </si>
  <si>
    <t>2.459</t>
  </si>
  <si>
    <t>0.464</t>
  </si>
  <si>
    <t>&gt; 0.167</t>
  </si>
  <si>
    <t>&gt; 0.007</t>
  </si>
  <si>
    <t>58.41</t>
  </si>
  <si>
    <t>0.453</t>
  </si>
  <si>
    <t>0.925</t>
  </si>
  <si>
    <t>0.139</t>
  </si>
  <si>
    <t>1.009</t>
  </si>
  <si>
    <t>0.149</t>
  </si>
  <si>
    <t>0.205</t>
  </si>
  <si>
    <t>0.081</t>
  </si>
  <si>
    <t>0.107</t>
  </si>
  <si>
    <t>0.173</t>
  </si>
  <si>
    <t>0.742</t>
  </si>
  <si>
    <t>0.113</t>
  </si>
  <si>
    <t>114.481</t>
  </si>
  <si>
    <t>9717.871</t>
  </si>
  <si>
    <t>1938.54</t>
  </si>
  <si>
    <t>26.716</t>
  </si>
  <si>
    <t>46.252</t>
  </si>
  <si>
    <t>2150.797</t>
  </si>
  <si>
    <t>5601.717</t>
  </si>
  <si>
    <t>1.051</t>
  </si>
  <si>
    <t>19.469</t>
  </si>
  <si>
    <t>0.835</t>
  </si>
  <si>
    <t>45.509</t>
  </si>
  <si>
    <t>145.418</t>
  </si>
  <si>
    <t>1.597</t>
  </si>
  <si>
    <t>0.226</t>
  </si>
  <si>
    <t>&gt; 2.376</t>
  </si>
  <si>
    <t>&gt; 0.183</t>
  </si>
  <si>
    <t>&gt; 0.12</t>
  </si>
  <si>
    <t>54.222</t>
  </si>
  <si>
    <t>0.703</t>
  </si>
  <si>
    <t>&gt; 0.02</t>
  </si>
  <si>
    <t>15.708</t>
  </si>
  <si>
    <t>0.527</t>
  </si>
  <si>
    <t>0.678</t>
  </si>
  <si>
    <t>0.171</t>
  </si>
  <si>
    <t>0.758</t>
  </si>
  <si>
    <t>4.288</t>
  </si>
  <si>
    <t>117.314</t>
  </si>
  <si>
    <t>10405.247</t>
  </si>
  <si>
    <t>2505.837</t>
  </si>
  <si>
    <t>42.365</t>
  </si>
  <si>
    <t>5.362</t>
  </si>
  <si>
    <t>2524.298</t>
  </si>
  <si>
    <t>6047.191</t>
  </si>
  <si>
    <t>1.059</t>
  </si>
  <si>
    <t>20.33</t>
  </si>
  <si>
    <t>1.1</t>
  </si>
  <si>
    <t>0.582</t>
  </si>
  <si>
    <t>61.833</t>
  </si>
  <si>
    <t>188.729</t>
  </si>
  <si>
    <t>0.564</t>
  </si>
  <si>
    <t>1.729</t>
  </si>
  <si>
    <t>&gt; 3.047</t>
  </si>
  <si>
    <t>4.14</t>
  </si>
  <si>
    <t>70.599</t>
  </si>
  <si>
    <t>1.147</t>
  </si>
  <si>
    <t>2.423</t>
  </si>
  <si>
    <t>&gt; 0.041</t>
  </si>
  <si>
    <t>20.344</t>
  </si>
  <si>
    <t>0.328</t>
  </si>
  <si>
    <t>0.78</t>
  </si>
  <si>
    <t>0.174</t>
  </si>
  <si>
    <t>0.232</t>
  </si>
  <si>
    <t>0.217</t>
  </si>
  <si>
    <t>0.144</t>
  </si>
  <si>
    <t>103.5 (%)</t>
  </si>
  <si>
    <t>95.2 (%)</t>
  </si>
  <si>
    <t>95.4 (%)</t>
  </si>
  <si>
    <t>94.9 (%)</t>
  </si>
  <si>
    <t>103.8 (%)</t>
  </si>
  <si>
    <t>91.6 (%)</t>
  </si>
  <si>
    <t>92.7 (%)</t>
  </si>
  <si>
    <t>98.5 (%)</t>
  </si>
  <si>
    <t>94.8 (%)</t>
  </si>
  <si>
    <t>94.6 (%)</t>
  </si>
  <si>
    <t>90.6 (%)</t>
  </si>
  <si>
    <t>97.2 (%)</t>
  </si>
  <si>
    <t>90.9 (%)</t>
  </si>
  <si>
    <t>104.4 (%)</t>
  </si>
  <si>
    <t>97 (%)</t>
  </si>
  <si>
    <t>100.4 (%)</t>
  </si>
  <si>
    <t>93.6 (%)</t>
  </si>
  <si>
    <t>95.5 (%)</t>
  </si>
  <si>
    <t>96 (%)</t>
  </si>
  <si>
    <t>96.8 (%)</t>
  </si>
  <si>
    <t>92.1 (%)</t>
  </si>
  <si>
    <t>92.5 (%)</t>
  </si>
  <si>
    <t>98.3 (%)</t>
  </si>
  <si>
    <t>93.2 (%)</t>
  </si>
  <si>
    <t>95.9 (%)</t>
  </si>
  <si>
    <t>96.2 (%)</t>
  </si>
  <si>
    <t>112.5 (%)</t>
  </si>
  <si>
    <t>90.5 (%)</t>
  </si>
  <si>
    <t>109.3 (%)</t>
  </si>
  <si>
    <t>130.117</t>
  </si>
  <si>
    <t>6757.72</t>
  </si>
  <si>
    <t>4053.103</t>
  </si>
  <si>
    <t>22.444</t>
  </si>
  <si>
    <t>28.933</t>
  </si>
  <si>
    <t>2384.324</t>
  </si>
  <si>
    <t>18574.688</t>
  </si>
  <si>
    <t>48.53</t>
  </si>
  <si>
    <t>0.846</t>
  </si>
  <si>
    <t>0.592</t>
  </si>
  <si>
    <t>263.983</t>
  </si>
  <si>
    <t>2968.742</t>
  </si>
  <si>
    <t>1.869</t>
  </si>
  <si>
    <t>2.242</t>
  </si>
  <si>
    <t>0.497</t>
  </si>
  <si>
    <t>&gt; 57.712</t>
  </si>
  <si>
    <t>&gt; 2.249</t>
  </si>
  <si>
    <t>&gt; 0.103</t>
  </si>
  <si>
    <t>4.156</t>
  </si>
  <si>
    <t>75.458</t>
  </si>
  <si>
    <t>0.801</t>
  </si>
  <si>
    <t>2.442</t>
  </si>
  <si>
    <t>0.249</t>
  </si>
  <si>
    <t>&gt; 0.079</t>
  </si>
  <si>
    <t>25.173</t>
  </si>
  <si>
    <t>0.347</t>
  </si>
  <si>
    <t>0.858</t>
  </si>
  <si>
    <t>93.9 (%)</t>
  </si>
  <si>
    <t>121.6 (%)</t>
  </si>
  <si>
    <t>90.7 (%)</t>
  </si>
  <si>
    <t>94 (%)</t>
  </si>
  <si>
    <t>94.5 (%)</t>
  </si>
  <si>
    <t>102 (%)</t>
  </si>
  <si>
    <t>92.2 (%)</t>
  </si>
  <si>
    <t>93.1 (%)</t>
  </si>
  <si>
    <t>109.7 (%)</t>
  </si>
  <si>
    <t>88.3 (%)</t>
  </si>
  <si>
    <t>89.3 (%)</t>
  </si>
  <si>
    <t>93.8 (%)</t>
  </si>
  <si>
    <t>91.3 (%)</t>
  </si>
  <si>
    <t>97.6 (%)</t>
  </si>
  <si>
    <t>91.1 (%)</t>
  </si>
  <si>
    <t>97.4 (%)</t>
  </si>
  <si>
    <t>93.7 (%)</t>
  </si>
  <si>
    <t>94.7 (%)</t>
  </si>
  <si>
    <t>96.4 (%)</t>
  </si>
  <si>
    <t>91.4 (%)</t>
  </si>
  <si>
    <t>97.3 (%)</t>
  </si>
  <si>
    <t>65.2 (%)</t>
  </si>
  <si>
    <t>102.2 (%)</t>
  </si>
  <si>
    <t>133.3 (%)</t>
  </si>
  <si>
    <t>128.896</t>
  </si>
  <si>
    <t>13075.186</t>
  </si>
  <si>
    <t>8721.159</t>
  </si>
  <si>
    <t>20.338</t>
  </si>
  <si>
    <t>18.943</t>
  </si>
  <si>
    <t>3363.296</t>
  </si>
  <si>
    <t>26228.65</t>
  </si>
  <si>
    <t>1.068</t>
  </si>
  <si>
    <t>65.076</t>
  </si>
  <si>
    <t>0.843</t>
  </si>
  <si>
    <t>0.61</t>
  </si>
  <si>
    <t>613.788</t>
  </si>
  <si>
    <t>4422.939</t>
  </si>
  <si>
    <t>4.889</t>
  </si>
  <si>
    <t>2.903</t>
  </si>
  <si>
    <t>&gt; 5.741</t>
  </si>
  <si>
    <t>&gt; 0.717</t>
  </si>
  <si>
    <t>&gt; 0.133</t>
  </si>
  <si>
    <t>2.952</t>
  </si>
  <si>
    <t>135.542</t>
  </si>
  <si>
    <t>1.223</t>
  </si>
  <si>
    <t>2.453</t>
  </si>
  <si>
    <t>0.47</t>
  </si>
  <si>
    <t>63.384</t>
  </si>
  <si>
    <t>0.979</t>
  </si>
  <si>
    <t>0.16</t>
  </si>
  <si>
    <t>0.21</t>
  </si>
  <si>
    <t>0.184</t>
  </si>
  <si>
    <t>0.856</t>
  </si>
  <si>
    <t>0.119</t>
  </si>
  <si>
    <t>94.2 (%)</t>
  </si>
  <si>
    <t>99.9 (%)</t>
  </si>
  <si>
    <t>111.6 (%)</t>
  </si>
  <si>
    <t>99.8 (%)</t>
  </si>
  <si>
    <t>95.1 (%)</t>
  </si>
  <si>
    <t>168.2 (%)</t>
  </si>
  <si>
    <t>91.8 (%)</t>
  </si>
  <si>
    <t>86.7 (%)</t>
  </si>
  <si>
    <t>106.7 (%)</t>
  </si>
  <si>
    <t>&gt;94,6</t>
  </si>
  <si>
    <t>&gt;83,6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</si>
</sst>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0.000"/>
    <numFmt numFmtId="166" formatCode="dd\-mmm\-yyyy"/>
    <numFmt numFmtId="167" formatCode="[$-409]m/d/yy\ h:mm\ AM/PM;@"/>
    <numFmt numFmtId="168" formatCode="dd/mm/yy;@"/>
    <numFmt numFmtId="169" formatCode="dd\-mm\-yy;@"/>
    <numFmt numFmtId="170" formatCode="0.00000"/>
    <numFmt numFmtId="171" formatCode="0.000000"/>
    <numFmt numFmtId="172" formatCode="0.0000"/>
    <numFmt numFmtId="173" formatCode="#,##0.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b/>
      <sz val="12"/>
      <color rgb="FFFF0000"/>
      <name val="Calibri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Trebuchet MS"/>
      <family val="2"/>
    </font>
    <font>
      <sz val="8"/>
      <color theme="1"/>
      <name val="Trebuchet MS"/>
      <family val="2"/>
    </font>
    <font>
      <sz val="8"/>
      <color indexed="8"/>
      <name val="Trebuchet MS"/>
      <family val="2"/>
    </font>
    <font>
      <sz val="10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vertAlign val="subscript"/>
      <sz val="10"/>
      <name val="Calibri"/>
      <family val="2"/>
    </font>
    <font>
      <sz val="11"/>
      <color theme="1"/>
      <name val="Arial"/>
      <family val="2"/>
    </font>
    <font>
      <sz val="13.75"/>
      <color theme="1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name val="Calibri"/>
      <family val="2"/>
    </font>
    <font>
      <vertAlign val="superscript"/>
      <sz val="10"/>
      <name val="Arial"/>
      <family val="2"/>
    </font>
    <font>
      <vertAlign val="superscript"/>
      <sz val="13.75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21">
    <xf numFmtId="0" fontId="0" fillId="0" borderId="0"/>
    <xf numFmtId="0" fontId="2" fillId="0" borderId="0"/>
    <xf numFmtId="0" fontId="2" fillId="0" borderId="0"/>
    <xf numFmtId="0" fontId="6" fillId="0" borderId="0"/>
    <xf numFmtId="0" fontId="13" fillId="0" borderId="0"/>
    <xf numFmtId="0" fontId="21" fillId="0" borderId="0" applyNumberFormat="0" applyFill="0" applyBorder="0" applyAlignment="0" applyProtection="0"/>
    <xf numFmtId="0" fontId="25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42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2" applyFont="1" applyAlignment="1">
      <alignment horizontal="center"/>
    </xf>
    <xf numFmtId="1" fontId="3" fillId="0" borderId="0" xfId="2" applyNumberFormat="1" applyFont="1" applyAlignment="1">
      <alignment horizontal="center"/>
    </xf>
    <xf numFmtId="0" fontId="4" fillId="0" borderId="0" xfId="0" applyFont="1"/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1" fontId="5" fillId="0" borderId="0" xfId="2" applyNumberFormat="1" applyFont="1" applyAlignment="1">
      <alignment horizontal="center"/>
    </xf>
    <xf numFmtId="0" fontId="7" fillId="0" borderId="0" xfId="3" applyFont="1"/>
    <xf numFmtId="0" fontId="8" fillId="0" borderId="0" xfId="3" applyFont="1"/>
    <xf numFmtId="0" fontId="9" fillId="0" borderId="0" xfId="0" applyFont="1"/>
    <xf numFmtId="0" fontId="8" fillId="0" borderId="0" xfId="3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8" fillId="0" borderId="0" xfId="3" applyNumberFormat="1" applyFont="1" applyAlignment="1">
      <alignment horizontal="center"/>
    </xf>
    <xf numFmtId="0" fontId="11" fillId="0" borderId="0" xfId="3" applyFont="1"/>
    <xf numFmtId="0" fontId="11" fillId="0" borderId="0" xfId="3" applyFont="1" applyAlignment="1">
      <alignment horizontal="center"/>
    </xf>
    <xf numFmtId="2" fontId="11" fillId="0" borderId="0" xfId="3" applyNumberFormat="1" applyFont="1" applyAlignment="1">
      <alignment horizontal="center"/>
    </xf>
    <xf numFmtId="0" fontId="12" fillId="0" borderId="0" xfId="1" applyFont="1" applyAlignment="1">
      <alignment horizontal="center"/>
    </xf>
    <xf numFmtId="164" fontId="12" fillId="0" borderId="0" xfId="1" applyNumberFormat="1" applyFont="1" applyAlignment="1">
      <alignment horizontal="center"/>
    </xf>
    <xf numFmtId="164" fontId="12" fillId="0" borderId="0" xfId="2" applyNumberFormat="1" applyFont="1" applyAlignment="1">
      <alignment horizontal="center"/>
    </xf>
    <xf numFmtId="2" fontId="12" fillId="0" borderId="0" xfId="2" applyNumberFormat="1" applyFont="1" applyAlignment="1">
      <alignment horizontal="center"/>
    </xf>
    <xf numFmtId="1" fontId="12" fillId="0" borderId="0" xfId="2" applyNumberFormat="1" applyFont="1" applyAlignment="1">
      <alignment horizontal="center"/>
    </xf>
    <xf numFmtId="14" fontId="11" fillId="0" borderId="0" xfId="3" applyNumberFormat="1" applyFont="1"/>
    <xf numFmtId="0" fontId="11" fillId="0" borderId="0" xfId="3" applyFont="1" applyAlignment="1">
      <alignment horizontal="right"/>
    </xf>
    <xf numFmtId="165" fontId="12" fillId="0" borderId="0" xfId="2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1" fillId="0" borderId="0" xfId="4" applyFont="1"/>
    <xf numFmtId="1" fontId="4" fillId="0" borderId="0" xfId="0" applyNumberFormat="1" applyFont="1"/>
    <xf numFmtId="0" fontId="11" fillId="0" borderId="0" xfId="4" applyFont="1" applyAlignment="1">
      <alignment horizontal="center"/>
    </xf>
    <xf numFmtId="164" fontId="11" fillId="0" borderId="0" xfId="4" applyNumberFormat="1" applyFont="1" applyAlignment="1">
      <alignment horizontal="center"/>
    </xf>
    <xf numFmtId="0" fontId="14" fillId="0" borderId="0" xfId="0" applyFont="1"/>
    <xf numFmtId="1" fontId="15" fillId="0" borderId="1" xfId="0" applyNumberFormat="1" applyFont="1" applyBorder="1" applyAlignment="1">
      <alignment horizontal="left" wrapText="1"/>
    </xf>
    <xf numFmtId="0" fontId="15" fillId="0" borderId="1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1" fontId="15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1" fontId="15" fillId="0" borderId="4" xfId="0" applyNumberFormat="1" applyFont="1" applyBorder="1" applyAlignment="1">
      <alignment horizontal="left" wrapText="1"/>
    </xf>
    <xf numFmtId="0" fontId="15" fillId="0" borderId="4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1" fontId="15" fillId="0" borderId="4" xfId="0" applyNumberFormat="1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166" fontId="15" fillId="0" borderId="4" xfId="0" applyNumberFormat="1" applyFont="1" applyBorder="1" applyAlignment="1">
      <alignment horizontal="left"/>
    </xf>
    <xf numFmtId="166" fontId="15" fillId="0" borderId="4" xfId="0" applyNumberFormat="1" applyFont="1" applyBorder="1" applyAlignment="1">
      <alignment horizontal="center"/>
    </xf>
    <xf numFmtId="166" fontId="15" fillId="0" borderId="0" xfId="0" applyNumberFormat="1" applyFont="1" applyAlignment="1">
      <alignment horizontal="center"/>
    </xf>
    <xf numFmtId="166" fontId="15" fillId="0" borderId="5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left"/>
    </xf>
    <xf numFmtId="1" fontId="15" fillId="0" borderId="1" xfId="0" applyNumberFormat="1" applyFont="1" applyBorder="1" applyAlignment="1">
      <alignment horizontal="center"/>
    </xf>
    <xf numFmtId="1" fontId="15" fillId="0" borderId="3" xfId="0" applyNumberFormat="1" applyFont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64" fontId="15" fillId="0" borderId="5" xfId="0" applyNumberFormat="1" applyFont="1" applyBorder="1" applyAlignment="1">
      <alignment horizontal="center"/>
    </xf>
    <xf numFmtId="1" fontId="15" fillId="0" borderId="6" xfId="0" applyNumberFormat="1" applyFont="1" applyBorder="1" applyAlignment="1">
      <alignment horizontal="left"/>
    </xf>
    <xf numFmtId="164" fontId="15" fillId="0" borderId="6" xfId="0" applyNumberFormat="1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0" fontId="16" fillId="0" borderId="0" xfId="0" applyFont="1"/>
    <xf numFmtId="1" fontId="15" fillId="0" borderId="5" xfId="0" applyNumberFormat="1" applyFont="1" applyBorder="1" applyAlignment="1">
      <alignment horizontal="center"/>
    </xf>
    <xf numFmtId="1" fontId="15" fillId="0" borderId="4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5" xfId="0" applyNumberFormat="1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6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2" fontId="15" fillId="0" borderId="8" xfId="0" applyNumberFormat="1" applyFont="1" applyBorder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9" xfId="0" applyBorder="1"/>
    <xf numFmtId="0" fontId="0" fillId="3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14" fontId="0" fillId="0" borderId="9" xfId="0" applyNumberFormat="1" applyBorder="1"/>
    <xf numFmtId="16" fontId="0" fillId="0" borderId="9" xfId="0" applyNumberFormat="1" applyBorder="1"/>
    <xf numFmtId="0" fontId="0" fillId="4" borderId="0" xfId="0" applyFill="1"/>
    <xf numFmtId="0" fontId="7" fillId="5" borderId="0" xfId="0" applyFont="1" applyFill="1" applyAlignment="1">
      <alignment horizontal="center"/>
    </xf>
    <xf numFmtId="0" fontId="0" fillId="5" borderId="9" xfId="0" applyFill="1" applyBorder="1" applyAlignment="1">
      <alignment horizontal="center"/>
    </xf>
    <xf numFmtId="167" fontId="0" fillId="5" borderId="9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1" fillId="0" borderId="10" xfId="0" applyFont="1" applyBorder="1"/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2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2" fontId="18" fillId="7" borderId="9" xfId="0" applyNumberFormat="1" applyFont="1" applyFill="1" applyBorder="1" applyAlignment="1">
      <alignment horizontal="center"/>
    </xf>
    <xf numFmtId="2" fontId="18" fillId="7" borderId="11" xfId="0" applyNumberFormat="1" applyFont="1" applyFill="1" applyBorder="1" applyAlignment="1">
      <alignment horizontal="center"/>
    </xf>
    <xf numFmtId="22" fontId="18" fillId="8" borderId="9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2" fontId="18" fillId="7" borderId="9" xfId="0" applyNumberFormat="1" applyFont="1" applyFill="1" applyBorder="1" applyAlignment="1">
      <alignment horizontal="left"/>
    </xf>
    <xf numFmtId="0" fontId="0" fillId="9" borderId="0" xfId="0" applyFill="1"/>
    <xf numFmtId="0" fontId="1" fillId="9" borderId="12" xfId="0" applyFont="1" applyFill="1" applyBorder="1" applyAlignment="1">
      <alignment horizontal="center"/>
    </xf>
    <xf numFmtId="0" fontId="1" fillId="9" borderId="0" xfId="0" applyFont="1" applyFill="1"/>
    <xf numFmtId="0" fontId="1" fillId="9" borderId="13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/>
    <xf numFmtId="0" fontId="0" fillId="9" borderId="1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2" xfId="0" applyFill="1" applyBorder="1" applyAlignment="1">
      <alignment horizontal="left"/>
    </xf>
    <xf numFmtId="164" fontId="0" fillId="9" borderId="16" xfId="0" applyNumberForma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3" xfId="0" applyFill="1" applyBorder="1" applyAlignment="1">
      <alignment horizontal="left"/>
    </xf>
    <xf numFmtId="164" fontId="0" fillId="9" borderId="0" xfId="0" applyNumberFormat="1" applyFill="1" applyAlignment="1">
      <alignment horizontal="center"/>
    </xf>
    <xf numFmtId="0" fontId="0" fillId="9" borderId="14" xfId="0" applyFill="1" applyBorder="1" applyAlignment="1">
      <alignment horizontal="left"/>
    </xf>
    <xf numFmtId="164" fontId="0" fillId="9" borderId="15" xfId="0" applyNumberFormat="1" applyFill="1" applyBorder="1" applyAlignment="1">
      <alignment horizontal="center"/>
    </xf>
    <xf numFmtId="2" fontId="0" fillId="0" borderId="0" xfId="0" applyNumberFormat="1"/>
    <xf numFmtId="0" fontId="21" fillId="0" borderId="9" xfId="5" applyFill="1" applyBorder="1"/>
    <xf numFmtId="0" fontId="0" fillId="2" borderId="17" xfId="0" applyFill="1" applyBorder="1"/>
    <xf numFmtId="14" fontId="0" fillId="2" borderId="17" xfId="0" applyNumberFormat="1" applyFill="1" applyBorder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9" borderId="0" xfId="0" applyFill="1" applyAlignment="1">
      <alignment horizontal="right"/>
    </xf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5" xfId="0" applyBorder="1" applyAlignment="1">
      <alignment horizontal="right"/>
    </xf>
    <xf numFmtId="0" fontId="1" fillId="0" borderId="15" xfId="0" applyFont="1" applyBorder="1"/>
    <xf numFmtId="0" fontId="0" fillId="0" borderId="7" xfId="0" applyBorder="1" applyAlignment="1">
      <alignment horizontal="right"/>
    </xf>
    <xf numFmtId="0" fontId="0" fillId="9" borderId="7" xfId="0" applyFill="1" applyBorder="1" applyAlignment="1">
      <alignment horizontal="right"/>
    </xf>
    <xf numFmtId="0" fontId="1" fillId="0" borderId="0" xfId="0" applyFont="1"/>
    <xf numFmtId="0" fontId="11" fillId="9" borderId="0" xfId="3" applyFont="1" applyFill="1"/>
    <xf numFmtId="0" fontId="11" fillId="9" borderId="0" xfId="3" applyFont="1" applyFill="1" applyAlignment="1">
      <alignment horizontal="center"/>
    </xf>
    <xf numFmtId="2" fontId="11" fillId="9" borderId="0" xfId="3" applyNumberFormat="1" applyFont="1" applyFill="1" applyAlignment="1">
      <alignment horizontal="center"/>
    </xf>
    <xf numFmtId="0" fontId="12" fillId="9" borderId="0" xfId="1" applyFont="1" applyFill="1" applyAlignment="1">
      <alignment horizontal="center"/>
    </xf>
    <xf numFmtId="164" fontId="12" fillId="9" borderId="0" xfId="1" applyNumberFormat="1" applyFont="1" applyFill="1" applyAlignment="1">
      <alignment horizontal="center"/>
    </xf>
    <xf numFmtId="164" fontId="12" fillId="9" borderId="0" xfId="2" applyNumberFormat="1" applyFont="1" applyFill="1" applyAlignment="1">
      <alignment horizontal="center"/>
    </xf>
    <xf numFmtId="2" fontId="12" fillId="9" borderId="0" xfId="2" applyNumberFormat="1" applyFont="1" applyFill="1" applyAlignment="1">
      <alignment horizontal="center"/>
    </xf>
    <xf numFmtId="1" fontId="12" fillId="9" borderId="0" xfId="2" applyNumberFormat="1" applyFont="1" applyFill="1" applyAlignment="1">
      <alignment horizontal="center"/>
    </xf>
    <xf numFmtId="14" fontId="11" fillId="9" borderId="0" xfId="3" applyNumberFormat="1" applyFont="1" applyFill="1"/>
    <xf numFmtId="0" fontId="4" fillId="9" borderId="0" xfId="0" applyFont="1" applyFill="1"/>
    <xf numFmtId="1" fontId="12" fillId="9" borderId="0" xfId="1" applyNumberFormat="1" applyFont="1" applyFill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22" fillId="0" borderId="0" xfId="0" applyFont="1" applyAlignment="1">
      <alignment horizontal="left"/>
    </xf>
    <xf numFmtId="168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right"/>
    </xf>
    <xf numFmtId="49" fontId="22" fillId="0" borderId="0" xfId="0" applyNumberFormat="1" applyFont="1"/>
    <xf numFmtId="0" fontId="23" fillId="0" borderId="0" xfId="0" applyFont="1" applyAlignment="1">
      <alignment horizontal="right"/>
    </xf>
    <xf numFmtId="0" fontId="23" fillId="0" borderId="0" xfId="0" applyFont="1"/>
    <xf numFmtId="169" fontId="22" fillId="0" borderId="0" xfId="0" applyNumberFormat="1" applyFont="1" applyAlignment="1">
      <alignment horizontal="left"/>
    </xf>
    <xf numFmtId="49" fontId="24" fillId="0" borderId="0" xfId="0" applyNumberFormat="1" applyFont="1" applyAlignment="1">
      <alignment horizontal="left"/>
    </xf>
    <xf numFmtId="0" fontId="22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49" fontId="24" fillId="0" borderId="0" xfId="0" applyNumberFormat="1" applyFont="1" applyAlignment="1">
      <alignment horizontal="right"/>
    </xf>
    <xf numFmtId="49" fontId="24" fillId="0" borderId="0" xfId="0" quotePrefix="1" applyNumberFormat="1" applyFont="1"/>
    <xf numFmtId="49" fontId="24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right"/>
    </xf>
    <xf numFmtId="0" fontId="22" fillId="7" borderId="0" xfId="0" applyFont="1" applyFill="1" applyAlignment="1">
      <alignment horizontal="left"/>
    </xf>
    <xf numFmtId="168" fontId="22" fillId="7" borderId="0" xfId="0" applyNumberFormat="1" applyFont="1" applyFill="1" applyAlignment="1">
      <alignment horizontal="left"/>
    </xf>
    <xf numFmtId="49" fontId="22" fillId="7" borderId="0" xfId="0" applyNumberFormat="1" applyFont="1" applyFill="1" applyAlignment="1">
      <alignment horizontal="left"/>
    </xf>
    <xf numFmtId="49" fontId="22" fillId="7" borderId="0" xfId="0" applyNumberFormat="1" applyFont="1" applyFill="1" applyAlignment="1">
      <alignment horizontal="right"/>
    </xf>
    <xf numFmtId="49" fontId="22" fillId="7" borderId="0" xfId="0" applyNumberFormat="1" applyFont="1" applyFill="1"/>
    <xf numFmtId="0" fontId="22" fillId="7" borderId="0" xfId="0" applyFont="1" applyFill="1" applyAlignment="1">
      <alignment horizontal="right"/>
    </xf>
    <xf numFmtId="0" fontId="23" fillId="7" borderId="0" xfId="0" applyFont="1" applyFill="1" applyAlignment="1">
      <alignment horizontal="right"/>
    </xf>
    <xf numFmtId="0" fontId="23" fillId="7" borderId="0" xfId="0" applyFont="1" applyFill="1"/>
    <xf numFmtId="49" fontId="24" fillId="0" borderId="0" xfId="0" applyNumberFormat="1" applyFont="1"/>
    <xf numFmtId="49" fontId="24" fillId="0" borderId="0" xfId="6" applyNumberFormat="1" applyFont="1" applyAlignment="1">
      <alignment horizontal="right"/>
    </xf>
    <xf numFmtId="49" fontId="24" fillId="0" borderId="0" xfId="6" quotePrefix="1" applyNumberFormat="1" applyFont="1"/>
    <xf numFmtId="49" fontId="24" fillId="0" borderId="0" xfId="6" applyNumberFormat="1" applyFont="1"/>
    <xf numFmtId="49" fontId="24" fillId="0" borderId="0" xfId="6" quotePrefix="1" applyNumberFormat="1" applyFont="1" applyAlignment="1">
      <alignment horizontal="left"/>
    </xf>
    <xf numFmtId="49" fontId="22" fillId="0" borderId="0" xfId="0" quotePrefix="1" applyNumberFormat="1" applyFont="1"/>
    <xf numFmtId="0" fontId="0" fillId="9" borderId="9" xfId="0" applyFill="1" applyBorder="1"/>
    <xf numFmtId="0" fontId="0" fillId="9" borderId="9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49" fontId="0" fillId="9" borderId="9" xfId="0" applyNumberFormat="1" applyFill="1" applyBorder="1" applyAlignment="1">
      <alignment horizontal="center"/>
    </xf>
    <xf numFmtId="49" fontId="0" fillId="9" borderId="9" xfId="0" quotePrefix="1" applyNumberFormat="1" applyFill="1" applyBorder="1" applyAlignment="1">
      <alignment horizontal="center"/>
    </xf>
    <xf numFmtId="0" fontId="0" fillId="11" borderId="9" xfId="0" applyFill="1" applyBorder="1"/>
    <xf numFmtId="0" fontId="0" fillId="11" borderId="9" xfId="0" applyFill="1" applyBorder="1" applyAlignment="1">
      <alignment horizontal="right"/>
    </xf>
    <xf numFmtId="49" fontId="0" fillId="11" borderId="9" xfId="0" applyNumberFormat="1" applyFill="1" applyBorder="1" applyAlignment="1">
      <alignment horizontal="right"/>
    </xf>
    <xf numFmtId="0" fontId="0" fillId="11" borderId="9" xfId="0" quotePrefix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49" fontId="0" fillId="11" borderId="9" xfId="0" applyNumberFormat="1" applyFill="1" applyBorder="1" applyAlignment="1">
      <alignment horizontal="center"/>
    </xf>
    <xf numFmtId="49" fontId="0" fillId="11" borderId="9" xfId="0" quotePrefix="1" applyNumberFormat="1" applyFill="1" applyBorder="1" applyAlignment="1">
      <alignment horizontal="center"/>
    </xf>
    <xf numFmtId="0" fontId="15" fillId="11" borderId="9" xfId="3" applyFont="1" applyFill="1" applyBorder="1"/>
    <xf numFmtId="0" fontId="0" fillId="0" borderId="9" xfId="0" applyBorder="1" applyAlignment="1">
      <alignment horizontal="right"/>
    </xf>
    <xf numFmtId="17" fontId="0" fillId="0" borderId="9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10" borderId="9" xfId="0" applyFill="1" applyBorder="1"/>
    <xf numFmtId="0" fontId="0" fillId="10" borderId="9" xfId="0" applyFill="1" applyBorder="1" applyAlignment="1">
      <alignment horizontal="right"/>
    </xf>
    <xf numFmtId="49" fontId="0" fillId="10" borderId="9" xfId="0" applyNumberFormat="1" applyFill="1" applyBorder="1" applyAlignment="1">
      <alignment horizontal="right"/>
    </xf>
    <xf numFmtId="0" fontId="0" fillId="10" borderId="9" xfId="0" applyFill="1" applyBorder="1" applyAlignment="1">
      <alignment horizontal="center"/>
    </xf>
    <xf numFmtId="0" fontId="0" fillId="10" borderId="9" xfId="0" quotePrefix="1" applyFill="1" applyBorder="1" applyAlignment="1">
      <alignment horizontal="center"/>
    </xf>
    <xf numFmtId="49" fontId="0" fillId="10" borderId="9" xfId="0" quotePrefix="1" applyNumberFormat="1" applyFill="1" applyBorder="1" applyAlignment="1">
      <alignment horizontal="center"/>
    </xf>
    <xf numFmtId="49" fontId="0" fillId="10" borderId="9" xfId="0" applyNumberFormat="1" applyFill="1" applyBorder="1" applyAlignment="1">
      <alignment horizontal="center"/>
    </xf>
    <xf numFmtId="0" fontId="15" fillId="10" borderId="9" xfId="3" applyFont="1" applyFill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4" fontId="0" fillId="0" borderId="15" xfId="0" applyNumberFormat="1" applyBorder="1" applyAlignment="1">
      <alignment horizontal="center"/>
    </xf>
    <xf numFmtId="0" fontId="1" fillId="0" borderId="16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0" fillId="0" borderId="19" xfId="0" applyBorder="1"/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0" fillId="0" borderId="20" xfId="0" applyBorder="1"/>
    <xf numFmtId="0" fontId="1" fillId="0" borderId="23" xfId="0" applyFont="1" applyBorder="1"/>
    <xf numFmtId="0" fontId="1" fillId="0" borderId="24" xfId="0" applyFont="1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49" fontId="0" fillId="0" borderId="13" xfId="0" applyNumberFormat="1" applyBorder="1" applyAlignment="1">
      <alignment horizontal="right"/>
    </xf>
    <xf numFmtId="14" fontId="0" fillId="0" borderId="0" xfId="0" applyNumberFormat="1"/>
    <xf numFmtId="166" fontId="29" fillId="0" borderId="6" xfId="0" applyNumberFormat="1" applyFont="1" applyBorder="1" applyAlignment="1">
      <alignment horizontal="center"/>
    </xf>
    <xf numFmtId="166" fontId="29" fillId="0" borderId="7" xfId="0" applyNumberFormat="1" applyFont="1" applyBorder="1" applyAlignment="1">
      <alignment horizontal="center"/>
    </xf>
    <xf numFmtId="166" fontId="29" fillId="0" borderId="8" xfId="0" applyNumberFormat="1" applyFont="1" applyBorder="1" applyAlignment="1">
      <alignment horizontal="center"/>
    </xf>
    <xf numFmtId="164" fontId="15" fillId="0" borderId="4" xfId="0" quotePrefix="1" applyNumberFormat="1" applyFont="1" applyBorder="1" applyAlignment="1">
      <alignment horizontal="center"/>
    </xf>
    <xf numFmtId="164" fontId="15" fillId="0" borderId="0" xfId="0" quotePrefix="1" applyNumberFormat="1" applyFont="1" applyAlignment="1">
      <alignment horizontal="center"/>
    </xf>
    <xf numFmtId="2" fontId="15" fillId="0" borderId="4" xfId="0" quotePrefix="1" applyNumberFormat="1" applyFont="1" applyBorder="1" applyAlignment="1">
      <alignment horizontal="center"/>
    </xf>
    <xf numFmtId="2" fontId="15" fillId="0" borderId="0" xfId="0" quotePrefix="1" applyNumberFormat="1" applyFont="1" applyAlignment="1">
      <alignment horizontal="center"/>
    </xf>
    <xf numFmtId="2" fontId="15" fillId="0" borderId="5" xfId="0" quotePrefix="1" applyNumberFormat="1" applyFont="1" applyBorder="1" applyAlignment="1">
      <alignment horizontal="center"/>
    </xf>
    <xf numFmtId="1" fontId="15" fillId="0" borderId="0" xfId="0" quotePrefix="1" applyNumberFormat="1" applyFont="1" applyAlignment="1">
      <alignment horizontal="center"/>
    </xf>
    <xf numFmtId="164" fontId="15" fillId="0" borderId="5" xfId="0" quotePrefix="1" applyNumberFormat="1" applyFont="1" applyBorder="1" applyAlignment="1">
      <alignment horizontal="center"/>
    </xf>
    <xf numFmtId="0" fontId="0" fillId="9" borderId="25" xfId="0" applyFill="1" applyBorder="1"/>
    <xf numFmtId="0" fontId="0" fillId="9" borderId="16" xfId="0" applyFill="1" applyBorder="1" applyAlignment="1">
      <alignment horizontal="right"/>
    </xf>
    <xf numFmtId="0" fontId="0" fillId="9" borderId="16" xfId="0" applyFill="1" applyBorder="1"/>
    <xf numFmtId="0" fontId="0" fillId="9" borderId="18" xfId="0" applyFill="1" applyBorder="1"/>
    <xf numFmtId="0" fontId="0" fillId="9" borderId="17" xfId="0" applyFill="1" applyBorder="1"/>
    <xf numFmtId="0" fontId="0" fillId="9" borderId="19" xfId="0" applyFill="1" applyBorder="1"/>
    <xf numFmtId="0" fontId="0" fillId="9" borderId="19" xfId="0" applyFill="1" applyBorder="1" applyAlignment="1">
      <alignment horizontal="right"/>
    </xf>
    <xf numFmtId="0" fontId="0" fillId="9" borderId="26" xfId="0" applyFill="1" applyBorder="1"/>
    <xf numFmtId="0" fontId="0" fillId="9" borderId="15" xfId="0" applyFill="1" applyBorder="1" applyAlignment="1">
      <alignment horizontal="right"/>
    </xf>
    <xf numFmtId="0" fontId="0" fillId="9" borderId="20" xfId="0" applyFill="1" applyBorder="1"/>
    <xf numFmtId="0" fontId="15" fillId="0" borderId="9" xfId="0" applyFont="1" applyBorder="1" applyAlignment="1">
      <alignment horizontal="center" wrapText="1"/>
    </xf>
    <xf numFmtId="1" fontId="15" fillId="0" borderId="9" xfId="0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30" fillId="12" borderId="0" xfId="0" applyFont="1" applyFill="1"/>
    <xf numFmtId="0" fontId="0" fillId="12" borderId="0" xfId="0" applyFill="1"/>
    <xf numFmtId="0" fontId="31" fillId="12" borderId="0" xfId="0" applyFont="1" applyFill="1"/>
    <xf numFmtId="0" fontId="0" fillId="12" borderId="0" xfId="0" applyFill="1" applyAlignment="1">
      <alignment horizontal="left"/>
    </xf>
    <xf numFmtId="2" fontId="0" fillId="12" borderId="0" xfId="0" applyNumberFormat="1" applyFill="1" applyAlignment="1">
      <alignment horizontal="left"/>
    </xf>
    <xf numFmtId="0" fontId="35" fillId="0" borderId="0" xfId="0" applyFont="1"/>
    <xf numFmtId="0" fontId="0" fillId="13" borderId="0" xfId="0" applyFill="1" applyAlignment="1">
      <alignment horizontal="center"/>
    </xf>
    <xf numFmtId="0" fontId="0" fillId="9" borderId="0" xfId="0" applyFill="1" applyAlignment="1">
      <alignment horizontal="center"/>
    </xf>
    <xf numFmtId="2" fontId="0" fillId="9" borderId="0" xfId="0" applyNumberFormat="1" applyFill="1" applyAlignment="1">
      <alignment horizontal="center"/>
    </xf>
    <xf numFmtId="171" fontId="0" fillId="9" borderId="0" xfId="0" applyNumberForma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2" fontId="0" fillId="11" borderId="0" xfId="0" applyNumberFormat="1" applyFill="1" applyAlignment="1">
      <alignment horizontal="center"/>
    </xf>
    <xf numFmtId="172" fontId="0" fillId="9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14" borderId="0" xfId="0" applyNumberFormat="1" applyFill="1" applyAlignment="1">
      <alignment horizontal="center"/>
    </xf>
    <xf numFmtId="0" fontId="0" fillId="14" borderId="0" xfId="0" applyFill="1"/>
    <xf numFmtId="2" fontId="18" fillId="15" borderId="9" xfId="0" applyNumberFormat="1" applyFont="1" applyFill="1" applyBorder="1" applyAlignment="1">
      <alignment horizontal="center"/>
    </xf>
    <xf numFmtId="2" fontId="18" fillId="15" borderId="11" xfId="0" applyNumberFormat="1" applyFont="1" applyFill="1" applyBorder="1" applyAlignment="1">
      <alignment horizontal="center"/>
    </xf>
    <xf numFmtId="22" fontId="18" fillId="15" borderId="9" xfId="0" applyNumberFormat="1" applyFont="1" applyFill="1" applyBorder="1" applyAlignment="1">
      <alignment horizontal="center"/>
    </xf>
    <xf numFmtId="0" fontId="0" fillId="15" borderId="0" xfId="0" applyFill="1"/>
    <xf numFmtId="2" fontId="18" fillId="15" borderId="9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17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7" fillId="0" borderId="0" xfId="0" applyNumberFormat="1" applyFont="1" applyAlignment="1">
      <alignment horizontal="center"/>
    </xf>
    <xf numFmtId="164" fontId="0" fillId="0" borderId="9" xfId="0" applyNumberFormat="1" applyBorder="1" applyAlignment="1">
      <alignment horizontal="center"/>
    </xf>
    <xf numFmtId="2" fontId="0" fillId="16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right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9" borderId="4" xfId="0" applyNumberFormat="1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1" fillId="0" borderId="27" xfId="0" applyFont="1" applyBorder="1"/>
    <xf numFmtId="0" fontId="0" fillId="0" borderId="28" xfId="0" applyBorder="1" applyAlignment="1">
      <alignment horizontal="center"/>
    </xf>
    <xf numFmtId="2" fontId="0" fillId="9" borderId="28" xfId="0" applyNumberFormat="1" applyFill="1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0" fillId="0" borderId="28" xfId="0" applyBorder="1"/>
    <xf numFmtId="2" fontId="0" fillId="11" borderId="28" xfId="0" applyNumberFormat="1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7" borderId="0" xfId="0" quotePrefix="1" applyFill="1" applyAlignment="1">
      <alignment horizontal="left"/>
    </xf>
    <xf numFmtId="2" fontId="0" fillId="11" borderId="5" xfId="0" quotePrefix="1" applyNumberFormat="1" applyFill="1" applyBorder="1" applyAlignment="1">
      <alignment horizontal="center"/>
    </xf>
    <xf numFmtId="2" fontId="0" fillId="0" borderId="4" xfId="0" quotePrefix="1" applyNumberFormat="1" applyBorder="1" applyAlignment="1">
      <alignment horizontal="center"/>
    </xf>
    <xf numFmtId="2" fontId="0" fillId="0" borderId="5" xfId="0" quotePrefix="1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5" fillId="0" borderId="11" xfId="0" applyFont="1" applyBorder="1" applyAlignment="1">
      <alignment horizontal="center" wrapText="1"/>
    </xf>
    <xf numFmtId="166" fontId="29" fillId="0" borderId="0" xfId="0" applyNumberFormat="1" applyFont="1" applyAlignment="1">
      <alignment horizontal="center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11" borderId="0" xfId="0" applyNumberFormat="1" applyFill="1" applyAlignment="1">
      <alignment horizontal="left"/>
    </xf>
    <xf numFmtId="0" fontId="0" fillId="0" borderId="30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3" xfId="0" applyBorder="1"/>
    <xf numFmtId="2" fontId="0" fillId="9" borderId="13" xfId="0" applyNumberFormat="1" applyFill="1" applyBorder="1" applyAlignment="1">
      <alignment horizontal="center"/>
    </xf>
    <xf numFmtId="172" fontId="0" fillId="9" borderId="13" xfId="0" applyNumberForma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2" fontId="0" fillId="11" borderId="13" xfId="0" applyNumberFormat="1" applyFill="1" applyBorder="1" applyAlignment="1">
      <alignment horizontal="center"/>
    </xf>
    <xf numFmtId="0" fontId="0" fillId="0" borderId="30" xfId="0" applyBorder="1"/>
    <xf numFmtId="1" fontId="15" fillId="0" borderId="13" xfId="0" applyNumberFormat="1" applyFont="1" applyBorder="1" applyAlignment="1">
      <alignment horizontal="center"/>
    </xf>
    <xf numFmtId="166" fontId="29" fillId="0" borderId="31" xfId="0" applyNumberFormat="1" applyFont="1" applyBorder="1" applyAlignment="1">
      <alignment horizontal="center"/>
    </xf>
    <xf numFmtId="2" fontId="15" fillId="0" borderId="13" xfId="0" applyNumberFormat="1" applyFont="1" applyBorder="1" applyAlignment="1">
      <alignment horizontal="center"/>
    </xf>
    <xf numFmtId="2" fontId="15" fillId="0" borderId="13" xfId="0" quotePrefix="1" applyNumberFormat="1" applyFont="1" applyBorder="1" applyAlignment="1">
      <alignment horizontal="center"/>
    </xf>
    <xf numFmtId="0" fontId="0" fillId="12" borderId="13" xfId="0" applyFill="1" applyBorder="1"/>
    <xf numFmtId="0" fontId="15" fillId="0" borderId="29" xfId="0" applyFont="1" applyBorder="1" applyAlignment="1">
      <alignment horizontal="center" wrapText="1"/>
    </xf>
    <xf numFmtId="1" fontId="15" fillId="0" borderId="30" xfId="0" applyNumberFormat="1" applyFont="1" applyBorder="1" applyAlignment="1">
      <alignment horizontal="center"/>
    </xf>
    <xf numFmtId="0" fontId="15" fillId="0" borderId="13" xfId="0" applyFont="1" applyBorder="1" applyAlignment="1">
      <alignment horizontal="center" wrapText="1"/>
    </xf>
    <xf numFmtId="0" fontId="15" fillId="0" borderId="13" xfId="0" applyFont="1" applyBorder="1" applyAlignment="1">
      <alignment horizontal="center"/>
    </xf>
    <xf numFmtId="166" fontId="15" fillId="0" borderId="13" xfId="0" applyNumberFormat="1" applyFont="1" applyBorder="1" applyAlignment="1">
      <alignment horizontal="center"/>
    </xf>
    <xf numFmtId="1" fontId="15" fillId="0" borderId="32" xfId="0" applyNumberFormat="1" applyFont="1" applyBorder="1" applyAlignment="1">
      <alignment horizontal="center"/>
    </xf>
    <xf numFmtId="1" fontId="15" fillId="0" borderId="13" xfId="0" quotePrefix="1" applyNumberFormat="1" applyFont="1" applyBorder="1" applyAlignment="1">
      <alignment horizontal="center"/>
    </xf>
    <xf numFmtId="164" fontId="15" fillId="0" borderId="13" xfId="0" applyNumberFormat="1" applyFont="1" applyBorder="1" applyAlignment="1">
      <alignment horizontal="center"/>
    </xf>
    <xf numFmtId="0" fontId="42" fillId="0" borderId="12" xfId="0" applyFont="1" applyBorder="1" applyAlignment="1">
      <alignment horizontal="center"/>
    </xf>
    <xf numFmtId="170" fontId="0" fillId="9" borderId="13" xfId="0" applyNumberFormat="1" applyFill="1" applyBorder="1" applyAlignment="1">
      <alignment horizontal="center"/>
    </xf>
    <xf numFmtId="0" fontId="0" fillId="18" borderId="0" xfId="0" applyFill="1" applyAlignment="1">
      <alignment horizontal="right"/>
    </xf>
    <xf numFmtId="0" fontId="42" fillId="12" borderId="0" xfId="0" applyFont="1" applyFill="1"/>
    <xf numFmtId="0" fontId="0" fillId="18" borderId="0" xfId="0" applyFill="1"/>
    <xf numFmtId="20" fontId="0" fillId="0" borderId="0" xfId="0" applyNumberFormat="1"/>
    <xf numFmtId="0" fontId="15" fillId="12" borderId="0" xfId="0" applyFont="1" applyFill="1"/>
    <xf numFmtId="1" fontId="15" fillId="11" borderId="9" xfId="0" applyNumberFormat="1" applyFont="1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1" fontId="15" fillId="14" borderId="30" xfId="0" applyNumberFormat="1" applyFont="1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12" borderId="13" xfId="0" quotePrefix="1" applyFill="1" applyBorder="1" applyAlignment="1">
      <alignment horizontal="center"/>
    </xf>
    <xf numFmtId="0" fontId="0" fillId="0" borderId="25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26" xfId="0" applyBorder="1"/>
    <xf numFmtId="0" fontId="1" fillId="0" borderId="25" xfId="0" applyFont="1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7" xfId="0" applyFont="1" applyBorder="1"/>
    <xf numFmtId="164" fontId="0" fillId="0" borderId="17" xfId="0" applyNumberFormat="1" applyBorder="1"/>
    <xf numFmtId="164" fontId="0" fillId="14" borderId="0" xfId="0" applyNumberFormat="1" applyFill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19" xfId="0" quotePrefix="1" applyNumberFormat="1" applyBorder="1" applyAlignment="1">
      <alignment horizontal="center"/>
    </xf>
    <xf numFmtId="164" fontId="1" fillId="0" borderId="17" xfId="0" applyNumberFormat="1" applyFont="1" applyBorder="1"/>
    <xf numFmtId="164" fontId="0" fillId="0" borderId="26" xfId="0" applyNumberFormat="1" applyBorder="1"/>
    <xf numFmtId="164" fontId="0" fillId="4" borderId="0" xfId="0" applyNumberFormat="1" applyFill="1" applyAlignment="1">
      <alignment horizontal="center"/>
    </xf>
    <xf numFmtId="164" fontId="0" fillId="14" borderId="19" xfId="0" applyNumberForma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9" xfId="0" applyBorder="1"/>
    <xf numFmtId="0" fontId="0" fillId="0" borderId="33" xfId="0" applyBorder="1"/>
    <xf numFmtId="164" fontId="0" fillId="4" borderId="19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4" xfId="0" applyBorder="1" applyAlignment="1">
      <alignment horizontal="center"/>
    </xf>
    <xf numFmtId="1" fontId="15" fillId="0" borderId="33" xfId="0" applyNumberFormat="1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14" borderId="17" xfId="0" applyNumberFormat="1" applyFill="1" applyBorder="1" applyAlignment="1">
      <alignment horizontal="center"/>
    </xf>
    <xf numFmtId="164" fontId="0" fillId="0" borderId="17" xfId="0" quotePrefix="1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9" borderId="19" xfId="0" applyNumberFormat="1" applyFill="1" applyBorder="1" applyAlignment="1">
      <alignment horizontal="center"/>
    </xf>
    <xf numFmtId="164" fontId="0" fillId="9" borderId="17" xfId="0" applyNumberFormat="1" applyFill="1" applyBorder="1" applyAlignment="1">
      <alignment horizontal="center"/>
    </xf>
    <xf numFmtId="164" fontId="0" fillId="9" borderId="20" xfId="0" applyNumberFormat="1" applyFill="1" applyBorder="1" applyAlignment="1">
      <alignment horizontal="center"/>
    </xf>
    <xf numFmtId="164" fontId="0" fillId="9" borderId="26" xfId="0" applyNumberFormat="1" applyFill="1" applyBorder="1" applyAlignment="1">
      <alignment horizontal="center"/>
    </xf>
    <xf numFmtId="164" fontId="0" fillId="9" borderId="17" xfId="0" applyNumberFormat="1" applyFill="1" applyBorder="1"/>
    <xf numFmtId="164" fontId="0" fillId="9" borderId="26" xfId="0" applyNumberFormat="1" applyFill="1" applyBorder="1"/>
    <xf numFmtId="164" fontId="0" fillId="9" borderId="18" xfId="0" applyNumberFormat="1" applyFill="1" applyBorder="1" applyAlignment="1">
      <alignment horizontal="center"/>
    </xf>
    <xf numFmtId="164" fontId="0" fillId="9" borderId="25" xfId="0" applyNumberFormat="1" applyFill="1" applyBorder="1" applyAlignment="1">
      <alignment horizontal="center"/>
    </xf>
    <xf numFmtId="0" fontId="0" fillId="11" borderId="17" xfId="0" applyFill="1" applyBorder="1"/>
    <xf numFmtId="164" fontId="0" fillId="11" borderId="0" xfId="0" applyNumberFormat="1" applyFill="1" applyAlignment="1">
      <alignment horizontal="center"/>
    </xf>
    <xf numFmtId="164" fontId="0" fillId="11" borderId="26" xfId="0" applyNumberFormat="1" applyFill="1" applyBorder="1"/>
    <xf numFmtId="164" fontId="0" fillId="11" borderId="0" xfId="0" applyNumberFormat="1" applyFill="1"/>
    <xf numFmtId="164" fontId="43" fillId="0" borderId="15" xfId="0" applyNumberFormat="1" applyFont="1" applyBorder="1" applyAlignment="1">
      <alignment horizontal="center"/>
    </xf>
    <xf numFmtId="164" fontId="0" fillId="0" borderId="17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164" fontId="0" fillId="0" borderId="26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4" xfId="0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0" fontId="0" fillId="11" borderId="4" xfId="0" applyFill="1" applyBorder="1" applyAlignment="1">
      <alignment horizontal="left"/>
    </xf>
    <xf numFmtId="164" fontId="0" fillId="11" borderId="6" xfId="0" applyNumberFormat="1" applyFill="1" applyBorder="1" applyAlignment="1">
      <alignment horizontal="left"/>
    </xf>
    <xf numFmtId="0" fontId="0" fillId="0" borderId="1" xfId="0" applyBorder="1"/>
    <xf numFmtId="0" fontId="0" fillId="9" borderId="4" xfId="0" applyFill="1" applyBorder="1" applyAlignment="1">
      <alignment horizontal="left"/>
    </xf>
    <xf numFmtId="164" fontId="0" fillId="9" borderId="4" xfId="0" applyNumberFormat="1" applyFill="1" applyBorder="1" applyAlignment="1">
      <alignment horizontal="left"/>
    </xf>
    <xf numFmtId="0" fontId="0" fillId="0" borderId="35" xfId="0" applyBorder="1" applyAlignment="1">
      <alignment horizontal="center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164" fontId="0" fillId="9" borderId="0" xfId="0" applyNumberFormat="1" applyFill="1"/>
    <xf numFmtId="164" fontId="0" fillId="9" borderId="15" xfId="0" applyNumberFormat="1" applyFill="1" applyBorder="1"/>
    <xf numFmtId="0" fontId="0" fillId="9" borderId="16" xfId="0" applyFill="1" applyBorder="1" applyAlignment="1">
      <alignment horizontal="center"/>
    </xf>
    <xf numFmtId="1" fontId="15" fillId="0" borderId="0" xfId="0" applyNumberFormat="1" applyFont="1" applyAlignment="1">
      <alignment horizontal="center" wrapText="1"/>
    </xf>
    <xf numFmtId="0" fontId="30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1" fillId="12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0" fontId="6" fillId="12" borderId="0" xfId="0" applyFont="1" applyFill="1"/>
    <xf numFmtId="0" fontId="6" fillId="12" borderId="0" xfId="0" applyFont="1" applyFill="1" applyAlignment="1">
      <alignment horizontal="left"/>
    </xf>
    <xf numFmtId="0" fontId="6" fillId="12" borderId="0" xfId="0" applyFont="1" applyFill="1" applyAlignment="1">
      <alignment horizontal="center"/>
    </xf>
  </cellXfs>
  <cellStyles count="121">
    <cellStyle name="Followed Hyperlink" xfId="11" builtinId="9" hidden="1"/>
    <cellStyle name="Followed Hyperlink" xfId="54" builtinId="9" hidden="1"/>
    <cellStyle name="Followed Hyperlink" xfId="16" builtinId="9" hidden="1"/>
    <cellStyle name="Followed Hyperlink" xfId="10" builtinId="9" hidden="1"/>
    <cellStyle name="Followed Hyperlink" xfId="51" builtinId="9" hidden="1"/>
    <cellStyle name="Followed Hyperlink" xfId="80" builtinId="9" hidden="1"/>
    <cellStyle name="Followed Hyperlink" xfId="97" builtinId="9" hidden="1"/>
    <cellStyle name="Followed Hyperlink" xfId="65" builtinId="9" hidden="1"/>
    <cellStyle name="Followed Hyperlink" xfId="31" builtinId="9" hidden="1"/>
    <cellStyle name="Followed Hyperlink" xfId="37" builtinId="9" hidden="1"/>
    <cellStyle name="Followed Hyperlink" xfId="84" builtinId="9" hidden="1"/>
    <cellStyle name="Followed Hyperlink" xfId="98" builtinId="9" hidden="1"/>
    <cellStyle name="Followed Hyperlink" xfId="49" builtinId="9" hidden="1"/>
    <cellStyle name="Followed Hyperlink" xfId="43" builtinId="9" hidden="1"/>
    <cellStyle name="Followed Hyperlink" xfId="79" builtinId="9" hidden="1"/>
    <cellStyle name="Followed Hyperlink" xfId="110" builtinId="9" hidden="1"/>
    <cellStyle name="Followed Hyperlink" xfId="93" builtinId="9" hidden="1"/>
    <cellStyle name="Followed Hyperlink" xfId="67" builtinId="9" hidden="1"/>
    <cellStyle name="Followed Hyperlink" xfId="15" builtinId="9" hidden="1"/>
    <cellStyle name="Followed Hyperlink" xfId="7" builtinId="9" hidden="1"/>
    <cellStyle name="Followed Hyperlink" xfId="63" builtinId="9" hidden="1"/>
    <cellStyle name="Followed Hyperlink" xfId="92" builtinId="9" hidden="1"/>
    <cellStyle name="Followed Hyperlink" xfId="116" builtinId="9" hidden="1"/>
    <cellStyle name="Followed Hyperlink" xfId="102" builtinId="9" hidden="1"/>
    <cellStyle name="Followed Hyperlink" xfId="90" builtinId="9" hidden="1"/>
    <cellStyle name="Followed Hyperlink" xfId="66" builtinId="9" hidden="1"/>
    <cellStyle name="Followed Hyperlink" xfId="8" builtinId="9" hidden="1"/>
    <cellStyle name="Followed Hyperlink" xfId="24" builtinId="9" hidden="1"/>
    <cellStyle name="Followed Hyperlink" xfId="25" builtinId="9" hidden="1"/>
    <cellStyle name="Followed Hyperlink" xfId="104" builtinId="9" hidden="1"/>
    <cellStyle name="Followed Hyperlink" xfId="91" builtinId="9" hidden="1"/>
    <cellStyle name="Followed Hyperlink" xfId="41" builtinId="9" hidden="1"/>
    <cellStyle name="Followed Hyperlink" xfId="64" builtinId="9" hidden="1"/>
    <cellStyle name="Followed Hyperlink" xfId="48" builtinId="9" hidden="1"/>
    <cellStyle name="Followed Hyperlink" xfId="44" builtinId="9" hidden="1"/>
    <cellStyle name="Followed Hyperlink" xfId="107" builtinId="9" hidden="1"/>
    <cellStyle name="Followed Hyperlink" xfId="96" builtinId="9" hidden="1"/>
    <cellStyle name="Followed Hyperlink" xfId="58" builtinId="9" hidden="1"/>
    <cellStyle name="Followed Hyperlink" xfId="78" builtinId="9" hidden="1"/>
    <cellStyle name="Followed Hyperlink" xfId="46" builtinId="9" hidden="1"/>
    <cellStyle name="Followed Hyperlink" xfId="52" builtinId="9" hidden="1"/>
    <cellStyle name="Followed Hyperlink" xfId="113" builtinId="9" hidden="1"/>
    <cellStyle name="Followed Hyperlink" xfId="50" builtinId="9" hidden="1"/>
    <cellStyle name="Followed Hyperlink" xfId="55" builtinId="9" hidden="1"/>
    <cellStyle name="Followed Hyperlink" xfId="70" builtinId="9" hidden="1"/>
    <cellStyle name="Followed Hyperlink" xfId="28" builtinId="9" hidden="1"/>
    <cellStyle name="Followed Hyperlink" xfId="21" builtinId="9" hidden="1"/>
    <cellStyle name="Followed Hyperlink" xfId="85" builtinId="9" hidden="1"/>
    <cellStyle name="Followed Hyperlink" xfId="18" builtinId="9" hidden="1"/>
    <cellStyle name="Followed Hyperlink" xfId="88" builtinId="9" hidden="1"/>
    <cellStyle name="Followed Hyperlink" xfId="34" builtinId="9" hidden="1"/>
    <cellStyle name="Followed Hyperlink" xfId="100" builtinId="9" hidden="1"/>
    <cellStyle name="Followed Hyperlink" xfId="106" builtinId="9" hidden="1"/>
    <cellStyle name="Followed Hyperlink" xfId="47" builtinId="9" hidden="1"/>
    <cellStyle name="Followed Hyperlink" xfId="77" builtinId="9" hidden="1"/>
    <cellStyle name="Followed Hyperlink" xfId="30" builtinId="9" hidden="1"/>
    <cellStyle name="Followed Hyperlink" xfId="103" builtinId="9" hidden="1"/>
    <cellStyle name="Followed Hyperlink" xfId="117" builtinId="9" hidden="1"/>
    <cellStyle name="Followed Hyperlink" xfId="95" builtinId="9" hidden="1"/>
    <cellStyle name="Followed Hyperlink" xfId="112" builtinId="9" hidden="1"/>
    <cellStyle name="Followed Hyperlink" xfId="53" builtinId="9" hidden="1"/>
    <cellStyle name="Followed Hyperlink" xfId="57" builtinId="9" hidden="1"/>
    <cellStyle name="Followed Hyperlink" xfId="73" builtinId="9" hidden="1"/>
    <cellStyle name="Followed Hyperlink" xfId="17" builtinId="9" hidden="1"/>
    <cellStyle name="Followed Hyperlink" xfId="72" builtinId="9" hidden="1"/>
    <cellStyle name="Followed Hyperlink" xfId="23" builtinId="9" hidden="1"/>
    <cellStyle name="Followed Hyperlink" xfId="71" builtinId="9" hidden="1"/>
    <cellStyle name="Followed Hyperlink" xfId="81" builtinId="9" hidden="1"/>
    <cellStyle name="Followed Hyperlink" xfId="60" builtinId="9" hidden="1"/>
    <cellStyle name="Followed Hyperlink" xfId="56" builtinId="9" hidden="1"/>
    <cellStyle name="Followed Hyperlink" xfId="69" builtinId="9" hidden="1"/>
    <cellStyle name="Followed Hyperlink" xfId="40" builtinId="9" hidden="1"/>
    <cellStyle name="Followed Hyperlink" xfId="101" builtinId="9" hidden="1"/>
    <cellStyle name="Followed Hyperlink" xfId="89" builtinId="9" hidden="1"/>
    <cellStyle name="Followed Hyperlink" xfId="109" builtinId="9" hidden="1"/>
    <cellStyle name="Followed Hyperlink" xfId="22" builtinId="9" hidden="1"/>
    <cellStyle name="Followed Hyperlink" xfId="12" builtinId="9" hidden="1"/>
    <cellStyle name="Followed Hyperlink" xfId="13" builtinId="9" hidden="1"/>
    <cellStyle name="Followed Hyperlink" xfId="26" builtinId="9" hidden="1"/>
    <cellStyle name="Followed Hyperlink" xfId="35" builtinId="9" hidden="1"/>
    <cellStyle name="Followed Hyperlink" xfId="9" builtinId="9" hidden="1"/>
    <cellStyle name="Followed Hyperlink" xfId="19" builtinId="9" hidden="1"/>
    <cellStyle name="Followed Hyperlink" xfId="36" builtinId="9" hidden="1"/>
    <cellStyle name="Followed Hyperlink" xfId="83" builtinId="9" hidden="1"/>
    <cellStyle name="Followed Hyperlink" xfId="86" builtinId="9" hidden="1"/>
    <cellStyle name="Followed Hyperlink" xfId="42" builtinId="9" hidden="1"/>
    <cellStyle name="Followed Hyperlink" xfId="61" builtinId="9" hidden="1"/>
    <cellStyle name="Followed Hyperlink" xfId="74" builtinId="9" hidden="1"/>
    <cellStyle name="Followed Hyperlink" xfId="120" builtinId="9" hidden="1"/>
    <cellStyle name="Followed Hyperlink" xfId="76" builtinId="9" hidden="1"/>
    <cellStyle name="Followed Hyperlink" xfId="33" builtinId="9" hidden="1"/>
    <cellStyle name="Followed Hyperlink" xfId="38" builtinId="9" hidden="1"/>
    <cellStyle name="Followed Hyperlink" xfId="32" builtinId="9" hidden="1"/>
    <cellStyle name="Followed Hyperlink" xfId="20" builtinId="9" hidden="1"/>
    <cellStyle name="Followed Hyperlink" xfId="94" builtinId="9" hidden="1"/>
    <cellStyle name="Followed Hyperlink" xfId="108" builtinId="9" hidden="1"/>
    <cellStyle name="Followed Hyperlink" xfId="39" builtinId="9" hidden="1"/>
    <cellStyle name="Followed Hyperlink" xfId="87" builtinId="9" hidden="1"/>
    <cellStyle name="Followed Hyperlink" xfId="62" builtinId="9" hidden="1"/>
    <cellStyle name="Followed Hyperlink" xfId="119" builtinId="9" hidden="1"/>
    <cellStyle name="Followed Hyperlink" xfId="45" builtinId="9" hidden="1"/>
    <cellStyle name="Followed Hyperlink" xfId="114" builtinId="9" hidden="1"/>
    <cellStyle name="Followed Hyperlink" xfId="68" builtinId="9" hidden="1"/>
    <cellStyle name="Followed Hyperlink" xfId="29" builtinId="9" hidden="1"/>
    <cellStyle name="Followed Hyperlink" xfId="82" builtinId="9" hidden="1"/>
    <cellStyle name="Followed Hyperlink" xfId="27" builtinId="9" hidden="1"/>
    <cellStyle name="Followed Hyperlink" xfId="75" builtinId="9" hidden="1"/>
    <cellStyle name="Followed Hyperlink" xfId="99" builtinId="9" hidden="1"/>
    <cellStyle name="Followed Hyperlink" xfId="105" builtinId="9" hidden="1"/>
    <cellStyle name="Followed Hyperlink" xfId="59" builtinId="9" hidden="1"/>
    <cellStyle name="Followed Hyperlink" xfId="115" builtinId="9" hidden="1"/>
    <cellStyle name="Followed Hyperlink" xfId="118" builtinId="9" hidden="1"/>
    <cellStyle name="Followed Hyperlink" xfId="14" builtinId="9" hidden="1"/>
    <cellStyle name="Followed Hyperlink" xfId="111" builtinId="9" hidden="1"/>
    <cellStyle name="Hyperlink" xfId="5" builtinId="8"/>
    <cellStyle name="Normal" xfId="0" builtinId="0"/>
    <cellStyle name="Normal 2" xfId="3" xr:uid="{00000000-0005-0000-0000-000074000000}"/>
    <cellStyle name="Normal 3" xfId="4" xr:uid="{00000000-0005-0000-0000-000075000000}"/>
    <cellStyle name="Normal_2013-027 kationen  vetgasfabriek" xfId="1" xr:uid="{00000000-0005-0000-0000-000076000000}"/>
    <cellStyle name="Normal_anionen 1 nov 2013" xfId="2" xr:uid="{00000000-0005-0000-0000-000077000000}"/>
    <cellStyle name="Standaard_2e wvp" xfId="6" xr:uid="{00000000-0005-0000-0000-000078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numFmt numFmtId="164" formatCode="0.0"/>
    </dxf>
    <dxf>
      <numFmt numFmtId="1" formatCode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2.xml"/><Relationship Id="rId39" Type="http://schemas.openxmlformats.org/officeDocument/2006/relationships/calcChain" Target="calcChain.xml"/><Relationship Id="rId21" Type="http://schemas.openxmlformats.org/officeDocument/2006/relationships/worksheet" Target="worksheets/sheet17.xml"/><Relationship Id="rId34" Type="http://schemas.openxmlformats.org/officeDocument/2006/relationships/worksheet" Target="worksheets/sheet3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4.xml"/><Relationship Id="rId31" Type="http://schemas.openxmlformats.org/officeDocument/2006/relationships/worksheet" Target="worksheets/sheet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worksheet" Target="worksheets/sheet3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totaal (afbraak %)'!$C$119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%)'!$C$120:$C$133</c:f>
              <c:numCache>
                <c:formatCode>0.00</c:formatCode>
                <c:ptCount val="14"/>
                <c:pt idx="0">
                  <c:v>-74</c:v>
                </c:pt>
                <c:pt idx="1">
                  <c:v>-70.944545045923036</c:v>
                </c:pt>
                <c:pt idx="2">
                  <c:v>-67.528837011887916</c:v>
                </c:pt>
                <c:pt idx="3">
                  <c:v>-63.65642662577676</c:v>
                </c:pt>
                <c:pt idx="4">
                  <c:v>-59.18605691078627</c:v>
                </c:pt>
                <c:pt idx="5">
                  <c:v>-53.898731763761589</c:v>
                </c:pt>
                <c:pt idx="6">
                  <c:v>-47.427568775649505</c:v>
                </c:pt>
                <c:pt idx="7">
                  <c:v>-39.084788674547852</c:v>
                </c:pt>
                <c:pt idx="8">
                  <c:v>-27.326300539411093</c:v>
                </c:pt>
                <c:pt idx="9">
                  <c:v>-7.2250323031726822</c:v>
                </c:pt>
                <c:pt idx="10">
                  <c:v>12.876235933065729</c:v>
                </c:pt>
                <c:pt idx="11">
                  <c:v>59.549935393654636</c:v>
                </c:pt>
                <c:pt idx="12">
                  <c:v>126.32490309048362</c:v>
                </c:pt>
                <c:pt idx="13">
                  <c:v>193.09987078729444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1-F045-AD6D-4561F625913F}"/>
            </c:ext>
          </c:extLst>
        </c:ser>
        <c:ser>
          <c:idx val="1"/>
          <c:order val="1"/>
          <c:tx>
            <c:strRef>
              <c:f>'isotop H totaal (afbraak %)'!$D$119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%)'!$D$120:$D$133</c:f>
              <c:numCache>
                <c:formatCode>0.00</c:formatCode>
                <c:ptCount val="14"/>
                <c:pt idx="0">
                  <c:v>-74</c:v>
                </c:pt>
                <c:pt idx="1">
                  <c:v>-65.676519263031722</c:v>
                </c:pt>
                <c:pt idx="2">
                  <c:v>-56.371659446177432</c:v>
                </c:pt>
                <c:pt idx="3">
                  <c:v>-45.822679428840132</c:v>
                </c:pt>
                <c:pt idx="4">
                  <c:v>-33.644775722486735</c:v>
                </c:pt>
                <c:pt idx="5">
                  <c:v>-19.241372735764322</c:v>
                </c:pt>
                <c:pt idx="6">
                  <c:v>-1.6130321819417617</c:v>
                </c:pt>
                <c:pt idx="7">
                  <c:v>21.113851541748957</c:v>
                </c:pt>
                <c:pt idx="8">
                  <c:v>53.145595082293923</c:v>
                </c:pt>
                <c:pt idx="9">
                  <c:v>107.90422234652959</c:v>
                </c:pt>
                <c:pt idx="10">
                  <c:v>162.66284961076528</c:v>
                </c:pt>
                <c:pt idx="11">
                  <c:v>289.80844469305919</c:v>
                </c:pt>
                <c:pt idx="12">
                  <c:v>471.71266703959327</c:v>
                </c:pt>
                <c:pt idx="13">
                  <c:v>653.6168893860779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1-F045-AD6D-4561F625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286856"/>
        <c:axId val="-2066633976"/>
      </c:scatterChart>
      <c:valAx>
        <c:axId val="-20562868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6633976"/>
        <c:crossesAt val="-40"/>
        <c:crossBetween val="midCat"/>
      </c:valAx>
      <c:valAx>
        <c:axId val="-2066633976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6286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(afbraak %)'!$J$119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%)'!$J$120:$J$133</c:f>
              <c:numCache>
                <c:formatCode>0.00</c:formatCode>
                <c:ptCount val="14"/>
                <c:pt idx="0">
                  <c:v>-92</c:v>
                </c:pt>
                <c:pt idx="1">
                  <c:v>-89.998150202501307</c:v>
                </c:pt>
                <c:pt idx="2">
                  <c:v>-87.760272525030018</c:v>
                </c:pt>
                <c:pt idx="3">
                  <c:v>-85.223176065164083</c:v>
                </c:pt>
                <c:pt idx="4">
                  <c:v>-82.294313148446179</c:v>
                </c:pt>
                <c:pt idx="5">
                  <c:v>-78.830203569361032</c:v>
                </c:pt>
                <c:pt idx="6">
                  <c:v>-74.59047609439105</c:v>
                </c:pt>
                <c:pt idx="7">
                  <c:v>-69.124516717807211</c:v>
                </c:pt>
                <c:pt idx="8">
                  <c:v>-61.420679663752097</c:v>
                </c:pt>
                <c:pt idx="9">
                  <c:v>-48.250883233113136</c:v>
                </c:pt>
                <c:pt idx="10">
                  <c:v>-35.081086802474175</c:v>
                </c:pt>
                <c:pt idx="11">
                  <c:v>-4.5017664662262717</c:v>
                </c:pt>
                <c:pt idx="12">
                  <c:v>39.24735030066168</c:v>
                </c:pt>
                <c:pt idx="13">
                  <c:v>82.996467067537736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F-C540-912A-691544572C6B}"/>
            </c:ext>
          </c:extLst>
        </c:ser>
        <c:ser>
          <c:idx val="1"/>
          <c:order val="1"/>
          <c:tx>
            <c:strRef>
              <c:f>'isotop H 2e wvp (afbraak %)'!$K$119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%)'!$K$120:$K$133</c:f>
              <c:numCache>
                <c:formatCode>0.00</c:formatCode>
                <c:ptCount val="14"/>
                <c:pt idx="0">
                  <c:v>-92</c:v>
                </c:pt>
                <c:pt idx="1">
                  <c:v>-86.731974217108686</c:v>
                </c:pt>
                <c:pt idx="2">
                  <c:v>-80.842822434289516</c:v>
                </c:pt>
                <c:pt idx="3">
                  <c:v>-74.166252803063372</c:v>
                </c:pt>
                <c:pt idx="4">
                  <c:v>-66.458718811700464</c:v>
                </c:pt>
                <c:pt idx="5">
                  <c:v>-57.342640972002734</c:v>
                </c:pt>
                <c:pt idx="6">
                  <c:v>-46.18546340629225</c:v>
                </c:pt>
                <c:pt idx="7">
                  <c:v>-31.801359783703191</c:v>
                </c:pt>
                <c:pt idx="8">
                  <c:v>-11.528104378294984</c:v>
                </c:pt>
                <c:pt idx="9">
                  <c:v>23.129254649702276</c:v>
                </c:pt>
                <c:pt idx="10">
                  <c:v>57.786613677699535</c:v>
                </c:pt>
                <c:pt idx="11">
                  <c:v>138.25850929940455</c:v>
                </c:pt>
                <c:pt idx="12">
                  <c:v>253.38776394910968</c:v>
                </c:pt>
                <c:pt idx="13">
                  <c:v>368.51701859878352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C540-912A-69154457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31576"/>
        <c:axId val="-2093542136"/>
      </c:scatterChart>
      <c:valAx>
        <c:axId val="-20969315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542136"/>
        <c:crossesAt val="-110"/>
        <c:crossBetween val="midCat"/>
      </c:valAx>
      <c:valAx>
        <c:axId val="-2093542136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931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%)'!$I$128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%)'!$I$129:$I$142</c:f>
              <c:numCache>
                <c:formatCode>0.00</c:formatCode>
                <c:ptCount val="14"/>
                <c:pt idx="0">
                  <c:v>-26.4</c:v>
                </c:pt>
                <c:pt idx="1">
                  <c:v>-26.326247639039519</c:v>
                </c:pt>
                <c:pt idx="2">
                  <c:v>-26.243799514080052</c:v>
                </c:pt>
                <c:pt idx="3">
                  <c:v>-26.150327539242888</c:v>
                </c:pt>
                <c:pt idx="4">
                  <c:v>-26.042422063363805</c:v>
                </c:pt>
                <c:pt idx="5">
                  <c:v>-25.914796973608038</c:v>
                </c:pt>
                <c:pt idx="6">
                  <c:v>-25.758596487688092</c:v>
                </c:pt>
                <c:pt idx="7">
                  <c:v>-25.557219036971844</c:v>
                </c:pt>
                <c:pt idx="8">
                  <c:v>-25.273393461296127</c:v>
                </c:pt>
                <c:pt idx="9">
                  <c:v>-24.788190434904166</c:v>
                </c:pt>
                <c:pt idx="10">
                  <c:v>-24.302987408512205</c:v>
                </c:pt>
                <c:pt idx="11">
                  <c:v>-23.176380869808334</c:v>
                </c:pt>
                <c:pt idx="12">
                  <c:v>-21.564571304712462</c:v>
                </c:pt>
                <c:pt idx="13">
                  <c:v>-19.952761739617031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A-5C42-AEA9-5E86172A0941}"/>
            </c:ext>
          </c:extLst>
        </c:ser>
        <c:ser>
          <c:idx val="1"/>
          <c:order val="1"/>
          <c:tx>
            <c:strRef>
              <c:f>'isotop C 1e wvp (afbraak %)'!$J$128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%)'!$J$129:$J$142</c:f>
              <c:numCache>
                <c:formatCode>0.00</c:formatCode>
                <c:ptCount val="14"/>
                <c:pt idx="0">
                  <c:v>-26.4</c:v>
                </c:pt>
                <c:pt idx="1">
                  <c:v>-25.694084545092561</c:v>
                </c:pt>
                <c:pt idx="2">
                  <c:v>-24.904938206194792</c:v>
                </c:pt>
                <c:pt idx="3">
                  <c:v>-24.010277875610491</c:v>
                </c:pt>
                <c:pt idx="4">
                  <c:v>-22.977468320767862</c:v>
                </c:pt>
                <c:pt idx="5">
                  <c:v>-21.755913890248365</c:v>
                </c:pt>
                <c:pt idx="6">
                  <c:v>-20.260852096443159</c:v>
                </c:pt>
                <c:pt idx="7">
                  <c:v>-18.333382211016229</c:v>
                </c:pt>
                <c:pt idx="8">
                  <c:v>-15.616765986691526</c:v>
                </c:pt>
                <c:pt idx="9">
                  <c:v>-10.972679876939894</c:v>
                </c:pt>
                <c:pt idx="10">
                  <c:v>-6.3285937671882593</c:v>
                </c:pt>
                <c:pt idx="11">
                  <c:v>4.4546402461202099</c:v>
                </c:pt>
                <c:pt idx="12">
                  <c:v>19.881960369180703</c:v>
                </c:pt>
                <c:pt idx="13">
                  <c:v>35.309280492236994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A-5C42-AEA9-5E86172A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881000"/>
        <c:axId val="-2058893368"/>
      </c:scatterChart>
      <c:valAx>
        <c:axId val="-2058881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893368"/>
        <c:crossesAt val="-30"/>
        <c:crossBetween val="midCat"/>
      </c:valAx>
      <c:valAx>
        <c:axId val="-2058893368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881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%)'!$M$128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%)'!$M$129:$M$142</c:f>
              <c:numCache>
                <c:formatCode>0.00</c:formatCode>
                <c:ptCount val="14"/>
                <c:pt idx="0">
                  <c:v>-26.5</c:v>
                </c:pt>
                <c:pt idx="1">
                  <c:v>-26.42624763903952</c:v>
                </c:pt>
                <c:pt idx="2">
                  <c:v>-26.343799514080054</c:v>
                </c:pt>
                <c:pt idx="3">
                  <c:v>-26.250327539242889</c:v>
                </c:pt>
                <c:pt idx="4">
                  <c:v>-26.142422063363806</c:v>
                </c:pt>
                <c:pt idx="5">
                  <c:v>-26.014796973608039</c:v>
                </c:pt>
                <c:pt idx="6">
                  <c:v>-25.858596487688093</c:v>
                </c:pt>
                <c:pt idx="7">
                  <c:v>-25.657219036971846</c:v>
                </c:pt>
                <c:pt idx="8">
                  <c:v>-25.373393461296128</c:v>
                </c:pt>
                <c:pt idx="9">
                  <c:v>-24.888190434904168</c:v>
                </c:pt>
                <c:pt idx="10">
                  <c:v>-24.402987408512207</c:v>
                </c:pt>
                <c:pt idx="11">
                  <c:v>-23.276380869808335</c:v>
                </c:pt>
                <c:pt idx="12">
                  <c:v>-21.664571304712464</c:v>
                </c:pt>
                <c:pt idx="13">
                  <c:v>-20.052761739617033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3-094B-8244-FFB76F0DB110}"/>
            </c:ext>
          </c:extLst>
        </c:ser>
        <c:ser>
          <c:idx val="1"/>
          <c:order val="1"/>
          <c:tx>
            <c:strRef>
              <c:f>'isotop C 1e wvp (afbraak %)'!$N$128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%)'!$N$129:$N$142</c:f>
              <c:numCache>
                <c:formatCode>0.00</c:formatCode>
                <c:ptCount val="14"/>
                <c:pt idx="0">
                  <c:v>-26.5</c:v>
                </c:pt>
                <c:pt idx="1">
                  <c:v>-26.21552660772387</c:v>
                </c:pt>
                <c:pt idx="2">
                  <c:v>-25.897512411451633</c:v>
                </c:pt>
                <c:pt idx="3">
                  <c:v>-25.536977651365422</c:v>
                </c:pt>
                <c:pt idx="4">
                  <c:v>-25.120770815831825</c:v>
                </c:pt>
                <c:pt idx="5">
                  <c:v>-24.628502612488148</c:v>
                </c:pt>
                <c:pt idx="6">
                  <c:v>-24.026015023939781</c:v>
                </c:pt>
                <c:pt idx="7">
                  <c:v>-23.249273428319974</c:v>
                </c:pt>
                <c:pt idx="8">
                  <c:v>-22.154517636427929</c:v>
                </c:pt>
                <c:pt idx="9">
                  <c:v>-20.283020248916078</c:v>
                </c:pt>
                <c:pt idx="10">
                  <c:v>-18.411522861404222</c:v>
                </c:pt>
                <c:pt idx="11">
                  <c:v>-14.066040497832153</c:v>
                </c:pt>
                <c:pt idx="12">
                  <c:v>-7.8490607467480764</c:v>
                </c:pt>
                <c:pt idx="13">
                  <c:v>-1.6320809956656888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3-094B-8244-FFB76F0D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72632"/>
        <c:axId val="-2095761496"/>
      </c:scatterChart>
      <c:valAx>
        <c:axId val="-20956726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761496"/>
        <c:crossesAt val="-30"/>
        <c:crossBetween val="midCat"/>
      </c:valAx>
      <c:valAx>
        <c:axId val="-209576149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672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%)'!$M$128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%)'!$M$129:$M$142</c:f>
              <c:numCache>
                <c:formatCode>0.00</c:formatCode>
                <c:ptCount val="14"/>
                <c:pt idx="0">
                  <c:v>-26.5</c:v>
                </c:pt>
                <c:pt idx="1">
                  <c:v>-26.42624763903952</c:v>
                </c:pt>
                <c:pt idx="2">
                  <c:v>-26.343799514080054</c:v>
                </c:pt>
                <c:pt idx="3">
                  <c:v>-26.250327539242889</c:v>
                </c:pt>
                <c:pt idx="4">
                  <c:v>-26.142422063363806</c:v>
                </c:pt>
                <c:pt idx="5">
                  <c:v>-26.014796973608039</c:v>
                </c:pt>
                <c:pt idx="6">
                  <c:v>-25.858596487688093</c:v>
                </c:pt>
                <c:pt idx="7">
                  <c:v>-25.657219036971846</c:v>
                </c:pt>
                <c:pt idx="8">
                  <c:v>-25.373393461296128</c:v>
                </c:pt>
                <c:pt idx="9">
                  <c:v>-24.888190434904168</c:v>
                </c:pt>
                <c:pt idx="10">
                  <c:v>-24.402987408512207</c:v>
                </c:pt>
                <c:pt idx="11">
                  <c:v>-23.276380869808335</c:v>
                </c:pt>
                <c:pt idx="12">
                  <c:v>-21.664571304712464</c:v>
                </c:pt>
                <c:pt idx="13">
                  <c:v>-20.052761739617033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7846-A0C8-292274F9100E}"/>
            </c:ext>
          </c:extLst>
        </c:ser>
        <c:ser>
          <c:idx val="1"/>
          <c:order val="1"/>
          <c:tx>
            <c:strRef>
              <c:f>'isotop C 1e wvp (afbraak %)'!$N$128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%)'!$N$129:$N$142</c:f>
              <c:numCache>
                <c:formatCode>0.00</c:formatCode>
                <c:ptCount val="14"/>
                <c:pt idx="0">
                  <c:v>-26.5</c:v>
                </c:pt>
                <c:pt idx="1">
                  <c:v>-26.21552660772387</c:v>
                </c:pt>
                <c:pt idx="2">
                  <c:v>-25.897512411451633</c:v>
                </c:pt>
                <c:pt idx="3">
                  <c:v>-25.536977651365422</c:v>
                </c:pt>
                <c:pt idx="4">
                  <c:v>-25.120770815831825</c:v>
                </c:pt>
                <c:pt idx="5">
                  <c:v>-24.628502612488148</c:v>
                </c:pt>
                <c:pt idx="6">
                  <c:v>-24.026015023939781</c:v>
                </c:pt>
                <c:pt idx="7">
                  <c:v>-23.249273428319974</c:v>
                </c:pt>
                <c:pt idx="8">
                  <c:v>-22.154517636427929</c:v>
                </c:pt>
                <c:pt idx="9">
                  <c:v>-20.283020248916078</c:v>
                </c:pt>
                <c:pt idx="10">
                  <c:v>-18.411522861404222</c:v>
                </c:pt>
                <c:pt idx="11">
                  <c:v>-14.066040497832153</c:v>
                </c:pt>
                <c:pt idx="12">
                  <c:v>-7.8490607467480764</c:v>
                </c:pt>
                <c:pt idx="13">
                  <c:v>-1.6320809956656888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7846-A0C8-292274F9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94136"/>
        <c:axId val="-2097051144"/>
      </c:scatterChart>
      <c:valAx>
        <c:axId val="-20936941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7051144"/>
        <c:crossesAt val="-30"/>
        <c:crossBetween val="midCat"/>
      </c:valAx>
      <c:valAx>
        <c:axId val="-2097051144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3694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%)'!$Q$128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%)'!$Q$129:$Q$142</c:f>
              <c:numCache>
                <c:formatCode>0.00</c:formatCode>
                <c:ptCount val="14"/>
                <c:pt idx="0">
                  <c:v>-26.4</c:v>
                </c:pt>
                <c:pt idx="1">
                  <c:v>-26.263031329644825</c:v>
                </c:pt>
                <c:pt idx="2">
                  <c:v>-26.109913383291527</c:v>
                </c:pt>
                <c:pt idx="3">
                  <c:v>-25.936322572879646</c:v>
                </c:pt>
                <c:pt idx="4">
                  <c:v>-25.735926689104211</c:v>
                </c:pt>
                <c:pt idx="5">
                  <c:v>-25.498908665272069</c:v>
                </c:pt>
                <c:pt idx="6">
                  <c:v>-25.208822048563597</c:v>
                </c:pt>
                <c:pt idx="7">
                  <c:v>-24.834835354376281</c:v>
                </c:pt>
                <c:pt idx="8">
                  <c:v>-24.307730713835667</c:v>
                </c:pt>
                <c:pt idx="9">
                  <c:v>-23.406639379107737</c:v>
                </c:pt>
                <c:pt idx="10">
                  <c:v>-22.505548044379811</c:v>
                </c:pt>
                <c:pt idx="11">
                  <c:v>-20.41327875821548</c:v>
                </c:pt>
                <c:pt idx="12">
                  <c:v>-17.419918137323144</c:v>
                </c:pt>
                <c:pt idx="13">
                  <c:v>-14.426557516431627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0-144B-9BEE-EA650FB08E6E}"/>
            </c:ext>
          </c:extLst>
        </c:ser>
        <c:ser>
          <c:idx val="1"/>
          <c:order val="1"/>
          <c:tx>
            <c:strRef>
              <c:f>'isotop C 1e wvp (afbraak %)'!$R$128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%)'!$R$129:$R$142</c:f>
              <c:numCache>
                <c:formatCode>0.00</c:formatCode>
                <c:ptCount val="14"/>
                <c:pt idx="0">
                  <c:v>-26.4</c:v>
                </c:pt>
                <c:pt idx="1">
                  <c:v>-25.968021885802912</c:v>
                </c:pt>
                <c:pt idx="2">
                  <c:v>-25.485111439611739</c:v>
                </c:pt>
                <c:pt idx="3">
                  <c:v>-24.937632729851195</c:v>
                </c:pt>
                <c:pt idx="4">
                  <c:v>-24.305614942559437</c:v>
                </c:pt>
                <c:pt idx="5">
                  <c:v>-23.558096559704225</c:v>
                </c:pt>
                <c:pt idx="6">
                  <c:v>-22.643207999315962</c:v>
                </c:pt>
                <c:pt idx="7">
                  <c:v>-21.46371150226366</c:v>
                </c:pt>
                <c:pt idx="8">
                  <c:v>-19.801304559020188</c:v>
                </c:pt>
                <c:pt idx="9">
                  <c:v>-16.959401118724415</c:v>
                </c:pt>
                <c:pt idx="10">
                  <c:v>-14.117497678428638</c:v>
                </c:pt>
                <c:pt idx="11">
                  <c:v>-7.5188022374488277</c:v>
                </c:pt>
                <c:pt idx="12">
                  <c:v>1.921796643826994</c:v>
                </c:pt>
                <c:pt idx="13">
                  <c:v>11.362395525100247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0-144B-9BEE-EA650FB0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24952"/>
        <c:axId val="-2094384088"/>
      </c:scatterChart>
      <c:valAx>
        <c:axId val="-20935249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384088"/>
        <c:crossesAt val="-30"/>
        <c:crossBetween val="midCat"/>
      </c:valAx>
      <c:valAx>
        <c:axId val="-209438408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3524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%)'!$Q$128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%)'!$Q$129:$Q$142</c:f>
              <c:numCache>
                <c:formatCode>0.00</c:formatCode>
                <c:ptCount val="14"/>
                <c:pt idx="0">
                  <c:v>-26.4</c:v>
                </c:pt>
                <c:pt idx="1">
                  <c:v>-26.263031329644825</c:v>
                </c:pt>
                <c:pt idx="2">
                  <c:v>-26.109913383291527</c:v>
                </c:pt>
                <c:pt idx="3">
                  <c:v>-25.936322572879646</c:v>
                </c:pt>
                <c:pt idx="4">
                  <c:v>-25.735926689104211</c:v>
                </c:pt>
                <c:pt idx="5">
                  <c:v>-25.498908665272069</c:v>
                </c:pt>
                <c:pt idx="6">
                  <c:v>-25.208822048563597</c:v>
                </c:pt>
                <c:pt idx="7">
                  <c:v>-24.834835354376281</c:v>
                </c:pt>
                <c:pt idx="8">
                  <c:v>-24.307730713835667</c:v>
                </c:pt>
                <c:pt idx="9">
                  <c:v>-23.406639379107737</c:v>
                </c:pt>
                <c:pt idx="10">
                  <c:v>-22.505548044379811</c:v>
                </c:pt>
                <c:pt idx="11">
                  <c:v>-20.41327875821548</c:v>
                </c:pt>
                <c:pt idx="12">
                  <c:v>-17.419918137323144</c:v>
                </c:pt>
                <c:pt idx="13">
                  <c:v>-14.426557516431627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1-F548-A755-3B2FC81CD47C}"/>
            </c:ext>
          </c:extLst>
        </c:ser>
        <c:ser>
          <c:idx val="1"/>
          <c:order val="1"/>
          <c:tx>
            <c:strRef>
              <c:f>'isotop C 1e wvp (afbraak %)'!$R$128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%)'!$R$129:$R$142</c:f>
              <c:numCache>
                <c:formatCode>0.00</c:formatCode>
                <c:ptCount val="14"/>
                <c:pt idx="0">
                  <c:v>-26.4</c:v>
                </c:pt>
                <c:pt idx="1">
                  <c:v>-25.968021885802912</c:v>
                </c:pt>
                <c:pt idx="2">
                  <c:v>-25.485111439611739</c:v>
                </c:pt>
                <c:pt idx="3">
                  <c:v>-24.937632729851195</c:v>
                </c:pt>
                <c:pt idx="4">
                  <c:v>-24.305614942559437</c:v>
                </c:pt>
                <c:pt idx="5">
                  <c:v>-23.558096559704225</c:v>
                </c:pt>
                <c:pt idx="6">
                  <c:v>-22.643207999315962</c:v>
                </c:pt>
                <c:pt idx="7">
                  <c:v>-21.46371150226366</c:v>
                </c:pt>
                <c:pt idx="8">
                  <c:v>-19.801304559020188</c:v>
                </c:pt>
                <c:pt idx="9">
                  <c:v>-16.959401118724415</c:v>
                </c:pt>
                <c:pt idx="10">
                  <c:v>-14.117497678428638</c:v>
                </c:pt>
                <c:pt idx="11">
                  <c:v>-7.5188022374488277</c:v>
                </c:pt>
                <c:pt idx="12">
                  <c:v>1.921796643826994</c:v>
                </c:pt>
                <c:pt idx="13">
                  <c:v>11.362395525100247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1-F548-A755-3B2FC81C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597160"/>
        <c:axId val="-2094589576"/>
      </c:scatterChart>
      <c:valAx>
        <c:axId val="-20945971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589576"/>
        <c:crossesAt val="-30"/>
        <c:crossBetween val="midCat"/>
      </c:valAx>
      <c:valAx>
        <c:axId val="-2094589576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4597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%)'!$U$128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%)'!$U$129:$U$142</c:f>
              <c:numCache>
                <c:formatCode>0.00</c:formatCode>
                <c:ptCount val="14"/>
                <c:pt idx="0">
                  <c:v>-26.4</c:v>
                </c:pt>
                <c:pt idx="1">
                  <c:v>-26.336783690605301</c:v>
                </c:pt>
                <c:pt idx="2">
                  <c:v>-26.266113869211473</c:v>
                </c:pt>
                <c:pt idx="3">
                  <c:v>-26.185995033636758</c:v>
                </c:pt>
                <c:pt idx="4">
                  <c:v>-26.093504625740405</c:v>
                </c:pt>
                <c:pt idx="5">
                  <c:v>-25.984111691664033</c:v>
                </c:pt>
                <c:pt idx="6">
                  <c:v>-25.850225560875504</c:v>
                </c:pt>
                <c:pt idx="7">
                  <c:v>-25.677616317404436</c:v>
                </c:pt>
                <c:pt idx="8">
                  <c:v>-25.434337252539539</c:v>
                </c:pt>
                <c:pt idx="9">
                  <c:v>-25.01844894420357</c:v>
                </c:pt>
                <c:pt idx="10">
                  <c:v>-24.602560635867604</c:v>
                </c:pt>
                <c:pt idx="11">
                  <c:v>-23.636897888407145</c:v>
                </c:pt>
                <c:pt idx="12">
                  <c:v>-22.255346832610684</c:v>
                </c:pt>
                <c:pt idx="13">
                  <c:v>-20.873795776814596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B-394A-9AD6-9F39E00BE0E3}"/>
            </c:ext>
          </c:extLst>
        </c:ser>
        <c:ser>
          <c:idx val="1"/>
          <c:order val="1"/>
          <c:tx>
            <c:strRef>
              <c:f>'isotop C 1e wvp (afbraak %)'!$V$128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%)'!$V$129:$V$142</c:f>
              <c:numCache>
                <c:formatCode>0.00</c:formatCode>
                <c:ptCount val="14"/>
                <c:pt idx="0">
                  <c:v>-26.4</c:v>
                </c:pt>
                <c:pt idx="1">
                  <c:v>-26.326247639039519</c:v>
                </c:pt>
                <c:pt idx="2">
                  <c:v>-26.243799514080052</c:v>
                </c:pt>
                <c:pt idx="3">
                  <c:v>-26.150327539242888</c:v>
                </c:pt>
                <c:pt idx="4">
                  <c:v>-26.042422063363805</c:v>
                </c:pt>
                <c:pt idx="5">
                  <c:v>-25.914796973608038</c:v>
                </c:pt>
                <c:pt idx="6">
                  <c:v>-25.758596487688092</c:v>
                </c:pt>
                <c:pt idx="7">
                  <c:v>-25.557219036971844</c:v>
                </c:pt>
                <c:pt idx="8">
                  <c:v>-25.273393461296127</c:v>
                </c:pt>
                <c:pt idx="9">
                  <c:v>-24.788190434904166</c:v>
                </c:pt>
                <c:pt idx="10">
                  <c:v>-24.302987408512205</c:v>
                </c:pt>
                <c:pt idx="11">
                  <c:v>-23.176380869808334</c:v>
                </c:pt>
                <c:pt idx="12">
                  <c:v>-21.564571304712462</c:v>
                </c:pt>
                <c:pt idx="13">
                  <c:v>-19.952761739617031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B-394A-9AD6-9F39E00B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04408"/>
        <c:axId val="-2062727720"/>
      </c:scatterChart>
      <c:valAx>
        <c:axId val="-20627044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727720"/>
        <c:crossesAt val="-30"/>
        <c:crossBetween val="midCat"/>
      </c:valAx>
      <c:valAx>
        <c:axId val="-206272772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704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%)'!$U$128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%)'!$U$129:$U$142</c:f>
              <c:numCache>
                <c:formatCode>0.00</c:formatCode>
                <c:ptCount val="14"/>
                <c:pt idx="0">
                  <c:v>-26.4</c:v>
                </c:pt>
                <c:pt idx="1">
                  <c:v>-26.336783690605301</c:v>
                </c:pt>
                <c:pt idx="2">
                  <c:v>-26.266113869211473</c:v>
                </c:pt>
                <c:pt idx="3">
                  <c:v>-26.185995033636758</c:v>
                </c:pt>
                <c:pt idx="4">
                  <c:v>-26.093504625740405</c:v>
                </c:pt>
                <c:pt idx="5">
                  <c:v>-25.984111691664033</c:v>
                </c:pt>
                <c:pt idx="6">
                  <c:v>-25.850225560875504</c:v>
                </c:pt>
                <c:pt idx="7">
                  <c:v>-25.677616317404436</c:v>
                </c:pt>
                <c:pt idx="8">
                  <c:v>-25.434337252539539</c:v>
                </c:pt>
                <c:pt idx="9">
                  <c:v>-25.01844894420357</c:v>
                </c:pt>
                <c:pt idx="10">
                  <c:v>-24.602560635867604</c:v>
                </c:pt>
                <c:pt idx="11">
                  <c:v>-23.636897888407145</c:v>
                </c:pt>
                <c:pt idx="12">
                  <c:v>-22.255346832610684</c:v>
                </c:pt>
                <c:pt idx="13">
                  <c:v>-20.873795776814596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5-EF44-BC2B-601BEFFE71C1}"/>
            </c:ext>
          </c:extLst>
        </c:ser>
        <c:ser>
          <c:idx val="1"/>
          <c:order val="1"/>
          <c:tx>
            <c:strRef>
              <c:f>'isotop C 1e wvp (afbraak %)'!$V$128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%)'!$V$129:$V$142</c:f>
              <c:numCache>
                <c:formatCode>0.00</c:formatCode>
                <c:ptCount val="14"/>
                <c:pt idx="0">
                  <c:v>-26.4</c:v>
                </c:pt>
                <c:pt idx="1">
                  <c:v>-26.326247639039519</c:v>
                </c:pt>
                <c:pt idx="2">
                  <c:v>-26.243799514080052</c:v>
                </c:pt>
                <c:pt idx="3">
                  <c:v>-26.150327539242888</c:v>
                </c:pt>
                <c:pt idx="4">
                  <c:v>-26.042422063363805</c:v>
                </c:pt>
                <c:pt idx="5">
                  <c:v>-25.914796973608038</c:v>
                </c:pt>
                <c:pt idx="6">
                  <c:v>-25.758596487688092</c:v>
                </c:pt>
                <c:pt idx="7">
                  <c:v>-25.557219036971844</c:v>
                </c:pt>
                <c:pt idx="8">
                  <c:v>-25.273393461296127</c:v>
                </c:pt>
                <c:pt idx="9">
                  <c:v>-24.788190434904166</c:v>
                </c:pt>
                <c:pt idx="10">
                  <c:v>-24.302987408512205</c:v>
                </c:pt>
                <c:pt idx="11">
                  <c:v>-23.176380869808334</c:v>
                </c:pt>
                <c:pt idx="12">
                  <c:v>-21.564571304712462</c:v>
                </c:pt>
                <c:pt idx="13">
                  <c:v>-19.952761739617031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5-EF44-BC2B-601BEFFE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97592"/>
        <c:axId val="-2062806712"/>
      </c:scatterChart>
      <c:valAx>
        <c:axId val="-20627975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806712"/>
        <c:crossesAt val="-30"/>
        <c:crossBetween val="midCat"/>
      </c:valAx>
      <c:valAx>
        <c:axId val="-2062806712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797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%)'!$Y$128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%)'!$Y$129:$Y$142</c:f>
              <c:numCache>
                <c:formatCode>0.00</c:formatCode>
                <c:ptCount val="14"/>
                <c:pt idx="0">
                  <c:v>-28.9</c:v>
                </c:pt>
                <c:pt idx="1">
                  <c:v>-28.857855793736867</c:v>
                </c:pt>
                <c:pt idx="2">
                  <c:v>-28.810742579474315</c:v>
                </c:pt>
                <c:pt idx="3">
                  <c:v>-28.757330022424505</c:v>
                </c:pt>
                <c:pt idx="4">
                  <c:v>-28.695669750493604</c:v>
                </c:pt>
                <c:pt idx="5">
                  <c:v>-28.62274112777602</c:v>
                </c:pt>
                <c:pt idx="6">
                  <c:v>-28.533483707250337</c:v>
                </c:pt>
                <c:pt idx="7">
                  <c:v>-28.418410878269626</c:v>
                </c:pt>
                <c:pt idx="8">
                  <c:v>-28.256224835026359</c:v>
                </c:pt>
                <c:pt idx="9">
                  <c:v>-27.978965962802381</c:v>
                </c:pt>
                <c:pt idx="10">
                  <c:v>-27.701707090578402</c:v>
                </c:pt>
                <c:pt idx="11">
                  <c:v>-27.057931925604763</c:v>
                </c:pt>
                <c:pt idx="12">
                  <c:v>-26.13689788840712</c:v>
                </c:pt>
                <c:pt idx="13">
                  <c:v>-25.215863851209729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B-984B-BD37-559039A33CF3}"/>
            </c:ext>
          </c:extLst>
        </c:ser>
        <c:ser>
          <c:idx val="1"/>
          <c:order val="1"/>
          <c:tx>
            <c:strRef>
              <c:f>'isotop C 1e wvp (afbraak %)'!$Z$128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%)'!$Z$129:$Z$142</c:f>
              <c:numCache>
                <c:formatCode>0.00</c:formatCode>
                <c:ptCount val="14"/>
                <c:pt idx="0">
                  <c:v>-28.9</c:v>
                </c:pt>
                <c:pt idx="1">
                  <c:v>-28.373197421710866</c:v>
                </c:pt>
                <c:pt idx="2">
                  <c:v>-27.784282243428951</c:v>
                </c:pt>
                <c:pt idx="3">
                  <c:v>-27.116625280306337</c:v>
                </c:pt>
                <c:pt idx="4">
                  <c:v>-26.345871881170044</c:v>
                </c:pt>
                <c:pt idx="5">
                  <c:v>-25.434264097200273</c:v>
                </c:pt>
                <c:pt idx="6">
                  <c:v>-24.318546340629226</c:v>
                </c:pt>
                <c:pt idx="7">
                  <c:v>-22.880135978370319</c:v>
                </c:pt>
                <c:pt idx="8">
                  <c:v>-20.852810437829497</c:v>
                </c:pt>
                <c:pt idx="9">
                  <c:v>-17.387074535029772</c:v>
                </c:pt>
                <c:pt idx="10">
                  <c:v>-13.921338632230045</c:v>
                </c:pt>
                <c:pt idx="11">
                  <c:v>-5.8741490700595449</c:v>
                </c:pt>
                <c:pt idx="12">
                  <c:v>5.6387763949109697</c:v>
                </c:pt>
                <c:pt idx="13">
                  <c:v>17.151701859878351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B-984B-BD37-559039A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45688"/>
        <c:axId val="-2058861576"/>
      </c:scatterChart>
      <c:valAx>
        <c:axId val="-20628456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861576"/>
        <c:crossesAt val="-30"/>
        <c:crossBetween val="midCat"/>
      </c:valAx>
      <c:valAx>
        <c:axId val="-205886157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845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%)'!$Y$128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%)'!$Y$129:$Y$142</c:f>
              <c:numCache>
                <c:formatCode>0.00</c:formatCode>
                <c:ptCount val="14"/>
                <c:pt idx="0">
                  <c:v>-28.9</c:v>
                </c:pt>
                <c:pt idx="1">
                  <c:v>-28.857855793736867</c:v>
                </c:pt>
                <c:pt idx="2">
                  <c:v>-28.810742579474315</c:v>
                </c:pt>
                <c:pt idx="3">
                  <c:v>-28.757330022424505</c:v>
                </c:pt>
                <c:pt idx="4">
                  <c:v>-28.695669750493604</c:v>
                </c:pt>
                <c:pt idx="5">
                  <c:v>-28.62274112777602</c:v>
                </c:pt>
                <c:pt idx="6">
                  <c:v>-28.533483707250337</c:v>
                </c:pt>
                <c:pt idx="7">
                  <c:v>-28.418410878269626</c:v>
                </c:pt>
                <c:pt idx="8">
                  <c:v>-28.256224835026359</c:v>
                </c:pt>
                <c:pt idx="9">
                  <c:v>-27.978965962802381</c:v>
                </c:pt>
                <c:pt idx="10">
                  <c:v>-27.701707090578402</c:v>
                </c:pt>
                <c:pt idx="11">
                  <c:v>-27.057931925604763</c:v>
                </c:pt>
                <c:pt idx="12">
                  <c:v>-26.13689788840712</c:v>
                </c:pt>
                <c:pt idx="13">
                  <c:v>-25.215863851209729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0-C549-AFC9-45A51F0D7615}"/>
            </c:ext>
          </c:extLst>
        </c:ser>
        <c:ser>
          <c:idx val="1"/>
          <c:order val="1"/>
          <c:tx>
            <c:strRef>
              <c:f>'isotop C 1e wvp (afbraak %)'!$Z$128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%)'!$Z$129:$Z$142</c:f>
              <c:numCache>
                <c:formatCode>0.00</c:formatCode>
                <c:ptCount val="14"/>
                <c:pt idx="0">
                  <c:v>-28.9</c:v>
                </c:pt>
                <c:pt idx="1">
                  <c:v>-28.373197421710866</c:v>
                </c:pt>
                <c:pt idx="2">
                  <c:v>-27.784282243428951</c:v>
                </c:pt>
                <c:pt idx="3">
                  <c:v>-27.116625280306337</c:v>
                </c:pt>
                <c:pt idx="4">
                  <c:v>-26.345871881170044</c:v>
                </c:pt>
                <c:pt idx="5">
                  <c:v>-25.434264097200273</c:v>
                </c:pt>
                <c:pt idx="6">
                  <c:v>-24.318546340629226</c:v>
                </c:pt>
                <c:pt idx="7">
                  <c:v>-22.880135978370319</c:v>
                </c:pt>
                <c:pt idx="8">
                  <c:v>-20.852810437829497</c:v>
                </c:pt>
                <c:pt idx="9">
                  <c:v>-17.387074535029772</c:v>
                </c:pt>
                <c:pt idx="10">
                  <c:v>-13.921338632230045</c:v>
                </c:pt>
                <c:pt idx="11">
                  <c:v>-5.8741490700595449</c:v>
                </c:pt>
                <c:pt idx="12">
                  <c:v>5.6387763949109697</c:v>
                </c:pt>
                <c:pt idx="13">
                  <c:v>17.151701859878351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0-C549-AFC9-45A51F0D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219544"/>
        <c:axId val="-2059222088"/>
      </c:scatterChart>
      <c:valAx>
        <c:axId val="-20592195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9222088"/>
        <c:crossesAt val="-30"/>
        <c:crossBetween val="midCat"/>
      </c:valAx>
      <c:valAx>
        <c:axId val="-2059222088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219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%)'!$C$82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%)'!$C$83:$C$96</c:f>
              <c:numCache>
                <c:formatCode>0.00</c:formatCode>
                <c:ptCount val="14"/>
                <c:pt idx="0">
                  <c:v>-25.3</c:v>
                </c:pt>
                <c:pt idx="1">
                  <c:v>-25.236783690605304</c:v>
                </c:pt>
                <c:pt idx="2">
                  <c:v>-25.166113869211475</c:v>
                </c:pt>
                <c:pt idx="3">
                  <c:v>-25.08599503363676</c:v>
                </c:pt>
                <c:pt idx="4">
                  <c:v>-24.993504625740407</c:v>
                </c:pt>
                <c:pt idx="5">
                  <c:v>-24.884111691664035</c:v>
                </c:pt>
                <c:pt idx="6">
                  <c:v>-24.750225560875506</c:v>
                </c:pt>
                <c:pt idx="7">
                  <c:v>-24.577616317404438</c:v>
                </c:pt>
                <c:pt idx="8">
                  <c:v>-24.334337252539541</c:v>
                </c:pt>
                <c:pt idx="9">
                  <c:v>-23.918448944203572</c:v>
                </c:pt>
                <c:pt idx="10">
                  <c:v>-23.502560635867606</c:v>
                </c:pt>
                <c:pt idx="11">
                  <c:v>-22.536897888407147</c:v>
                </c:pt>
                <c:pt idx="12">
                  <c:v>-21.155346832610686</c:v>
                </c:pt>
                <c:pt idx="13">
                  <c:v>-19.773795776814598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6-3E49-A26D-032470FCAC51}"/>
            </c:ext>
          </c:extLst>
        </c:ser>
        <c:ser>
          <c:idx val="1"/>
          <c:order val="1"/>
          <c:tx>
            <c:strRef>
              <c:f>'isotop C kolommen (afbraak %)'!$D$82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%)'!$D$83:$D$96</c:f>
              <c:numCache>
                <c:formatCode>0.00</c:formatCode>
                <c:ptCount val="14"/>
                <c:pt idx="0">
                  <c:v>-25.3</c:v>
                </c:pt>
                <c:pt idx="1">
                  <c:v>-24.920702143631825</c:v>
                </c:pt>
                <c:pt idx="2">
                  <c:v>-24.496683215268845</c:v>
                </c:pt>
                <c:pt idx="3">
                  <c:v>-24.015970201820565</c:v>
                </c:pt>
                <c:pt idx="4">
                  <c:v>-23.461027754442433</c:v>
                </c:pt>
                <c:pt idx="5">
                  <c:v>-22.804670149984197</c:v>
                </c:pt>
                <c:pt idx="6">
                  <c:v>-22.001353365253042</c:v>
                </c:pt>
                <c:pt idx="7">
                  <c:v>-20.96569790442663</c:v>
                </c:pt>
                <c:pt idx="8">
                  <c:v>-19.506023515237239</c:v>
                </c:pt>
                <c:pt idx="9">
                  <c:v>-17.010693665221439</c:v>
                </c:pt>
                <c:pt idx="10">
                  <c:v>-14.515363815205633</c:v>
                </c:pt>
                <c:pt idx="11">
                  <c:v>-8.7213873304428731</c:v>
                </c:pt>
                <c:pt idx="12">
                  <c:v>-0.43208099566410141</c:v>
                </c:pt>
                <c:pt idx="13">
                  <c:v>7.8572253391124143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6-3E49-A26D-032470FC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37000"/>
        <c:axId val="-2071265832"/>
      </c:scatterChart>
      <c:valAx>
        <c:axId val="-2059337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265832"/>
        <c:crossesAt val="-30"/>
        <c:crossBetween val="midCat"/>
      </c:valAx>
      <c:valAx>
        <c:axId val="-207126583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337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(afbraak %)'!$N$119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%)'!$N$120:$N$133</c:f>
              <c:numCache>
                <c:formatCode>0.00</c:formatCode>
                <c:ptCount val="14"/>
                <c:pt idx="0">
                  <c:v>-87</c:v>
                </c:pt>
                <c:pt idx="1">
                  <c:v>-78.781879778689557</c:v>
                </c:pt>
                <c:pt idx="2">
                  <c:v>-69.594802997491641</c:v>
                </c:pt>
                <c:pt idx="3">
                  <c:v>-59.179354372778867</c:v>
                </c:pt>
                <c:pt idx="4">
                  <c:v>-47.155601346252723</c:v>
                </c:pt>
                <c:pt idx="5">
                  <c:v>-32.93451991632427</c:v>
                </c:pt>
                <c:pt idx="6">
                  <c:v>-15.529322913815903</c:v>
                </c:pt>
                <c:pt idx="7">
                  <c:v>6.9098787374230142</c:v>
                </c:pt>
                <c:pt idx="8">
                  <c:v>38.53615716985982</c:v>
                </c:pt>
                <c:pt idx="9">
                  <c:v>92.601637253535557</c:v>
                </c:pt>
                <c:pt idx="10">
                  <c:v>146.66711733721129</c:v>
                </c:pt>
                <c:pt idx="11">
                  <c:v>272.20327450707111</c:v>
                </c:pt>
                <c:pt idx="12">
                  <c:v>451.80491176061105</c:v>
                </c:pt>
                <c:pt idx="13">
                  <c:v>631.40654901410232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0-8A41-96D5-C294102F1462}"/>
            </c:ext>
          </c:extLst>
        </c:ser>
        <c:ser>
          <c:idx val="1"/>
          <c:order val="1"/>
          <c:tx>
            <c:strRef>
              <c:f>'isotop H 2e wvp (afbraak %)'!$O$119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%)'!$O$120:$O$133</c:f>
              <c:numCache>
                <c:formatCode>0.00</c:formatCode>
                <c:ptCount val="14"/>
                <c:pt idx="0">
                  <c:v>-87</c:v>
                </c:pt>
                <c:pt idx="1">
                  <c:v>-67.086862540670836</c:v>
                </c:pt>
                <c:pt idx="2">
                  <c:v>-44.825868801614362</c:v>
                </c:pt>
                <c:pt idx="3">
                  <c:v>-19.588435595579568</c:v>
                </c:pt>
                <c:pt idx="4">
                  <c:v>9.5460428917722453</c:v>
                </c:pt>
                <c:pt idx="5">
                  <c:v>44.004817125829646</c:v>
                </c:pt>
                <c:pt idx="6">
                  <c:v>86.178948324215298</c:v>
                </c:pt>
                <c:pt idx="7">
                  <c:v>140.55086001760193</c:v>
                </c:pt>
                <c:pt idx="8">
                  <c:v>217.18376545004497</c:v>
                </c:pt>
                <c:pt idx="9">
                  <c:v>348.18858257587459</c:v>
                </c:pt>
                <c:pt idx="10">
                  <c:v>479.19339970170427</c:v>
                </c:pt>
                <c:pt idx="11">
                  <c:v>783.37716515174918</c:v>
                </c:pt>
                <c:pt idx="12">
                  <c:v>1218.5657477276345</c:v>
                </c:pt>
                <c:pt idx="13">
                  <c:v>1653.7543303034017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0-8A41-96D5-C294102F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056312"/>
        <c:axId val="-2096352056"/>
      </c:scatterChart>
      <c:valAx>
        <c:axId val="-20970563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352056"/>
        <c:crossesAt val="-90"/>
        <c:crossBetween val="midCat"/>
      </c:valAx>
      <c:valAx>
        <c:axId val="-2096352056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705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%)'!$F$82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%)'!$F$83:$F$96</c:f>
              <c:numCache>
                <c:formatCode>0.00</c:formatCode>
                <c:ptCount val="14"/>
                <c:pt idx="0">
                  <c:v>-27.1</c:v>
                </c:pt>
                <c:pt idx="1">
                  <c:v>-27.026247639039521</c:v>
                </c:pt>
                <c:pt idx="2">
                  <c:v>-26.943799514080055</c:v>
                </c:pt>
                <c:pt idx="3">
                  <c:v>-26.85032753924289</c:v>
                </c:pt>
                <c:pt idx="4">
                  <c:v>-26.742422063363808</c:v>
                </c:pt>
                <c:pt idx="5">
                  <c:v>-26.614796973608041</c:v>
                </c:pt>
                <c:pt idx="6">
                  <c:v>-26.458596487688094</c:v>
                </c:pt>
                <c:pt idx="7">
                  <c:v>-26.257219036971847</c:v>
                </c:pt>
                <c:pt idx="8">
                  <c:v>-25.97339346129613</c:v>
                </c:pt>
                <c:pt idx="9">
                  <c:v>-25.488190434904169</c:v>
                </c:pt>
                <c:pt idx="10">
                  <c:v>-25.002987408512208</c:v>
                </c:pt>
                <c:pt idx="11">
                  <c:v>-23.876380869808337</c:v>
                </c:pt>
                <c:pt idx="12">
                  <c:v>-22.264571304712465</c:v>
                </c:pt>
                <c:pt idx="13">
                  <c:v>-20.652761739617034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A-C948-9193-39048DCD3C98}"/>
            </c:ext>
          </c:extLst>
        </c:ser>
        <c:ser>
          <c:idx val="1"/>
          <c:order val="1"/>
          <c:tx>
            <c:strRef>
              <c:f>'isotop C kolommen (afbraak %)'!$G$82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%)'!$G$83:$G$96</c:f>
              <c:numCache>
                <c:formatCode>0.00</c:formatCode>
                <c:ptCount val="14"/>
                <c:pt idx="0">
                  <c:v>-27.1</c:v>
                </c:pt>
                <c:pt idx="1">
                  <c:v>-26.394084545092564</c:v>
                </c:pt>
                <c:pt idx="2">
                  <c:v>-25.604938206194795</c:v>
                </c:pt>
                <c:pt idx="3">
                  <c:v>-24.710277875610494</c:v>
                </c:pt>
                <c:pt idx="4">
                  <c:v>-23.677468320767865</c:v>
                </c:pt>
                <c:pt idx="5">
                  <c:v>-22.455913890248368</c:v>
                </c:pt>
                <c:pt idx="6">
                  <c:v>-20.960852096443162</c:v>
                </c:pt>
                <c:pt idx="7">
                  <c:v>-19.033382211016232</c:v>
                </c:pt>
                <c:pt idx="8">
                  <c:v>-16.316765986691529</c:v>
                </c:pt>
                <c:pt idx="9">
                  <c:v>-11.672679876939897</c:v>
                </c:pt>
                <c:pt idx="10">
                  <c:v>-7.0285937671882621</c:v>
                </c:pt>
                <c:pt idx="11">
                  <c:v>3.7546402461202071</c:v>
                </c:pt>
                <c:pt idx="12">
                  <c:v>19.1819603691807</c:v>
                </c:pt>
                <c:pt idx="13">
                  <c:v>34.609280492236991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A-C948-9193-39048DCD3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93272"/>
        <c:axId val="-2071504472"/>
      </c:scatterChart>
      <c:valAx>
        <c:axId val="-20713932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504472"/>
        <c:crossesAt val="-30"/>
        <c:crossBetween val="midCat"/>
      </c:valAx>
      <c:valAx>
        <c:axId val="-207150447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393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%)'!$C$82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%)'!$C$83:$C$96</c:f>
              <c:numCache>
                <c:formatCode>0.00</c:formatCode>
                <c:ptCount val="14"/>
                <c:pt idx="0">
                  <c:v>-25.3</c:v>
                </c:pt>
                <c:pt idx="1">
                  <c:v>-25.236783690605304</c:v>
                </c:pt>
                <c:pt idx="2">
                  <c:v>-25.166113869211475</c:v>
                </c:pt>
                <c:pt idx="3">
                  <c:v>-25.08599503363676</c:v>
                </c:pt>
                <c:pt idx="4">
                  <c:v>-24.993504625740407</c:v>
                </c:pt>
                <c:pt idx="5">
                  <c:v>-24.884111691664035</c:v>
                </c:pt>
                <c:pt idx="6">
                  <c:v>-24.750225560875506</c:v>
                </c:pt>
                <c:pt idx="7">
                  <c:v>-24.577616317404438</c:v>
                </c:pt>
                <c:pt idx="8">
                  <c:v>-24.334337252539541</c:v>
                </c:pt>
                <c:pt idx="9">
                  <c:v>-23.918448944203572</c:v>
                </c:pt>
                <c:pt idx="10">
                  <c:v>-23.502560635867606</c:v>
                </c:pt>
                <c:pt idx="11">
                  <c:v>-22.536897888407147</c:v>
                </c:pt>
                <c:pt idx="12">
                  <c:v>-21.155346832610686</c:v>
                </c:pt>
                <c:pt idx="13">
                  <c:v>-19.773795776814598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9-4C48-8DD6-EB9C931B277D}"/>
            </c:ext>
          </c:extLst>
        </c:ser>
        <c:ser>
          <c:idx val="1"/>
          <c:order val="1"/>
          <c:tx>
            <c:strRef>
              <c:f>'isotop C kolommen (afbraak %)'!$D$82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%)'!$D$83:$D$96</c:f>
              <c:numCache>
                <c:formatCode>0.00</c:formatCode>
                <c:ptCount val="14"/>
                <c:pt idx="0">
                  <c:v>-25.3</c:v>
                </c:pt>
                <c:pt idx="1">
                  <c:v>-24.920702143631825</c:v>
                </c:pt>
                <c:pt idx="2">
                  <c:v>-24.496683215268845</c:v>
                </c:pt>
                <c:pt idx="3">
                  <c:v>-24.015970201820565</c:v>
                </c:pt>
                <c:pt idx="4">
                  <c:v>-23.461027754442433</c:v>
                </c:pt>
                <c:pt idx="5">
                  <c:v>-22.804670149984197</c:v>
                </c:pt>
                <c:pt idx="6">
                  <c:v>-22.001353365253042</c:v>
                </c:pt>
                <c:pt idx="7">
                  <c:v>-20.96569790442663</c:v>
                </c:pt>
                <c:pt idx="8">
                  <c:v>-19.506023515237239</c:v>
                </c:pt>
                <c:pt idx="9">
                  <c:v>-17.010693665221439</c:v>
                </c:pt>
                <c:pt idx="10">
                  <c:v>-14.515363815205633</c:v>
                </c:pt>
                <c:pt idx="11">
                  <c:v>-8.7213873304428731</c:v>
                </c:pt>
                <c:pt idx="12">
                  <c:v>-0.43208099566410141</c:v>
                </c:pt>
                <c:pt idx="13">
                  <c:v>7.8572253391124143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9-4C48-8DD6-EB9C931B2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81928"/>
        <c:axId val="-2071592136"/>
      </c:scatterChart>
      <c:valAx>
        <c:axId val="-207178192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592136"/>
        <c:crossesAt val="-30"/>
        <c:crossBetween val="midCat"/>
      </c:valAx>
      <c:valAx>
        <c:axId val="-2071592136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781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%)'!$F$82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%)'!$F$83:$F$96</c:f>
              <c:numCache>
                <c:formatCode>0.00</c:formatCode>
                <c:ptCount val="14"/>
                <c:pt idx="0">
                  <c:v>-27.1</c:v>
                </c:pt>
                <c:pt idx="1">
                  <c:v>-27.026247639039521</c:v>
                </c:pt>
                <c:pt idx="2">
                  <c:v>-26.943799514080055</c:v>
                </c:pt>
                <c:pt idx="3">
                  <c:v>-26.85032753924289</c:v>
                </c:pt>
                <c:pt idx="4">
                  <c:v>-26.742422063363808</c:v>
                </c:pt>
                <c:pt idx="5">
                  <c:v>-26.614796973608041</c:v>
                </c:pt>
                <c:pt idx="6">
                  <c:v>-26.458596487688094</c:v>
                </c:pt>
                <c:pt idx="7">
                  <c:v>-26.257219036971847</c:v>
                </c:pt>
                <c:pt idx="8">
                  <c:v>-25.97339346129613</c:v>
                </c:pt>
                <c:pt idx="9">
                  <c:v>-25.488190434904169</c:v>
                </c:pt>
                <c:pt idx="10">
                  <c:v>-25.002987408512208</c:v>
                </c:pt>
                <c:pt idx="11">
                  <c:v>-23.876380869808337</c:v>
                </c:pt>
                <c:pt idx="12">
                  <c:v>-22.264571304712465</c:v>
                </c:pt>
                <c:pt idx="13">
                  <c:v>-20.652761739617034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E-9D4B-8D54-DFD2B27E904D}"/>
            </c:ext>
          </c:extLst>
        </c:ser>
        <c:ser>
          <c:idx val="1"/>
          <c:order val="1"/>
          <c:tx>
            <c:strRef>
              <c:f>'isotop C kolommen (afbraak %)'!$G$82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%)'!$G$83:$G$96</c:f>
              <c:numCache>
                <c:formatCode>0.00</c:formatCode>
                <c:ptCount val="14"/>
                <c:pt idx="0">
                  <c:v>-27.1</c:v>
                </c:pt>
                <c:pt idx="1">
                  <c:v>-26.394084545092564</c:v>
                </c:pt>
                <c:pt idx="2">
                  <c:v>-25.604938206194795</c:v>
                </c:pt>
                <c:pt idx="3">
                  <c:v>-24.710277875610494</c:v>
                </c:pt>
                <c:pt idx="4">
                  <c:v>-23.677468320767865</c:v>
                </c:pt>
                <c:pt idx="5">
                  <c:v>-22.455913890248368</c:v>
                </c:pt>
                <c:pt idx="6">
                  <c:v>-20.960852096443162</c:v>
                </c:pt>
                <c:pt idx="7">
                  <c:v>-19.033382211016232</c:v>
                </c:pt>
                <c:pt idx="8">
                  <c:v>-16.316765986691529</c:v>
                </c:pt>
                <c:pt idx="9">
                  <c:v>-11.672679876939897</c:v>
                </c:pt>
                <c:pt idx="10">
                  <c:v>-7.0285937671882621</c:v>
                </c:pt>
                <c:pt idx="11">
                  <c:v>3.7546402461202071</c:v>
                </c:pt>
                <c:pt idx="12">
                  <c:v>19.1819603691807</c:v>
                </c:pt>
                <c:pt idx="13">
                  <c:v>34.609280492236991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E-9D4B-8D54-DFD2B27E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82968"/>
        <c:axId val="-2070977496"/>
      </c:scatterChart>
      <c:valAx>
        <c:axId val="-20709829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977496"/>
        <c:crossesAt val="-30"/>
        <c:crossBetween val="midCat"/>
      </c:valAx>
      <c:valAx>
        <c:axId val="-2070977496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982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%)'!$J$82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%)'!$J$83:$J$96</c:f>
              <c:numCache>
                <c:formatCode>0.00</c:formatCode>
                <c:ptCount val="14"/>
                <c:pt idx="0">
                  <c:v>-28.1</c:v>
                </c:pt>
                <c:pt idx="1">
                  <c:v>-28.026247639039521</c:v>
                </c:pt>
                <c:pt idx="2">
                  <c:v>-27.943799514080055</c:v>
                </c:pt>
                <c:pt idx="3">
                  <c:v>-27.85032753924289</c:v>
                </c:pt>
                <c:pt idx="4">
                  <c:v>-27.742422063363808</c:v>
                </c:pt>
                <c:pt idx="5">
                  <c:v>-27.614796973608041</c:v>
                </c:pt>
                <c:pt idx="6">
                  <c:v>-27.458596487688094</c:v>
                </c:pt>
                <c:pt idx="7">
                  <c:v>-27.257219036971847</c:v>
                </c:pt>
                <c:pt idx="8">
                  <c:v>-26.97339346129613</c:v>
                </c:pt>
                <c:pt idx="9">
                  <c:v>-26.488190434904169</c:v>
                </c:pt>
                <c:pt idx="10">
                  <c:v>-26.002987408512208</c:v>
                </c:pt>
                <c:pt idx="11">
                  <c:v>-24.876380869808337</c:v>
                </c:pt>
                <c:pt idx="12">
                  <c:v>-23.264571304712465</c:v>
                </c:pt>
                <c:pt idx="13">
                  <c:v>-21.652761739617034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2-F741-B32C-FAF0088B52A9}"/>
            </c:ext>
          </c:extLst>
        </c:ser>
        <c:ser>
          <c:idx val="1"/>
          <c:order val="1"/>
          <c:tx>
            <c:strRef>
              <c:f>'isotop C kolommen (afbraak %)'!$K$82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%)'!$K$83:$K$96</c:f>
              <c:numCache>
                <c:formatCode>0.00</c:formatCode>
                <c:ptCount val="14"/>
                <c:pt idx="0">
                  <c:v>-28.1</c:v>
                </c:pt>
                <c:pt idx="1">
                  <c:v>-27.815526607723871</c:v>
                </c:pt>
                <c:pt idx="2">
                  <c:v>-27.497512411451634</c:v>
                </c:pt>
                <c:pt idx="3">
                  <c:v>-27.136977651365424</c:v>
                </c:pt>
                <c:pt idx="4">
                  <c:v>-26.720770815831827</c:v>
                </c:pt>
                <c:pt idx="5">
                  <c:v>-26.22850261248815</c:v>
                </c:pt>
                <c:pt idx="6">
                  <c:v>-25.626015023939782</c:v>
                </c:pt>
                <c:pt idx="7">
                  <c:v>-24.849273428319975</c:v>
                </c:pt>
                <c:pt idx="8">
                  <c:v>-23.754517636427931</c:v>
                </c:pt>
                <c:pt idx="9">
                  <c:v>-21.883020248916079</c:v>
                </c:pt>
                <c:pt idx="10">
                  <c:v>-20.011522861404224</c:v>
                </c:pt>
                <c:pt idx="11">
                  <c:v>-15.666040497832155</c:v>
                </c:pt>
                <c:pt idx="12">
                  <c:v>-9.4490607467480778</c:v>
                </c:pt>
                <c:pt idx="13">
                  <c:v>-3.2320809956656902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2-F741-B32C-FAF0088B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94712"/>
        <c:axId val="-2071005880"/>
      </c:scatterChart>
      <c:valAx>
        <c:axId val="-20709947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005880"/>
        <c:crossesAt val="-30"/>
        <c:crossBetween val="midCat"/>
      </c:valAx>
      <c:valAx>
        <c:axId val="-207100588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994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%)'!$J$82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%)'!$J$83:$J$96</c:f>
              <c:numCache>
                <c:formatCode>0.00</c:formatCode>
                <c:ptCount val="14"/>
                <c:pt idx="0">
                  <c:v>-28.1</c:v>
                </c:pt>
                <c:pt idx="1">
                  <c:v>-28.026247639039521</c:v>
                </c:pt>
                <c:pt idx="2">
                  <c:v>-27.943799514080055</c:v>
                </c:pt>
                <c:pt idx="3">
                  <c:v>-27.85032753924289</c:v>
                </c:pt>
                <c:pt idx="4">
                  <c:v>-27.742422063363808</c:v>
                </c:pt>
                <c:pt idx="5">
                  <c:v>-27.614796973608041</c:v>
                </c:pt>
                <c:pt idx="6">
                  <c:v>-27.458596487688094</c:v>
                </c:pt>
                <c:pt idx="7">
                  <c:v>-27.257219036971847</c:v>
                </c:pt>
                <c:pt idx="8">
                  <c:v>-26.97339346129613</c:v>
                </c:pt>
                <c:pt idx="9">
                  <c:v>-26.488190434904169</c:v>
                </c:pt>
                <c:pt idx="10">
                  <c:v>-26.002987408512208</c:v>
                </c:pt>
                <c:pt idx="11">
                  <c:v>-24.876380869808337</c:v>
                </c:pt>
                <c:pt idx="12">
                  <c:v>-23.264571304712465</c:v>
                </c:pt>
                <c:pt idx="13">
                  <c:v>-21.652761739617034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F-904B-86AE-AA21443A2DB2}"/>
            </c:ext>
          </c:extLst>
        </c:ser>
        <c:ser>
          <c:idx val="1"/>
          <c:order val="1"/>
          <c:tx>
            <c:strRef>
              <c:f>'isotop C kolommen (afbraak %)'!$K$82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%)'!$K$83:$K$96</c:f>
              <c:numCache>
                <c:formatCode>0.00</c:formatCode>
                <c:ptCount val="14"/>
                <c:pt idx="0">
                  <c:v>-28.1</c:v>
                </c:pt>
                <c:pt idx="1">
                  <c:v>-27.815526607723871</c:v>
                </c:pt>
                <c:pt idx="2">
                  <c:v>-27.497512411451634</c:v>
                </c:pt>
                <c:pt idx="3">
                  <c:v>-27.136977651365424</c:v>
                </c:pt>
                <c:pt idx="4">
                  <c:v>-26.720770815831827</c:v>
                </c:pt>
                <c:pt idx="5">
                  <c:v>-26.22850261248815</c:v>
                </c:pt>
                <c:pt idx="6">
                  <c:v>-25.626015023939782</c:v>
                </c:pt>
                <c:pt idx="7">
                  <c:v>-24.849273428319975</c:v>
                </c:pt>
                <c:pt idx="8">
                  <c:v>-23.754517636427931</c:v>
                </c:pt>
                <c:pt idx="9">
                  <c:v>-21.883020248916079</c:v>
                </c:pt>
                <c:pt idx="10">
                  <c:v>-20.011522861404224</c:v>
                </c:pt>
                <c:pt idx="11">
                  <c:v>-15.666040497832155</c:v>
                </c:pt>
                <c:pt idx="12">
                  <c:v>-9.4490607467480778</c:v>
                </c:pt>
                <c:pt idx="13">
                  <c:v>-3.2320809956656902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F-904B-86AE-AA21443A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43784"/>
        <c:axId val="-2071050568"/>
      </c:scatterChart>
      <c:valAx>
        <c:axId val="-20710437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050568"/>
        <c:crossesAt val="-30"/>
        <c:crossBetween val="midCat"/>
      </c:valAx>
      <c:valAx>
        <c:axId val="-2071050568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043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%)'!$N$82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%)'!$N$83:$N$96</c:f>
              <c:numCache>
                <c:formatCode>0.00</c:formatCode>
                <c:ptCount val="14"/>
                <c:pt idx="0">
                  <c:v>-27.6</c:v>
                </c:pt>
                <c:pt idx="1">
                  <c:v>-27.463031329644828</c:v>
                </c:pt>
                <c:pt idx="2">
                  <c:v>-27.30991338329153</c:v>
                </c:pt>
                <c:pt idx="3">
                  <c:v>-27.136322572879649</c:v>
                </c:pt>
                <c:pt idx="4">
                  <c:v>-26.935926689104214</c:v>
                </c:pt>
                <c:pt idx="5">
                  <c:v>-26.698908665272072</c:v>
                </c:pt>
                <c:pt idx="6">
                  <c:v>-26.4088220485636</c:v>
                </c:pt>
                <c:pt idx="7">
                  <c:v>-26.034835354376284</c:v>
                </c:pt>
                <c:pt idx="8">
                  <c:v>-25.50773071383567</c:v>
                </c:pt>
                <c:pt idx="9">
                  <c:v>-24.60663937910774</c:v>
                </c:pt>
                <c:pt idx="10">
                  <c:v>-23.705548044379814</c:v>
                </c:pt>
                <c:pt idx="11">
                  <c:v>-21.613278758215483</c:v>
                </c:pt>
                <c:pt idx="12">
                  <c:v>-18.619918137323147</c:v>
                </c:pt>
                <c:pt idx="13">
                  <c:v>-15.62655751643163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2-524D-9A44-6DE117E000AA}"/>
            </c:ext>
          </c:extLst>
        </c:ser>
        <c:ser>
          <c:idx val="1"/>
          <c:order val="1"/>
          <c:tx>
            <c:strRef>
              <c:f>'isotop C kolommen (afbraak %)'!$O$82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%)'!$O$83:$O$96</c:f>
              <c:numCache>
                <c:formatCode>0.00</c:formatCode>
                <c:ptCount val="14"/>
                <c:pt idx="0">
                  <c:v>-27.6</c:v>
                </c:pt>
                <c:pt idx="1">
                  <c:v>-27.168021885802915</c:v>
                </c:pt>
                <c:pt idx="2">
                  <c:v>-26.685111439611742</c:v>
                </c:pt>
                <c:pt idx="3">
                  <c:v>-26.137632729851198</c:v>
                </c:pt>
                <c:pt idx="4">
                  <c:v>-25.50561494255944</c:v>
                </c:pt>
                <c:pt idx="5">
                  <c:v>-24.758096559704228</c:v>
                </c:pt>
                <c:pt idx="6">
                  <c:v>-23.843207999315965</c:v>
                </c:pt>
                <c:pt idx="7">
                  <c:v>-22.663711502263663</c:v>
                </c:pt>
                <c:pt idx="8">
                  <c:v>-21.001304559020191</c:v>
                </c:pt>
                <c:pt idx="9">
                  <c:v>-18.159401118724418</c:v>
                </c:pt>
                <c:pt idx="10">
                  <c:v>-15.317497678428641</c:v>
                </c:pt>
                <c:pt idx="11">
                  <c:v>-8.7188022374488305</c:v>
                </c:pt>
                <c:pt idx="12">
                  <c:v>0.72179664382699116</c:v>
                </c:pt>
                <c:pt idx="13">
                  <c:v>10.162395525100244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2-524D-9A44-6DE117E0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82520"/>
        <c:axId val="-2071088248"/>
      </c:scatterChart>
      <c:valAx>
        <c:axId val="-20710825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088248"/>
        <c:crossesAt val="-30"/>
        <c:crossBetween val="midCat"/>
      </c:valAx>
      <c:valAx>
        <c:axId val="-207108824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082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%)'!$N$82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%)'!$N$83:$N$96</c:f>
              <c:numCache>
                <c:formatCode>0.00</c:formatCode>
                <c:ptCount val="14"/>
                <c:pt idx="0">
                  <c:v>-27.6</c:v>
                </c:pt>
                <c:pt idx="1">
                  <c:v>-27.463031329644828</c:v>
                </c:pt>
                <c:pt idx="2">
                  <c:v>-27.30991338329153</c:v>
                </c:pt>
                <c:pt idx="3">
                  <c:v>-27.136322572879649</c:v>
                </c:pt>
                <c:pt idx="4">
                  <c:v>-26.935926689104214</c:v>
                </c:pt>
                <c:pt idx="5">
                  <c:v>-26.698908665272072</c:v>
                </c:pt>
                <c:pt idx="6">
                  <c:v>-26.4088220485636</c:v>
                </c:pt>
                <c:pt idx="7">
                  <c:v>-26.034835354376284</c:v>
                </c:pt>
                <c:pt idx="8">
                  <c:v>-25.50773071383567</c:v>
                </c:pt>
                <c:pt idx="9">
                  <c:v>-24.60663937910774</c:v>
                </c:pt>
                <c:pt idx="10">
                  <c:v>-23.705548044379814</c:v>
                </c:pt>
                <c:pt idx="11">
                  <c:v>-21.613278758215483</c:v>
                </c:pt>
                <c:pt idx="12">
                  <c:v>-18.619918137323147</c:v>
                </c:pt>
                <c:pt idx="13">
                  <c:v>-15.62655751643163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B-C747-A785-B40939244470}"/>
            </c:ext>
          </c:extLst>
        </c:ser>
        <c:ser>
          <c:idx val="1"/>
          <c:order val="1"/>
          <c:tx>
            <c:strRef>
              <c:f>'isotop C kolommen (afbraak %)'!$O$82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%)'!$O$83:$O$96</c:f>
              <c:numCache>
                <c:formatCode>0.00</c:formatCode>
                <c:ptCount val="14"/>
                <c:pt idx="0">
                  <c:v>-27.6</c:v>
                </c:pt>
                <c:pt idx="1">
                  <c:v>-27.168021885802915</c:v>
                </c:pt>
                <c:pt idx="2">
                  <c:v>-26.685111439611742</c:v>
                </c:pt>
                <c:pt idx="3">
                  <c:v>-26.137632729851198</c:v>
                </c:pt>
                <c:pt idx="4">
                  <c:v>-25.50561494255944</c:v>
                </c:pt>
                <c:pt idx="5">
                  <c:v>-24.758096559704228</c:v>
                </c:pt>
                <c:pt idx="6">
                  <c:v>-23.843207999315965</c:v>
                </c:pt>
                <c:pt idx="7">
                  <c:v>-22.663711502263663</c:v>
                </c:pt>
                <c:pt idx="8">
                  <c:v>-21.001304559020191</c:v>
                </c:pt>
                <c:pt idx="9">
                  <c:v>-18.159401118724418</c:v>
                </c:pt>
                <c:pt idx="10">
                  <c:v>-15.317497678428641</c:v>
                </c:pt>
                <c:pt idx="11">
                  <c:v>-8.7188022374488305</c:v>
                </c:pt>
                <c:pt idx="12">
                  <c:v>0.72179664382699116</c:v>
                </c:pt>
                <c:pt idx="13">
                  <c:v>10.162395525100244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B-C747-A785-B4093924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14856"/>
        <c:axId val="-2071136664"/>
      </c:scatterChart>
      <c:valAx>
        <c:axId val="-20711148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136664"/>
        <c:crossesAt val="-30"/>
        <c:crossBetween val="midCat"/>
      </c:valAx>
      <c:valAx>
        <c:axId val="-2071136664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114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%)'!$R$82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%)'!$R$83:$R$96</c:f>
              <c:numCache>
                <c:formatCode>0.00</c:formatCode>
                <c:ptCount val="14"/>
                <c:pt idx="0">
                  <c:v>-27.6</c:v>
                </c:pt>
                <c:pt idx="1">
                  <c:v>-27.536783690605304</c:v>
                </c:pt>
                <c:pt idx="2">
                  <c:v>-27.466113869211476</c:v>
                </c:pt>
                <c:pt idx="3">
                  <c:v>-27.38599503363676</c:v>
                </c:pt>
                <c:pt idx="4">
                  <c:v>-27.293504625740407</c:v>
                </c:pt>
                <c:pt idx="5">
                  <c:v>-27.184111691664036</c:v>
                </c:pt>
                <c:pt idx="6">
                  <c:v>-27.050225560875507</c:v>
                </c:pt>
                <c:pt idx="7">
                  <c:v>-26.877616317404438</c:v>
                </c:pt>
                <c:pt idx="8">
                  <c:v>-26.634337252539542</c:v>
                </c:pt>
                <c:pt idx="9">
                  <c:v>-26.218448944203573</c:v>
                </c:pt>
                <c:pt idx="10">
                  <c:v>-25.802560635867607</c:v>
                </c:pt>
                <c:pt idx="11">
                  <c:v>-24.836897888407147</c:v>
                </c:pt>
                <c:pt idx="12">
                  <c:v>-23.455346832610687</c:v>
                </c:pt>
                <c:pt idx="13">
                  <c:v>-22.073795776814599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0-414F-AFD0-6812A90941C6}"/>
            </c:ext>
          </c:extLst>
        </c:ser>
        <c:ser>
          <c:idx val="1"/>
          <c:order val="1"/>
          <c:tx>
            <c:strRef>
              <c:f>'isotop C kolommen (afbraak %)'!$S$82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%)'!$S$83:$S$96</c:f>
              <c:numCache>
                <c:formatCode>0.00</c:formatCode>
                <c:ptCount val="14"/>
                <c:pt idx="0">
                  <c:v>-27.6</c:v>
                </c:pt>
                <c:pt idx="1">
                  <c:v>-27.526247639039521</c:v>
                </c:pt>
                <c:pt idx="2">
                  <c:v>-27.443799514080055</c:v>
                </c:pt>
                <c:pt idx="3">
                  <c:v>-27.35032753924289</c:v>
                </c:pt>
                <c:pt idx="4">
                  <c:v>-27.242422063363808</c:v>
                </c:pt>
                <c:pt idx="5">
                  <c:v>-27.114796973608041</c:v>
                </c:pt>
                <c:pt idx="6">
                  <c:v>-26.958596487688094</c:v>
                </c:pt>
                <c:pt idx="7">
                  <c:v>-26.757219036971847</c:v>
                </c:pt>
                <c:pt idx="8">
                  <c:v>-26.47339346129613</c:v>
                </c:pt>
                <c:pt idx="9">
                  <c:v>-25.988190434904169</c:v>
                </c:pt>
                <c:pt idx="10">
                  <c:v>-25.502987408512208</c:v>
                </c:pt>
                <c:pt idx="11">
                  <c:v>-24.376380869808337</c:v>
                </c:pt>
                <c:pt idx="12">
                  <c:v>-22.764571304712465</c:v>
                </c:pt>
                <c:pt idx="13">
                  <c:v>-21.152761739617034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0-414F-AFD0-6812A9094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62616"/>
        <c:axId val="-2071157144"/>
      </c:scatterChart>
      <c:valAx>
        <c:axId val="-20711626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157144"/>
        <c:crossesAt val="-30"/>
        <c:crossBetween val="midCat"/>
      </c:valAx>
      <c:valAx>
        <c:axId val="-2071157144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162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%)'!$R$82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%)'!$R$83:$R$96</c:f>
              <c:numCache>
                <c:formatCode>0.00</c:formatCode>
                <c:ptCount val="14"/>
                <c:pt idx="0">
                  <c:v>-27.6</c:v>
                </c:pt>
                <c:pt idx="1">
                  <c:v>-27.536783690605304</c:v>
                </c:pt>
                <c:pt idx="2">
                  <c:v>-27.466113869211476</c:v>
                </c:pt>
                <c:pt idx="3">
                  <c:v>-27.38599503363676</c:v>
                </c:pt>
                <c:pt idx="4">
                  <c:v>-27.293504625740407</c:v>
                </c:pt>
                <c:pt idx="5">
                  <c:v>-27.184111691664036</c:v>
                </c:pt>
                <c:pt idx="6">
                  <c:v>-27.050225560875507</c:v>
                </c:pt>
                <c:pt idx="7">
                  <c:v>-26.877616317404438</c:v>
                </c:pt>
                <c:pt idx="8">
                  <c:v>-26.634337252539542</c:v>
                </c:pt>
                <c:pt idx="9">
                  <c:v>-26.218448944203573</c:v>
                </c:pt>
                <c:pt idx="10">
                  <c:v>-25.802560635867607</c:v>
                </c:pt>
                <c:pt idx="11">
                  <c:v>-24.836897888407147</c:v>
                </c:pt>
                <c:pt idx="12">
                  <c:v>-23.455346832610687</c:v>
                </c:pt>
                <c:pt idx="13">
                  <c:v>-22.073795776814599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6-DF47-96F3-749515F288B1}"/>
            </c:ext>
          </c:extLst>
        </c:ser>
        <c:ser>
          <c:idx val="1"/>
          <c:order val="1"/>
          <c:tx>
            <c:strRef>
              <c:f>'isotop C kolommen (afbraak %)'!$S$82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%)'!$S$83:$S$96</c:f>
              <c:numCache>
                <c:formatCode>0.00</c:formatCode>
                <c:ptCount val="14"/>
                <c:pt idx="0">
                  <c:v>-27.6</c:v>
                </c:pt>
                <c:pt idx="1">
                  <c:v>-27.526247639039521</c:v>
                </c:pt>
                <c:pt idx="2">
                  <c:v>-27.443799514080055</c:v>
                </c:pt>
                <c:pt idx="3">
                  <c:v>-27.35032753924289</c:v>
                </c:pt>
                <c:pt idx="4">
                  <c:v>-27.242422063363808</c:v>
                </c:pt>
                <c:pt idx="5">
                  <c:v>-27.114796973608041</c:v>
                </c:pt>
                <c:pt idx="6">
                  <c:v>-26.958596487688094</c:v>
                </c:pt>
                <c:pt idx="7">
                  <c:v>-26.757219036971847</c:v>
                </c:pt>
                <c:pt idx="8">
                  <c:v>-26.47339346129613</c:v>
                </c:pt>
                <c:pt idx="9">
                  <c:v>-25.988190434904169</c:v>
                </c:pt>
                <c:pt idx="10">
                  <c:v>-25.502987408512208</c:v>
                </c:pt>
                <c:pt idx="11">
                  <c:v>-24.376380869808337</c:v>
                </c:pt>
                <c:pt idx="12">
                  <c:v>-22.764571304712465</c:v>
                </c:pt>
                <c:pt idx="13">
                  <c:v>-21.152761739617034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6-DF47-96F3-749515F2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06888"/>
        <c:axId val="-2071212488"/>
      </c:scatterChart>
      <c:valAx>
        <c:axId val="-20712068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212488"/>
        <c:crossesAt val="-30"/>
        <c:crossBetween val="midCat"/>
      </c:valAx>
      <c:valAx>
        <c:axId val="-2071212488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206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%)'!$V$82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%)'!$V$83:$V$96</c:f>
              <c:numCache>
                <c:formatCode>0.00</c:formatCode>
                <c:ptCount val="14"/>
                <c:pt idx="0">
                  <c:v>-27.7</c:v>
                </c:pt>
                <c:pt idx="1">
                  <c:v>-27.657855793736868</c:v>
                </c:pt>
                <c:pt idx="2">
                  <c:v>-27.610742579474316</c:v>
                </c:pt>
                <c:pt idx="3">
                  <c:v>-27.557330022424505</c:v>
                </c:pt>
                <c:pt idx="4">
                  <c:v>-27.495669750493605</c:v>
                </c:pt>
                <c:pt idx="5">
                  <c:v>-27.422741127776021</c:v>
                </c:pt>
                <c:pt idx="6">
                  <c:v>-27.333483707250338</c:v>
                </c:pt>
                <c:pt idx="7">
                  <c:v>-27.218410878269626</c:v>
                </c:pt>
                <c:pt idx="8">
                  <c:v>-27.056224835026359</c:v>
                </c:pt>
                <c:pt idx="9">
                  <c:v>-26.778965962802381</c:v>
                </c:pt>
                <c:pt idx="10">
                  <c:v>-26.501707090578403</c:v>
                </c:pt>
                <c:pt idx="11">
                  <c:v>-25.857931925604763</c:v>
                </c:pt>
                <c:pt idx="12">
                  <c:v>-24.93689788840712</c:v>
                </c:pt>
                <c:pt idx="13">
                  <c:v>-24.01586385120973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6-424A-997D-1B847F28190C}"/>
            </c:ext>
          </c:extLst>
        </c:ser>
        <c:ser>
          <c:idx val="1"/>
          <c:order val="1"/>
          <c:tx>
            <c:strRef>
              <c:f>'isotop C kolommen (afbraak %)'!$W$82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%)'!$W$83:$W$96</c:f>
              <c:numCache>
                <c:formatCode>0.00</c:formatCode>
                <c:ptCount val="14"/>
                <c:pt idx="0">
                  <c:v>-27.7</c:v>
                </c:pt>
                <c:pt idx="1">
                  <c:v>-27.173197421710867</c:v>
                </c:pt>
                <c:pt idx="2">
                  <c:v>-26.584282243428952</c:v>
                </c:pt>
                <c:pt idx="3">
                  <c:v>-25.916625280306338</c:v>
                </c:pt>
                <c:pt idx="4">
                  <c:v>-25.145871881170045</c:v>
                </c:pt>
                <c:pt idx="5">
                  <c:v>-24.234264097200274</c:v>
                </c:pt>
                <c:pt idx="6">
                  <c:v>-23.118546340629223</c:v>
                </c:pt>
                <c:pt idx="7">
                  <c:v>-21.68013597837032</c:v>
                </c:pt>
                <c:pt idx="8">
                  <c:v>-19.652810437829498</c:v>
                </c:pt>
                <c:pt idx="9">
                  <c:v>-16.187074535029772</c:v>
                </c:pt>
                <c:pt idx="10">
                  <c:v>-12.721338632230045</c:v>
                </c:pt>
                <c:pt idx="11">
                  <c:v>-4.6741490700595456</c:v>
                </c:pt>
                <c:pt idx="12">
                  <c:v>6.838776394910969</c:v>
                </c:pt>
                <c:pt idx="13">
                  <c:v>18.35170185987835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6-424A-997D-1B847F28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45720"/>
        <c:axId val="-2071251160"/>
      </c:scatterChart>
      <c:valAx>
        <c:axId val="-20712457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251160"/>
        <c:crossesAt val="-30"/>
        <c:crossBetween val="midCat"/>
      </c:valAx>
      <c:valAx>
        <c:axId val="-207125116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245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(afbraak %)'!$R$119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%)'!$R$120:$R$133</c:f>
              <c:numCache>
                <c:formatCode>0.00</c:formatCode>
                <c:ptCount val="14"/>
                <c:pt idx="0">
                  <c:v>-87</c:v>
                </c:pt>
                <c:pt idx="1">
                  <c:v>-78.9926008100052</c:v>
                </c:pt>
                <c:pt idx="2">
                  <c:v>-70.041090100120059</c:v>
                </c:pt>
                <c:pt idx="3">
                  <c:v>-59.89270426065633</c:v>
                </c:pt>
                <c:pt idx="4">
                  <c:v>-48.177252593784708</c:v>
                </c:pt>
                <c:pt idx="5">
                  <c:v>-34.320814277444157</c:v>
                </c:pt>
                <c:pt idx="6">
                  <c:v>-17.361904377564215</c:v>
                </c:pt>
                <c:pt idx="7">
                  <c:v>4.5019331287711424</c:v>
                </c:pt>
                <c:pt idx="8">
                  <c:v>35.317281344991628</c:v>
                </c:pt>
                <c:pt idx="9">
                  <c:v>87.996467067547457</c:v>
                </c:pt>
                <c:pt idx="10">
                  <c:v>140.6756527901033</c:v>
                </c:pt>
                <c:pt idx="11">
                  <c:v>262.99293413509491</c:v>
                </c:pt>
                <c:pt idx="12">
                  <c:v>437.98940120264672</c:v>
                </c:pt>
                <c:pt idx="13">
                  <c:v>612.98586827015095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5-5642-8108-BBFEF0DD9A28}"/>
            </c:ext>
          </c:extLst>
        </c:ser>
        <c:ser>
          <c:idx val="1"/>
          <c:order val="1"/>
          <c:tx>
            <c:strRef>
              <c:f>'isotop H 2e wvp (afbraak %)'!$S$119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%)'!$S$120:$S$133</c:f>
              <c:numCache>
                <c:formatCode>0.00</c:formatCode>
                <c:ptCount val="14"/>
                <c:pt idx="0">
                  <c:v>-87</c:v>
                </c:pt>
                <c:pt idx="1">
                  <c:v>-76.885390496848672</c:v>
                </c:pt>
                <c:pt idx="2">
                  <c:v>-65.578219073835868</c:v>
                </c:pt>
                <c:pt idx="3">
                  <c:v>-52.759205381881685</c:v>
                </c:pt>
                <c:pt idx="4">
                  <c:v>-37.960740118464891</c:v>
                </c:pt>
                <c:pt idx="5">
                  <c:v>-20.457870666245256</c:v>
                </c:pt>
                <c:pt idx="6">
                  <c:v>0.96391025991887602</c:v>
                </c:pt>
                <c:pt idx="7">
                  <c:v>28.581389215289875</c:v>
                </c:pt>
                <c:pt idx="8">
                  <c:v>67.50603959367362</c:v>
                </c:pt>
                <c:pt idx="9">
                  <c:v>134.04816892742838</c:v>
                </c:pt>
                <c:pt idx="10">
                  <c:v>200.59029826118314</c:v>
                </c:pt>
                <c:pt idx="11">
                  <c:v>355.09633785485676</c:v>
                </c:pt>
                <c:pt idx="12">
                  <c:v>576.14450678229059</c:v>
                </c:pt>
                <c:pt idx="13">
                  <c:v>797.1926757096644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5-5642-8108-BBFEF0DD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57384"/>
        <c:axId val="-2096789912"/>
      </c:scatterChart>
      <c:valAx>
        <c:axId val="-20969573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789912"/>
        <c:crossesAt val="-90"/>
        <c:crossBetween val="midCat"/>
      </c:valAx>
      <c:valAx>
        <c:axId val="-2096789912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957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kolommen (afbraak %)'!$V$82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%)'!$V$83:$V$96</c:f>
              <c:numCache>
                <c:formatCode>0.00</c:formatCode>
                <c:ptCount val="14"/>
                <c:pt idx="0">
                  <c:v>-27.7</c:v>
                </c:pt>
                <c:pt idx="1">
                  <c:v>-27.657855793736868</c:v>
                </c:pt>
                <c:pt idx="2">
                  <c:v>-27.610742579474316</c:v>
                </c:pt>
                <c:pt idx="3">
                  <c:v>-27.557330022424505</c:v>
                </c:pt>
                <c:pt idx="4">
                  <c:v>-27.495669750493605</c:v>
                </c:pt>
                <c:pt idx="5">
                  <c:v>-27.422741127776021</c:v>
                </c:pt>
                <c:pt idx="6">
                  <c:v>-27.333483707250338</c:v>
                </c:pt>
                <c:pt idx="7">
                  <c:v>-27.218410878269626</c:v>
                </c:pt>
                <c:pt idx="8">
                  <c:v>-27.056224835026359</c:v>
                </c:pt>
                <c:pt idx="9">
                  <c:v>-26.778965962802381</c:v>
                </c:pt>
                <c:pt idx="10">
                  <c:v>-26.501707090578403</c:v>
                </c:pt>
                <c:pt idx="11">
                  <c:v>-25.857931925604763</c:v>
                </c:pt>
                <c:pt idx="12">
                  <c:v>-24.93689788840712</c:v>
                </c:pt>
                <c:pt idx="13">
                  <c:v>-24.01586385120973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B-5540-B8D7-5F2758D3167B}"/>
            </c:ext>
          </c:extLst>
        </c:ser>
        <c:ser>
          <c:idx val="1"/>
          <c:order val="1"/>
          <c:tx>
            <c:strRef>
              <c:f>'isotop C kolommen (afbraak %)'!$W$82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kolommen (afbraak %)'!$A$83:$A$96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kolommen (afbraak %)'!$W$83:$W$96</c:f>
              <c:numCache>
                <c:formatCode>0.00</c:formatCode>
                <c:ptCount val="14"/>
                <c:pt idx="0">
                  <c:v>-27.7</c:v>
                </c:pt>
                <c:pt idx="1">
                  <c:v>-27.173197421710867</c:v>
                </c:pt>
                <c:pt idx="2">
                  <c:v>-26.584282243428952</c:v>
                </c:pt>
                <c:pt idx="3">
                  <c:v>-25.916625280306338</c:v>
                </c:pt>
                <c:pt idx="4">
                  <c:v>-25.145871881170045</c:v>
                </c:pt>
                <c:pt idx="5">
                  <c:v>-24.234264097200274</c:v>
                </c:pt>
                <c:pt idx="6">
                  <c:v>-23.118546340629223</c:v>
                </c:pt>
                <c:pt idx="7">
                  <c:v>-21.68013597837032</c:v>
                </c:pt>
                <c:pt idx="8">
                  <c:v>-19.652810437829498</c:v>
                </c:pt>
                <c:pt idx="9">
                  <c:v>-16.187074535029772</c:v>
                </c:pt>
                <c:pt idx="10">
                  <c:v>-12.721338632230045</c:v>
                </c:pt>
                <c:pt idx="11">
                  <c:v>-4.6741490700595456</c:v>
                </c:pt>
                <c:pt idx="12">
                  <c:v>6.838776394910969</c:v>
                </c:pt>
                <c:pt idx="13">
                  <c:v>18.35170185987835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B-5540-B8D7-5F2758D31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21816"/>
        <c:axId val="-2071316344"/>
      </c:scatterChart>
      <c:valAx>
        <c:axId val="-20713218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316344"/>
        <c:crossesAt val="-30"/>
        <c:crossBetween val="midCat"/>
      </c:valAx>
      <c:valAx>
        <c:axId val="-2071316344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321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%)'!$C$81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%)'!$C$82:$C$95</c:f>
              <c:numCache>
                <c:formatCode>0.00</c:formatCode>
                <c:ptCount val="14"/>
                <c:pt idx="0">
                  <c:v>-28</c:v>
                </c:pt>
                <c:pt idx="1">
                  <c:v>-27.936783690605303</c:v>
                </c:pt>
                <c:pt idx="2">
                  <c:v>-27.866113869211475</c:v>
                </c:pt>
                <c:pt idx="3">
                  <c:v>-27.785995033636759</c:v>
                </c:pt>
                <c:pt idx="4">
                  <c:v>-27.693504625740406</c:v>
                </c:pt>
                <c:pt idx="5">
                  <c:v>-27.584111691664035</c:v>
                </c:pt>
                <c:pt idx="6">
                  <c:v>-27.450225560875506</c:v>
                </c:pt>
                <c:pt idx="7">
                  <c:v>-27.277616317404437</c:v>
                </c:pt>
                <c:pt idx="8">
                  <c:v>-27.03433725253954</c:v>
                </c:pt>
                <c:pt idx="9">
                  <c:v>-26.618448944203571</c:v>
                </c:pt>
                <c:pt idx="10">
                  <c:v>-26.202560635867606</c:v>
                </c:pt>
                <c:pt idx="11">
                  <c:v>-25.236897888407146</c:v>
                </c:pt>
                <c:pt idx="12">
                  <c:v>-23.855346832610685</c:v>
                </c:pt>
                <c:pt idx="13">
                  <c:v>-22.473795776814598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0-4547-A7EC-4A23E61AD3E3}"/>
            </c:ext>
          </c:extLst>
        </c:ser>
        <c:ser>
          <c:idx val="1"/>
          <c:order val="1"/>
          <c:tx>
            <c:strRef>
              <c:f>'isotop C Push pull (afbraak %)'!$D$81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%)'!$D$82:$D$95</c:f>
              <c:numCache>
                <c:formatCode>0.00</c:formatCode>
                <c:ptCount val="14"/>
                <c:pt idx="0">
                  <c:v>-28</c:v>
                </c:pt>
                <c:pt idx="1">
                  <c:v>-27.620702143631824</c:v>
                </c:pt>
                <c:pt idx="2">
                  <c:v>-27.196683215268845</c:v>
                </c:pt>
                <c:pt idx="3">
                  <c:v>-26.715970201820564</c:v>
                </c:pt>
                <c:pt idx="4">
                  <c:v>-26.161027754442433</c:v>
                </c:pt>
                <c:pt idx="5">
                  <c:v>-25.504670149984197</c:v>
                </c:pt>
                <c:pt idx="6">
                  <c:v>-24.701353365253041</c:v>
                </c:pt>
                <c:pt idx="7">
                  <c:v>-23.665697904426629</c:v>
                </c:pt>
                <c:pt idx="8">
                  <c:v>-22.206023515237238</c:v>
                </c:pt>
                <c:pt idx="9">
                  <c:v>-19.710693665221434</c:v>
                </c:pt>
                <c:pt idx="10">
                  <c:v>-17.215363815205635</c:v>
                </c:pt>
                <c:pt idx="11">
                  <c:v>-11.421387330442872</c:v>
                </c:pt>
                <c:pt idx="12">
                  <c:v>-3.1320809956641007</c:v>
                </c:pt>
                <c:pt idx="13">
                  <c:v>5.157225339112415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0-4547-A7EC-4A23E61A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49464"/>
        <c:axId val="-2071554792"/>
      </c:scatterChart>
      <c:valAx>
        <c:axId val="-20715494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554792"/>
        <c:crossesAt val="-30"/>
        <c:crossBetween val="midCat"/>
      </c:valAx>
      <c:valAx>
        <c:axId val="-207155479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549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%)'!$F$81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%)'!$F$82:$F$95</c:f>
              <c:numCache>
                <c:formatCode>0.00</c:formatCode>
                <c:ptCount val="14"/>
                <c:pt idx="0">
                  <c:v>-26</c:v>
                </c:pt>
                <c:pt idx="1">
                  <c:v>-25.92624763903952</c:v>
                </c:pt>
                <c:pt idx="2">
                  <c:v>-25.843799514080054</c:v>
                </c:pt>
                <c:pt idx="3">
                  <c:v>-25.750327539242889</c:v>
                </c:pt>
                <c:pt idx="4">
                  <c:v>-25.642422063363806</c:v>
                </c:pt>
                <c:pt idx="5">
                  <c:v>-25.514796973608039</c:v>
                </c:pt>
                <c:pt idx="6">
                  <c:v>-25.358596487688093</c:v>
                </c:pt>
                <c:pt idx="7">
                  <c:v>-25.157219036971846</c:v>
                </c:pt>
                <c:pt idx="8">
                  <c:v>-24.873393461296128</c:v>
                </c:pt>
                <c:pt idx="9">
                  <c:v>-24.388190434904168</c:v>
                </c:pt>
                <c:pt idx="10">
                  <c:v>-23.902987408512207</c:v>
                </c:pt>
                <c:pt idx="11">
                  <c:v>-22.776380869808335</c:v>
                </c:pt>
                <c:pt idx="12">
                  <c:v>-21.164571304712464</c:v>
                </c:pt>
                <c:pt idx="13">
                  <c:v>-19.552761739617033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8-5A40-9F72-500E767A0480}"/>
            </c:ext>
          </c:extLst>
        </c:ser>
        <c:ser>
          <c:idx val="1"/>
          <c:order val="1"/>
          <c:tx>
            <c:strRef>
              <c:f>'isotop C Push pull (afbraak %)'!$G$81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%)'!$G$82:$G$95</c:f>
              <c:numCache>
                <c:formatCode>0.00</c:formatCode>
                <c:ptCount val="14"/>
                <c:pt idx="0">
                  <c:v>-26</c:v>
                </c:pt>
                <c:pt idx="1">
                  <c:v>-25.294084545092563</c:v>
                </c:pt>
                <c:pt idx="2">
                  <c:v>-24.504938206194794</c:v>
                </c:pt>
                <c:pt idx="3">
                  <c:v>-23.610277875610493</c:v>
                </c:pt>
                <c:pt idx="4">
                  <c:v>-22.577468320767863</c:v>
                </c:pt>
                <c:pt idx="5">
                  <c:v>-21.355913890248367</c:v>
                </c:pt>
                <c:pt idx="6">
                  <c:v>-19.860852096443161</c:v>
                </c:pt>
                <c:pt idx="7">
                  <c:v>-17.93338221101623</c:v>
                </c:pt>
                <c:pt idx="8">
                  <c:v>-15.216765986691527</c:v>
                </c:pt>
                <c:pt idx="9">
                  <c:v>-10.572679876939896</c:v>
                </c:pt>
                <c:pt idx="10">
                  <c:v>-5.9285937671882607</c:v>
                </c:pt>
                <c:pt idx="11">
                  <c:v>4.8546402461202085</c:v>
                </c:pt>
                <c:pt idx="12">
                  <c:v>20.281960369180702</c:v>
                </c:pt>
                <c:pt idx="13">
                  <c:v>35.709280492236992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8-5A40-9F72-500E767A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22472"/>
        <c:axId val="-2071636744"/>
      </c:scatterChart>
      <c:valAx>
        <c:axId val="-20716224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636744"/>
        <c:crossesAt val="-30"/>
        <c:crossBetween val="midCat"/>
      </c:valAx>
      <c:valAx>
        <c:axId val="-2071636744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62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%)'!$C$81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%)'!$C$82:$C$95</c:f>
              <c:numCache>
                <c:formatCode>0.00</c:formatCode>
                <c:ptCount val="14"/>
                <c:pt idx="0">
                  <c:v>-28</c:v>
                </c:pt>
                <c:pt idx="1">
                  <c:v>-27.936783690605303</c:v>
                </c:pt>
                <c:pt idx="2">
                  <c:v>-27.866113869211475</c:v>
                </c:pt>
                <c:pt idx="3">
                  <c:v>-27.785995033636759</c:v>
                </c:pt>
                <c:pt idx="4">
                  <c:v>-27.693504625740406</c:v>
                </c:pt>
                <c:pt idx="5">
                  <c:v>-27.584111691664035</c:v>
                </c:pt>
                <c:pt idx="6">
                  <c:v>-27.450225560875506</c:v>
                </c:pt>
                <c:pt idx="7">
                  <c:v>-27.277616317404437</c:v>
                </c:pt>
                <c:pt idx="8">
                  <c:v>-27.03433725253954</c:v>
                </c:pt>
                <c:pt idx="9">
                  <c:v>-26.618448944203571</c:v>
                </c:pt>
                <c:pt idx="10">
                  <c:v>-26.202560635867606</c:v>
                </c:pt>
                <c:pt idx="11">
                  <c:v>-25.236897888407146</c:v>
                </c:pt>
                <c:pt idx="12">
                  <c:v>-23.855346832610685</c:v>
                </c:pt>
                <c:pt idx="13">
                  <c:v>-22.473795776814598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F-304D-AA3F-F526A22C040C}"/>
            </c:ext>
          </c:extLst>
        </c:ser>
        <c:ser>
          <c:idx val="1"/>
          <c:order val="1"/>
          <c:tx>
            <c:strRef>
              <c:f>'isotop C Push pull (afbraak %)'!$D$81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%)'!$D$82:$D$95</c:f>
              <c:numCache>
                <c:formatCode>0.00</c:formatCode>
                <c:ptCount val="14"/>
                <c:pt idx="0">
                  <c:v>-28</c:v>
                </c:pt>
                <c:pt idx="1">
                  <c:v>-27.620702143631824</c:v>
                </c:pt>
                <c:pt idx="2">
                  <c:v>-27.196683215268845</c:v>
                </c:pt>
                <c:pt idx="3">
                  <c:v>-26.715970201820564</c:v>
                </c:pt>
                <c:pt idx="4">
                  <c:v>-26.161027754442433</c:v>
                </c:pt>
                <c:pt idx="5">
                  <c:v>-25.504670149984197</c:v>
                </c:pt>
                <c:pt idx="6">
                  <c:v>-24.701353365253041</c:v>
                </c:pt>
                <c:pt idx="7">
                  <c:v>-23.665697904426629</c:v>
                </c:pt>
                <c:pt idx="8">
                  <c:v>-22.206023515237238</c:v>
                </c:pt>
                <c:pt idx="9">
                  <c:v>-19.710693665221434</c:v>
                </c:pt>
                <c:pt idx="10">
                  <c:v>-17.215363815205635</c:v>
                </c:pt>
                <c:pt idx="11">
                  <c:v>-11.421387330442872</c:v>
                </c:pt>
                <c:pt idx="12">
                  <c:v>-3.1320809956641007</c:v>
                </c:pt>
                <c:pt idx="13">
                  <c:v>5.157225339112415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F-304D-AA3F-F526A22C0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95160"/>
        <c:axId val="-2071689688"/>
      </c:scatterChart>
      <c:valAx>
        <c:axId val="-20716951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689688"/>
        <c:crossesAt val="-30"/>
        <c:crossBetween val="midCat"/>
      </c:valAx>
      <c:valAx>
        <c:axId val="-2071689688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695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%)'!$F$81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%)'!$F$82:$F$95</c:f>
              <c:numCache>
                <c:formatCode>0.00</c:formatCode>
                <c:ptCount val="14"/>
                <c:pt idx="0">
                  <c:v>-26</c:v>
                </c:pt>
                <c:pt idx="1">
                  <c:v>-25.92624763903952</c:v>
                </c:pt>
                <c:pt idx="2">
                  <c:v>-25.843799514080054</c:v>
                </c:pt>
                <c:pt idx="3">
                  <c:v>-25.750327539242889</c:v>
                </c:pt>
                <c:pt idx="4">
                  <c:v>-25.642422063363806</c:v>
                </c:pt>
                <c:pt idx="5">
                  <c:v>-25.514796973608039</c:v>
                </c:pt>
                <c:pt idx="6">
                  <c:v>-25.358596487688093</c:v>
                </c:pt>
                <c:pt idx="7">
                  <c:v>-25.157219036971846</c:v>
                </c:pt>
                <c:pt idx="8">
                  <c:v>-24.873393461296128</c:v>
                </c:pt>
                <c:pt idx="9">
                  <c:v>-24.388190434904168</c:v>
                </c:pt>
                <c:pt idx="10">
                  <c:v>-23.902987408512207</c:v>
                </c:pt>
                <c:pt idx="11">
                  <c:v>-22.776380869808335</c:v>
                </c:pt>
                <c:pt idx="12">
                  <c:v>-21.164571304712464</c:v>
                </c:pt>
                <c:pt idx="13">
                  <c:v>-19.552761739617033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D-8441-BBED-BE31CBA8614A}"/>
            </c:ext>
          </c:extLst>
        </c:ser>
        <c:ser>
          <c:idx val="1"/>
          <c:order val="1"/>
          <c:tx>
            <c:strRef>
              <c:f>'isotop C Push pull (afbraak %)'!$G$81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%)'!$G$82:$G$95</c:f>
              <c:numCache>
                <c:formatCode>0.00</c:formatCode>
                <c:ptCount val="14"/>
                <c:pt idx="0">
                  <c:v>-26</c:v>
                </c:pt>
                <c:pt idx="1">
                  <c:v>-25.294084545092563</c:v>
                </c:pt>
                <c:pt idx="2">
                  <c:v>-24.504938206194794</c:v>
                </c:pt>
                <c:pt idx="3">
                  <c:v>-23.610277875610493</c:v>
                </c:pt>
                <c:pt idx="4">
                  <c:v>-22.577468320767863</c:v>
                </c:pt>
                <c:pt idx="5">
                  <c:v>-21.355913890248367</c:v>
                </c:pt>
                <c:pt idx="6">
                  <c:v>-19.860852096443161</c:v>
                </c:pt>
                <c:pt idx="7">
                  <c:v>-17.93338221101623</c:v>
                </c:pt>
                <c:pt idx="8">
                  <c:v>-15.216765986691527</c:v>
                </c:pt>
                <c:pt idx="9">
                  <c:v>-10.572679876939896</c:v>
                </c:pt>
                <c:pt idx="10">
                  <c:v>-5.9285937671882607</c:v>
                </c:pt>
                <c:pt idx="11">
                  <c:v>4.8546402461202085</c:v>
                </c:pt>
                <c:pt idx="12">
                  <c:v>20.281960369180702</c:v>
                </c:pt>
                <c:pt idx="13">
                  <c:v>35.709280492236992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D-8441-BBED-BE31CBA8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32280"/>
        <c:axId val="-2071739592"/>
      </c:scatterChart>
      <c:valAx>
        <c:axId val="-20717322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739592"/>
        <c:crossesAt val="-30"/>
        <c:crossBetween val="midCat"/>
      </c:valAx>
      <c:valAx>
        <c:axId val="-2071739592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73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%)'!$J$81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%)'!$J$82:$J$95</c:f>
              <c:numCache>
                <c:formatCode>0.00</c:formatCode>
                <c:ptCount val="14"/>
                <c:pt idx="0">
                  <c:v>-26.8</c:v>
                </c:pt>
                <c:pt idx="1">
                  <c:v>-26.726247639039521</c:v>
                </c:pt>
                <c:pt idx="2">
                  <c:v>-26.643799514080055</c:v>
                </c:pt>
                <c:pt idx="3">
                  <c:v>-26.55032753924289</c:v>
                </c:pt>
                <c:pt idx="4">
                  <c:v>-26.442422063363807</c:v>
                </c:pt>
                <c:pt idx="5">
                  <c:v>-26.31479697360804</c:v>
                </c:pt>
                <c:pt idx="6">
                  <c:v>-26.158596487688094</c:v>
                </c:pt>
                <c:pt idx="7">
                  <c:v>-25.957219036971846</c:v>
                </c:pt>
                <c:pt idx="8">
                  <c:v>-25.673393461296129</c:v>
                </c:pt>
                <c:pt idx="9">
                  <c:v>-25.188190434904168</c:v>
                </c:pt>
                <c:pt idx="10">
                  <c:v>-24.702987408512207</c:v>
                </c:pt>
                <c:pt idx="11">
                  <c:v>-23.576380869808336</c:v>
                </c:pt>
                <c:pt idx="12">
                  <c:v>-21.964571304712464</c:v>
                </c:pt>
                <c:pt idx="13">
                  <c:v>-20.35276173961703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8-F74C-A039-5D1FB4B648C9}"/>
            </c:ext>
          </c:extLst>
        </c:ser>
        <c:ser>
          <c:idx val="1"/>
          <c:order val="1"/>
          <c:tx>
            <c:strRef>
              <c:f>'isotop C Push pull (afbraak %)'!$K$81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%)'!$K$82:$K$95</c:f>
              <c:numCache>
                <c:formatCode>0.00</c:formatCode>
                <c:ptCount val="14"/>
                <c:pt idx="0">
                  <c:v>-26.8</c:v>
                </c:pt>
                <c:pt idx="1">
                  <c:v>-26.515526607723871</c:v>
                </c:pt>
                <c:pt idx="2">
                  <c:v>-26.197512411451633</c:v>
                </c:pt>
                <c:pt idx="3">
                  <c:v>-25.836977651365423</c:v>
                </c:pt>
                <c:pt idx="4">
                  <c:v>-25.420770815831826</c:v>
                </c:pt>
                <c:pt idx="5">
                  <c:v>-24.928502612488149</c:v>
                </c:pt>
                <c:pt idx="6">
                  <c:v>-24.326015023939782</c:v>
                </c:pt>
                <c:pt idx="7">
                  <c:v>-23.549273428319974</c:v>
                </c:pt>
                <c:pt idx="8">
                  <c:v>-22.45451763642793</c:v>
                </c:pt>
                <c:pt idx="9">
                  <c:v>-20.583020248916078</c:v>
                </c:pt>
                <c:pt idx="10">
                  <c:v>-18.711522861404227</c:v>
                </c:pt>
                <c:pt idx="11">
                  <c:v>-14.366040497832154</c:v>
                </c:pt>
                <c:pt idx="12">
                  <c:v>-8.1490607467480771</c:v>
                </c:pt>
                <c:pt idx="13">
                  <c:v>-1.9320809956656895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8-F74C-A039-5D1FB4B64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83576"/>
        <c:axId val="-2071791896"/>
      </c:scatterChart>
      <c:valAx>
        <c:axId val="-20717835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791896"/>
        <c:crossesAt val="-30"/>
        <c:crossBetween val="midCat"/>
      </c:valAx>
      <c:valAx>
        <c:axId val="-207179189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783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%)'!$J$81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%)'!$J$82:$J$95</c:f>
              <c:numCache>
                <c:formatCode>0.00</c:formatCode>
                <c:ptCount val="14"/>
                <c:pt idx="0">
                  <c:v>-26.8</c:v>
                </c:pt>
                <c:pt idx="1">
                  <c:v>-26.726247639039521</c:v>
                </c:pt>
                <c:pt idx="2">
                  <c:v>-26.643799514080055</c:v>
                </c:pt>
                <c:pt idx="3">
                  <c:v>-26.55032753924289</c:v>
                </c:pt>
                <c:pt idx="4">
                  <c:v>-26.442422063363807</c:v>
                </c:pt>
                <c:pt idx="5">
                  <c:v>-26.31479697360804</c:v>
                </c:pt>
                <c:pt idx="6">
                  <c:v>-26.158596487688094</c:v>
                </c:pt>
                <c:pt idx="7">
                  <c:v>-25.957219036971846</c:v>
                </c:pt>
                <c:pt idx="8">
                  <c:v>-25.673393461296129</c:v>
                </c:pt>
                <c:pt idx="9">
                  <c:v>-25.188190434904168</c:v>
                </c:pt>
                <c:pt idx="10">
                  <c:v>-24.702987408512207</c:v>
                </c:pt>
                <c:pt idx="11">
                  <c:v>-23.576380869808336</c:v>
                </c:pt>
                <c:pt idx="12">
                  <c:v>-21.964571304712464</c:v>
                </c:pt>
                <c:pt idx="13">
                  <c:v>-20.35276173961703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E-6A45-870E-77FADAA16DA8}"/>
            </c:ext>
          </c:extLst>
        </c:ser>
        <c:ser>
          <c:idx val="1"/>
          <c:order val="1"/>
          <c:tx>
            <c:strRef>
              <c:f>'isotop C Push pull (afbraak %)'!$K$81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%)'!$K$82:$K$95</c:f>
              <c:numCache>
                <c:formatCode>0.00</c:formatCode>
                <c:ptCount val="14"/>
                <c:pt idx="0">
                  <c:v>-26.8</c:v>
                </c:pt>
                <c:pt idx="1">
                  <c:v>-26.515526607723871</c:v>
                </c:pt>
                <c:pt idx="2">
                  <c:v>-26.197512411451633</c:v>
                </c:pt>
                <c:pt idx="3">
                  <c:v>-25.836977651365423</c:v>
                </c:pt>
                <c:pt idx="4">
                  <c:v>-25.420770815831826</c:v>
                </c:pt>
                <c:pt idx="5">
                  <c:v>-24.928502612488149</c:v>
                </c:pt>
                <c:pt idx="6">
                  <c:v>-24.326015023939782</c:v>
                </c:pt>
                <c:pt idx="7">
                  <c:v>-23.549273428319974</c:v>
                </c:pt>
                <c:pt idx="8">
                  <c:v>-22.45451763642793</c:v>
                </c:pt>
                <c:pt idx="9">
                  <c:v>-20.583020248916078</c:v>
                </c:pt>
                <c:pt idx="10">
                  <c:v>-18.711522861404227</c:v>
                </c:pt>
                <c:pt idx="11">
                  <c:v>-14.366040497832154</c:v>
                </c:pt>
                <c:pt idx="12">
                  <c:v>-8.1490607467480771</c:v>
                </c:pt>
                <c:pt idx="13">
                  <c:v>-1.9320809956656895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E-6A45-870E-77FADAA1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31736"/>
        <c:axId val="-2071849736"/>
      </c:scatterChart>
      <c:valAx>
        <c:axId val="-20718317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849736"/>
        <c:crossesAt val="-30"/>
        <c:crossBetween val="midCat"/>
      </c:valAx>
      <c:valAx>
        <c:axId val="-2071849736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831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%)'!$N$81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%)'!$N$82:$N$95</c:f>
              <c:numCache>
                <c:formatCode>0.00</c:formatCode>
                <c:ptCount val="14"/>
                <c:pt idx="0">
                  <c:v>-26.8</c:v>
                </c:pt>
                <c:pt idx="1">
                  <c:v>-26.663031329644827</c:v>
                </c:pt>
                <c:pt idx="2">
                  <c:v>-26.509913383291529</c:v>
                </c:pt>
                <c:pt idx="3">
                  <c:v>-26.336322572879649</c:v>
                </c:pt>
                <c:pt idx="4">
                  <c:v>-26.135926689104213</c:v>
                </c:pt>
                <c:pt idx="5">
                  <c:v>-25.898908665272071</c:v>
                </c:pt>
                <c:pt idx="6">
                  <c:v>-25.608822048563599</c:v>
                </c:pt>
                <c:pt idx="7">
                  <c:v>-25.234835354376283</c:v>
                </c:pt>
                <c:pt idx="8">
                  <c:v>-24.707730713835669</c:v>
                </c:pt>
                <c:pt idx="9">
                  <c:v>-23.806639379107743</c:v>
                </c:pt>
                <c:pt idx="10">
                  <c:v>-22.905548044379813</c:v>
                </c:pt>
                <c:pt idx="11">
                  <c:v>-20.813278758215482</c:v>
                </c:pt>
                <c:pt idx="12">
                  <c:v>-17.81991813732315</c:v>
                </c:pt>
                <c:pt idx="13">
                  <c:v>-14.826557516431629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C-EF40-889D-5F3DD231C8B3}"/>
            </c:ext>
          </c:extLst>
        </c:ser>
        <c:ser>
          <c:idx val="1"/>
          <c:order val="1"/>
          <c:tx>
            <c:strRef>
              <c:f>'isotop C Push pull (afbraak %)'!$O$81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%)'!$O$82:$O$95</c:f>
              <c:numCache>
                <c:formatCode>0.00</c:formatCode>
                <c:ptCount val="14"/>
                <c:pt idx="0">
                  <c:v>-26.8</c:v>
                </c:pt>
                <c:pt idx="1">
                  <c:v>-26.368021885802914</c:v>
                </c:pt>
                <c:pt idx="2">
                  <c:v>-25.885111439611741</c:v>
                </c:pt>
                <c:pt idx="3">
                  <c:v>-25.337632729851197</c:v>
                </c:pt>
                <c:pt idx="4">
                  <c:v>-24.705614942559439</c:v>
                </c:pt>
                <c:pt idx="5">
                  <c:v>-23.958096559704224</c:v>
                </c:pt>
                <c:pt idx="6">
                  <c:v>-23.043207999315968</c:v>
                </c:pt>
                <c:pt idx="7">
                  <c:v>-21.863711502263662</c:v>
                </c:pt>
                <c:pt idx="8">
                  <c:v>-20.201304559020191</c:v>
                </c:pt>
                <c:pt idx="9">
                  <c:v>-17.359401118724413</c:v>
                </c:pt>
                <c:pt idx="10">
                  <c:v>-14.51749767842864</c:v>
                </c:pt>
                <c:pt idx="11">
                  <c:v>-7.9188022374488298</c:v>
                </c:pt>
                <c:pt idx="12">
                  <c:v>1.5217966438269919</c:v>
                </c:pt>
                <c:pt idx="13">
                  <c:v>10.962395525100245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C-EF40-889D-5F3DD231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98408"/>
        <c:axId val="-2071908120"/>
      </c:scatterChart>
      <c:valAx>
        <c:axId val="-20718984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908120"/>
        <c:crossesAt val="-30"/>
        <c:crossBetween val="midCat"/>
      </c:valAx>
      <c:valAx>
        <c:axId val="-207190812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898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%)'!$N$81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%)'!$N$82:$N$95</c:f>
              <c:numCache>
                <c:formatCode>0.00</c:formatCode>
                <c:ptCount val="14"/>
                <c:pt idx="0">
                  <c:v>-26.8</c:v>
                </c:pt>
                <c:pt idx="1">
                  <c:v>-26.663031329644827</c:v>
                </c:pt>
                <c:pt idx="2">
                  <c:v>-26.509913383291529</c:v>
                </c:pt>
                <c:pt idx="3">
                  <c:v>-26.336322572879649</c:v>
                </c:pt>
                <c:pt idx="4">
                  <c:v>-26.135926689104213</c:v>
                </c:pt>
                <c:pt idx="5">
                  <c:v>-25.898908665272071</c:v>
                </c:pt>
                <c:pt idx="6">
                  <c:v>-25.608822048563599</c:v>
                </c:pt>
                <c:pt idx="7">
                  <c:v>-25.234835354376283</c:v>
                </c:pt>
                <c:pt idx="8">
                  <c:v>-24.707730713835669</c:v>
                </c:pt>
                <c:pt idx="9">
                  <c:v>-23.806639379107743</c:v>
                </c:pt>
                <c:pt idx="10">
                  <c:v>-22.905548044379813</c:v>
                </c:pt>
                <c:pt idx="11">
                  <c:v>-20.813278758215482</c:v>
                </c:pt>
                <c:pt idx="12">
                  <c:v>-17.81991813732315</c:v>
                </c:pt>
                <c:pt idx="13">
                  <c:v>-14.826557516431629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E-D64D-9726-3F983900582E}"/>
            </c:ext>
          </c:extLst>
        </c:ser>
        <c:ser>
          <c:idx val="1"/>
          <c:order val="1"/>
          <c:tx>
            <c:strRef>
              <c:f>'isotop C Push pull (afbraak %)'!$O$81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%)'!$O$82:$O$95</c:f>
              <c:numCache>
                <c:formatCode>0.00</c:formatCode>
                <c:ptCount val="14"/>
                <c:pt idx="0">
                  <c:v>-26.8</c:v>
                </c:pt>
                <c:pt idx="1">
                  <c:v>-26.368021885802914</c:v>
                </c:pt>
                <c:pt idx="2">
                  <c:v>-25.885111439611741</c:v>
                </c:pt>
                <c:pt idx="3">
                  <c:v>-25.337632729851197</c:v>
                </c:pt>
                <c:pt idx="4">
                  <c:v>-24.705614942559439</c:v>
                </c:pt>
                <c:pt idx="5">
                  <c:v>-23.958096559704224</c:v>
                </c:pt>
                <c:pt idx="6">
                  <c:v>-23.043207999315968</c:v>
                </c:pt>
                <c:pt idx="7">
                  <c:v>-21.863711502263662</c:v>
                </c:pt>
                <c:pt idx="8">
                  <c:v>-20.201304559020191</c:v>
                </c:pt>
                <c:pt idx="9">
                  <c:v>-17.359401118724413</c:v>
                </c:pt>
                <c:pt idx="10">
                  <c:v>-14.51749767842864</c:v>
                </c:pt>
                <c:pt idx="11">
                  <c:v>-7.9188022374488298</c:v>
                </c:pt>
                <c:pt idx="12">
                  <c:v>1.5217966438269919</c:v>
                </c:pt>
                <c:pt idx="13">
                  <c:v>10.962395525100245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E-D64D-9726-3F983900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450984"/>
        <c:axId val="-2060002920"/>
      </c:scatterChart>
      <c:valAx>
        <c:axId val="-20594509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0002920"/>
        <c:crossesAt val="-30"/>
        <c:crossBetween val="midCat"/>
      </c:valAx>
      <c:valAx>
        <c:axId val="-2060002920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450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%)'!$R$81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%)'!$R$82:$R$95</c:f>
              <c:numCache>
                <c:formatCode>0.00</c:formatCode>
                <c:ptCount val="14"/>
                <c:pt idx="0">
                  <c:v>-26.8</c:v>
                </c:pt>
                <c:pt idx="1">
                  <c:v>-26.736783690605304</c:v>
                </c:pt>
                <c:pt idx="2">
                  <c:v>-26.666113869211475</c:v>
                </c:pt>
                <c:pt idx="3">
                  <c:v>-26.58599503363676</c:v>
                </c:pt>
                <c:pt idx="4">
                  <c:v>-26.493504625740407</c:v>
                </c:pt>
                <c:pt idx="5">
                  <c:v>-26.384111691664035</c:v>
                </c:pt>
                <c:pt idx="6">
                  <c:v>-26.250225560875506</c:v>
                </c:pt>
                <c:pt idx="7">
                  <c:v>-26.077616317404438</c:v>
                </c:pt>
                <c:pt idx="8">
                  <c:v>-25.834337252539541</c:v>
                </c:pt>
                <c:pt idx="9">
                  <c:v>-25.418448944203572</c:v>
                </c:pt>
                <c:pt idx="10">
                  <c:v>-25.002560635867606</c:v>
                </c:pt>
                <c:pt idx="11">
                  <c:v>-24.036897888407147</c:v>
                </c:pt>
                <c:pt idx="12">
                  <c:v>-22.655346832610686</c:v>
                </c:pt>
                <c:pt idx="13">
                  <c:v>-21.273795776814598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9-0C40-844F-380C2418F962}"/>
            </c:ext>
          </c:extLst>
        </c:ser>
        <c:ser>
          <c:idx val="1"/>
          <c:order val="1"/>
          <c:tx>
            <c:strRef>
              <c:f>'isotop C Push pull (afbraak %)'!$S$81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%)'!$S$82:$S$95</c:f>
              <c:numCache>
                <c:formatCode>0.00</c:formatCode>
                <c:ptCount val="14"/>
                <c:pt idx="0">
                  <c:v>-26.8</c:v>
                </c:pt>
                <c:pt idx="1">
                  <c:v>-26.726247639039521</c:v>
                </c:pt>
                <c:pt idx="2">
                  <c:v>-26.643799514080055</c:v>
                </c:pt>
                <c:pt idx="3">
                  <c:v>-26.55032753924289</c:v>
                </c:pt>
                <c:pt idx="4">
                  <c:v>-26.442422063363807</c:v>
                </c:pt>
                <c:pt idx="5">
                  <c:v>-26.31479697360804</c:v>
                </c:pt>
                <c:pt idx="6">
                  <c:v>-26.158596487688094</c:v>
                </c:pt>
                <c:pt idx="7">
                  <c:v>-25.957219036971846</c:v>
                </c:pt>
                <c:pt idx="8">
                  <c:v>-25.673393461296129</c:v>
                </c:pt>
                <c:pt idx="9">
                  <c:v>-25.188190434904168</c:v>
                </c:pt>
                <c:pt idx="10">
                  <c:v>-24.702987408512207</c:v>
                </c:pt>
                <c:pt idx="11">
                  <c:v>-23.576380869808336</c:v>
                </c:pt>
                <c:pt idx="12">
                  <c:v>-21.964571304712464</c:v>
                </c:pt>
                <c:pt idx="13">
                  <c:v>-20.35276173961703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9-0C40-844F-380C2418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23384"/>
        <c:axId val="-2094821608"/>
      </c:scatterChart>
      <c:valAx>
        <c:axId val="-20948233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821608"/>
        <c:crossesAt val="-30"/>
        <c:crossBetween val="midCat"/>
      </c:valAx>
      <c:valAx>
        <c:axId val="-209482160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4823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D-A64F-A6CE-436B9202EC75}"/>
            </c:ext>
          </c:extLst>
        </c:ser>
        <c:ser>
          <c:idx val="1"/>
          <c:order val="1"/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D-A64F-A6CE-436B9202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91016"/>
        <c:axId val="-2096727544"/>
      </c:scatterChart>
      <c:valAx>
        <c:axId val="-20947910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727544"/>
        <c:crossesAt val="-30"/>
        <c:crossBetween val="midCat"/>
      </c:valAx>
      <c:valAx>
        <c:axId val="-2096727544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4791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%)'!$R$81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%)'!$R$82:$R$95</c:f>
              <c:numCache>
                <c:formatCode>0.00</c:formatCode>
                <c:ptCount val="14"/>
                <c:pt idx="0">
                  <c:v>-26.8</c:v>
                </c:pt>
                <c:pt idx="1">
                  <c:v>-26.736783690605304</c:v>
                </c:pt>
                <c:pt idx="2">
                  <c:v>-26.666113869211475</c:v>
                </c:pt>
                <c:pt idx="3">
                  <c:v>-26.58599503363676</c:v>
                </c:pt>
                <c:pt idx="4">
                  <c:v>-26.493504625740407</c:v>
                </c:pt>
                <c:pt idx="5">
                  <c:v>-26.384111691664035</c:v>
                </c:pt>
                <c:pt idx="6">
                  <c:v>-26.250225560875506</c:v>
                </c:pt>
                <c:pt idx="7">
                  <c:v>-26.077616317404438</c:v>
                </c:pt>
                <c:pt idx="8">
                  <c:v>-25.834337252539541</c:v>
                </c:pt>
                <c:pt idx="9">
                  <c:v>-25.418448944203572</c:v>
                </c:pt>
                <c:pt idx="10">
                  <c:v>-25.002560635867606</c:v>
                </c:pt>
                <c:pt idx="11">
                  <c:v>-24.036897888407147</c:v>
                </c:pt>
                <c:pt idx="12">
                  <c:v>-22.655346832610686</c:v>
                </c:pt>
                <c:pt idx="13">
                  <c:v>-21.273795776814598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1-104C-9E33-AF6E0C0A70E4}"/>
            </c:ext>
          </c:extLst>
        </c:ser>
        <c:ser>
          <c:idx val="1"/>
          <c:order val="1"/>
          <c:tx>
            <c:strRef>
              <c:f>'isotop C Push pull (afbraak %)'!$S$81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%)'!$S$82:$S$95</c:f>
              <c:numCache>
                <c:formatCode>0.00</c:formatCode>
                <c:ptCount val="14"/>
                <c:pt idx="0">
                  <c:v>-26.8</c:v>
                </c:pt>
                <c:pt idx="1">
                  <c:v>-26.726247639039521</c:v>
                </c:pt>
                <c:pt idx="2">
                  <c:v>-26.643799514080055</c:v>
                </c:pt>
                <c:pt idx="3">
                  <c:v>-26.55032753924289</c:v>
                </c:pt>
                <c:pt idx="4">
                  <c:v>-26.442422063363807</c:v>
                </c:pt>
                <c:pt idx="5">
                  <c:v>-26.31479697360804</c:v>
                </c:pt>
                <c:pt idx="6">
                  <c:v>-26.158596487688094</c:v>
                </c:pt>
                <c:pt idx="7">
                  <c:v>-25.957219036971846</c:v>
                </c:pt>
                <c:pt idx="8">
                  <c:v>-25.673393461296129</c:v>
                </c:pt>
                <c:pt idx="9">
                  <c:v>-25.188190434904168</c:v>
                </c:pt>
                <c:pt idx="10">
                  <c:v>-24.702987408512207</c:v>
                </c:pt>
                <c:pt idx="11">
                  <c:v>-23.576380869808336</c:v>
                </c:pt>
                <c:pt idx="12">
                  <c:v>-21.964571304712464</c:v>
                </c:pt>
                <c:pt idx="13">
                  <c:v>-20.35276173961703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1-104C-9E33-AF6E0C0A7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925912"/>
        <c:axId val="-2060146424"/>
      </c:scatterChart>
      <c:valAx>
        <c:axId val="-20599259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0146424"/>
        <c:crossesAt val="-30"/>
        <c:crossBetween val="midCat"/>
      </c:valAx>
      <c:valAx>
        <c:axId val="-2060146424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925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%)'!$V$81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%)'!$V$82:$V$95</c:f>
              <c:numCache>
                <c:formatCode>0.00</c:formatCode>
                <c:ptCount val="14"/>
                <c:pt idx="0">
                  <c:v>-28.4</c:v>
                </c:pt>
                <c:pt idx="1">
                  <c:v>-28.357855793736867</c:v>
                </c:pt>
                <c:pt idx="2">
                  <c:v>-28.310742579474315</c:v>
                </c:pt>
                <c:pt idx="3">
                  <c:v>-28.257330022424505</c:v>
                </c:pt>
                <c:pt idx="4">
                  <c:v>-28.195669750493604</c:v>
                </c:pt>
                <c:pt idx="5">
                  <c:v>-28.12274112777602</c:v>
                </c:pt>
                <c:pt idx="6">
                  <c:v>-28.033483707250337</c:v>
                </c:pt>
                <c:pt idx="7">
                  <c:v>-27.918410878269626</c:v>
                </c:pt>
                <c:pt idx="8">
                  <c:v>-27.756224835026359</c:v>
                </c:pt>
                <c:pt idx="9">
                  <c:v>-27.478965962802381</c:v>
                </c:pt>
                <c:pt idx="10">
                  <c:v>-27.201707090578402</c:v>
                </c:pt>
                <c:pt idx="11">
                  <c:v>-26.557931925604763</c:v>
                </c:pt>
                <c:pt idx="12">
                  <c:v>-25.63689788840712</c:v>
                </c:pt>
                <c:pt idx="13">
                  <c:v>-24.715863851209729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A-424E-AA06-D35DD351A2EC}"/>
            </c:ext>
          </c:extLst>
        </c:ser>
        <c:ser>
          <c:idx val="1"/>
          <c:order val="1"/>
          <c:tx>
            <c:strRef>
              <c:f>'isotop C Push pull (afbraak %)'!$W$81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%)'!$W$82:$W$95</c:f>
              <c:numCache>
                <c:formatCode>0.00</c:formatCode>
                <c:ptCount val="14"/>
                <c:pt idx="0">
                  <c:v>-28.4</c:v>
                </c:pt>
                <c:pt idx="1">
                  <c:v>-27.873197421710866</c:v>
                </c:pt>
                <c:pt idx="2">
                  <c:v>-27.284282243428951</c:v>
                </c:pt>
                <c:pt idx="3">
                  <c:v>-26.616625280306337</c:v>
                </c:pt>
                <c:pt idx="4">
                  <c:v>-25.845871881170044</c:v>
                </c:pt>
                <c:pt idx="5">
                  <c:v>-24.934264097200273</c:v>
                </c:pt>
                <c:pt idx="6">
                  <c:v>-23.818546340629226</c:v>
                </c:pt>
                <c:pt idx="7">
                  <c:v>-22.380135978370319</c:v>
                </c:pt>
                <c:pt idx="8">
                  <c:v>-20.352810437829497</c:v>
                </c:pt>
                <c:pt idx="9">
                  <c:v>-16.887074535029772</c:v>
                </c:pt>
                <c:pt idx="10">
                  <c:v>-13.421338632230045</c:v>
                </c:pt>
                <c:pt idx="11">
                  <c:v>-5.3741490700595449</c:v>
                </c:pt>
                <c:pt idx="12">
                  <c:v>6.1387763949109697</c:v>
                </c:pt>
                <c:pt idx="13">
                  <c:v>17.651701859878351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A-424E-AA06-D35DD351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976776"/>
        <c:axId val="-2059464120"/>
      </c:scatterChart>
      <c:valAx>
        <c:axId val="-20719767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9464120"/>
        <c:crossesAt val="-30"/>
        <c:crossBetween val="midCat"/>
      </c:valAx>
      <c:valAx>
        <c:axId val="-205946412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976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Push pull (afbraak %)'!$V$81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%)'!$V$82:$V$95</c:f>
              <c:numCache>
                <c:formatCode>0.00</c:formatCode>
                <c:ptCount val="14"/>
                <c:pt idx="0">
                  <c:v>-28.4</c:v>
                </c:pt>
                <c:pt idx="1">
                  <c:v>-28.357855793736867</c:v>
                </c:pt>
                <c:pt idx="2">
                  <c:v>-28.310742579474315</c:v>
                </c:pt>
                <c:pt idx="3">
                  <c:v>-28.257330022424505</c:v>
                </c:pt>
                <c:pt idx="4">
                  <c:v>-28.195669750493604</c:v>
                </c:pt>
                <c:pt idx="5">
                  <c:v>-28.12274112777602</c:v>
                </c:pt>
                <c:pt idx="6">
                  <c:v>-28.033483707250337</c:v>
                </c:pt>
                <c:pt idx="7">
                  <c:v>-27.918410878269626</c:v>
                </c:pt>
                <c:pt idx="8">
                  <c:v>-27.756224835026359</c:v>
                </c:pt>
                <c:pt idx="9">
                  <c:v>-27.478965962802381</c:v>
                </c:pt>
                <c:pt idx="10">
                  <c:v>-27.201707090578402</c:v>
                </c:pt>
                <c:pt idx="11">
                  <c:v>-26.557931925604763</c:v>
                </c:pt>
                <c:pt idx="12">
                  <c:v>-25.63689788840712</c:v>
                </c:pt>
                <c:pt idx="13">
                  <c:v>-24.715863851209729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E-3B44-8407-E529DDAA21E7}"/>
            </c:ext>
          </c:extLst>
        </c:ser>
        <c:ser>
          <c:idx val="1"/>
          <c:order val="1"/>
          <c:tx>
            <c:strRef>
              <c:f>'isotop C Push pull (afbraak %)'!$W$81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Push pull (afbraak %)'!$A$82:$A$95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Push pull (afbraak %)'!$W$82:$W$95</c:f>
              <c:numCache>
                <c:formatCode>0.00</c:formatCode>
                <c:ptCount val="14"/>
                <c:pt idx="0">
                  <c:v>-28.4</c:v>
                </c:pt>
                <c:pt idx="1">
                  <c:v>-27.873197421710866</c:v>
                </c:pt>
                <c:pt idx="2">
                  <c:v>-27.284282243428951</c:v>
                </c:pt>
                <c:pt idx="3">
                  <c:v>-26.616625280306337</c:v>
                </c:pt>
                <c:pt idx="4">
                  <c:v>-25.845871881170044</c:v>
                </c:pt>
                <c:pt idx="5">
                  <c:v>-24.934264097200273</c:v>
                </c:pt>
                <c:pt idx="6">
                  <c:v>-23.818546340629226</c:v>
                </c:pt>
                <c:pt idx="7">
                  <c:v>-22.380135978370319</c:v>
                </c:pt>
                <c:pt idx="8">
                  <c:v>-20.352810437829497</c:v>
                </c:pt>
                <c:pt idx="9">
                  <c:v>-16.887074535029772</c:v>
                </c:pt>
                <c:pt idx="10">
                  <c:v>-13.421338632230045</c:v>
                </c:pt>
                <c:pt idx="11">
                  <c:v>-5.3741490700595449</c:v>
                </c:pt>
                <c:pt idx="12">
                  <c:v>6.1387763949109697</c:v>
                </c:pt>
                <c:pt idx="13">
                  <c:v>17.651701859878351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3B44-8407-E529DDAA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34152"/>
        <c:axId val="-2059539096"/>
      </c:scatterChart>
      <c:valAx>
        <c:axId val="-20595341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9539096"/>
        <c:crossesAt val="-30"/>
        <c:crossBetween val="midCat"/>
      </c:valAx>
      <c:valAx>
        <c:axId val="-2059539096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534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8-FC40-9E60-99F49D539B32}"/>
            </c:ext>
          </c:extLst>
        </c:ser>
        <c:ser>
          <c:idx val="1"/>
          <c:order val="1"/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8-FC40-9E60-99F49D53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82488"/>
        <c:axId val="-2096833304"/>
      </c:scatterChart>
      <c:valAx>
        <c:axId val="-20947824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833304"/>
        <c:crossesAt val="-30"/>
        <c:crossBetween val="midCat"/>
      </c:valAx>
      <c:valAx>
        <c:axId val="-2096833304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4782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20m (afbraak %)'!$C$119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%)'!$C$120:$C$133</c:f>
              <c:numCache>
                <c:formatCode>0.00</c:formatCode>
                <c:ptCount val="14"/>
                <c:pt idx="0">
                  <c:v>-74</c:v>
                </c:pt>
                <c:pt idx="1">
                  <c:v>-70.944545045923036</c:v>
                </c:pt>
                <c:pt idx="2">
                  <c:v>-67.528837011887916</c:v>
                </c:pt>
                <c:pt idx="3">
                  <c:v>-63.65642662577676</c:v>
                </c:pt>
                <c:pt idx="4">
                  <c:v>-59.18605691078627</c:v>
                </c:pt>
                <c:pt idx="5">
                  <c:v>-53.898731763761589</c:v>
                </c:pt>
                <c:pt idx="6">
                  <c:v>-47.427568775649505</c:v>
                </c:pt>
                <c:pt idx="7">
                  <c:v>-39.084788674547852</c:v>
                </c:pt>
                <c:pt idx="8">
                  <c:v>-27.326300539411093</c:v>
                </c:pt>
                <c:pt idx="9">
                  <c:v>-7.2250323031726822</c:v>
                </c:pt>
                <c:pt idx="10">
                  <c:v>12.876235933065729</c:v>
                </c:pt>
                <c:pt idx="11">
                  <c:v>59.549935393654636</c:v>
                </c:pt>
                <c:pt idx="12">
                  <c:v>126.32490309048362</c:v>
                </c:pt>
                <c:pt idx="13">
                  <c:v>193.09987078729444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F-8A48-9F6E-8E0E6E680ECE}"/>
            </c:ext>
          </c:extLst>
        </c:ser>
        <c:ser>
          <c:idx val="1"/>
          <c:order val="1"/>
          <c:tx>
            <c:strRef>
              <c:f>'isotop H 2e wvp 20m (afbraak %)'!$D$119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%)'!$D$120:$D$133</c:f>
              <c:numCache>
                <c:formatCode>0.00</c:formatCode>
                <c:ptCount val="14"/>
                <c:pt idx="0">
                  <c:v>-74</c:v>
                </c:pt>
                <c:pt idx="1">
                  <c:v>-65.676519263031722</c:v>
                </c:pt>
                <c:pt idx="2">
                  <c:v>-56.371659446177432</c:v>
                </c:pt>
                <c:pt idx="3">
                  <c:v>-45.822679428840132</c:v>
                </c:pt>
                <c:pt idx="4">
                  <c:v>-33.644775722486735</c:v>
                </c:pt>
                <c:pt idx="5">
                  <c:v>-19.241372735764322</c:v>
                </c:pt>
                <c:pt idx="6">
                  <c:v>-1.6130321819417617</c:v>
                </c:pt>
                <c:pt idx="7">
                  <c:v>21.113851541748957</c:v>
                </c:pt>
                <c:pt idx="8">
                  <c:v>53.145595082293923</c:v>
                </c:pt>
                <c:pt idx="9">
                  <c:v>107.90422234652959</c:v>
                </c:pt>
                <c:pt idx="10">
                  <c:v>162.66284961076528</c:v>
                </c:pt>
                <c:pt idx="11">
                  <c:v>289.80844469305919</c:v>
                </c:pt>
                <c:pt idx="12">
                  <c:v>471.71266703959327</c:v>
                </c:pt>
                <c:pt idx="13">
                  <c:v>653.6168893860779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F-8A48-9F6E-8E0E6E68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390840"/>
        <c:axId val="-2057036872"/>
      </c:scatterChart>
      <c:valAx>
        <c:axId val="-20623908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7036872"/>
        <c:crossesAt val="-40"/>
        <c:crossBetween val="midCat"/>
      </c:valAx>
      <c:valAx>
        <c:axId val="-2057036872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390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20m (afbraak %)'!$F$119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%)'!$F$120:$F$133</c:f>
              <c:numCache>
                <c:formatCode>0.00</c:formatCode>
                <c:ptCount val="14"/>
                <c:pt idx="0">
                  <c:v>-58</c:v>
                </c:pt>
                <c:pt idx="1">
                  <c:v>-56.20887123381695</c:v>
                </c:pt>
                <c:pt idx="2">
                  <c:v>-54.206559627658436</c:v>
                </c:pt>
                <c:pt idx="3">
                  <c:v>-51.936525953041546</c:v>
                </c:pt>
                <c:pt idx="4">
                  <c:v>-49.315964395978156</c:v>
                </c:pt>
                <c:pt idx="5">
                  <c:v>-46.216497930480926</c:v>
                </c:pt>
                <c:pt idx="6">
                  <c:v>-42.423057558139362</c:v>
                </c:pt>
                <c:pt idx="7">
                  <c:v>-37.532462326459083</c:v>
                </c:pt>
                <c:pt idx="8">
                  <c:v>-30.639555488620296</c:v>
                </c:pt>
                <c:pt idx="9">
                  <c:v>-18.856053419101229</c:v>
                </c:pt>
                <c:pt idx="10">
                  <c:v>-7.0725513495821559</c:v>
                </c:pt>
                <c:pt idx="11">
                  <c:v>20.287893161797541</c:v>
                </c:pt>
                <c:pt idx="12">
                  <c:v>59.431839742697292</c:v>
                </c:pt>
                <c:pt idx="13">
                  <c:v>98.575786323586385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7-F346-A886-F29722617479}"/>
            </c:ext>
          </c:extLst>
        </c:ser>
        <c:ser>
          <c:idx val="1"/>
          <c:order val="1"/>
          <c:tx>
            <c:strRef>
              <c:f>'isotop H 2e wvp 20m (afbraak %)'!$G$119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%)'!$G$120:$G$133</c:f>
              <c:numCache>
                <c:formatCode>0.00</c:formatCode>
                <c:ptCount val="14"/>
                <c:pt idx="0">
                  <c:v>-58</c:v>
                </c:pt>
                <c:pt idx="1">
                  <c:v>-44.724575027113886</c:v>
                </c:pt>
                <c:pt idx="2">
                  <c:v>-29.883912534409575</c:v>
                </c:pt>
                <c:pt idx="3">
                  <c:v>-13.05895706371971</c:v>
                </c:pt>
                <c:pt idx="4">
                  <c:v>6.3640285945148349</c:v>
                </c:pt>
                <c:pt idx="5">
                  <c:v>29.336544750553102</c:v>
                </c:pt>
                <c:pt idx="6">
                  <c:v>57.452632216143527</c:v>
                </c:pt>
                <c:pt idx="7">
                  <c:v>93.700573345067937</c:v>
                </c:pt>
                <c:pt idx="8">
                  <c:v>144.78917696669663</c:v>
                </c:pt>
                <c:pt idx="9">
                  <c:v>232.12572171724975</c:v>
                </c:pt>
                <c:pt idx="10">
                  <c:v>319.46226646780286</c:v>
                </c:pt>
                <c:pt idx="11">
                  <c:v>522.25144343449949</c:v>
                </c:pt>
                <c:pt idx="12">
                  <c:v>812.37716515175634</c:v>
                </c:pt>
                <c:pt idx="13">
                  <c:v>1102.5028868689344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7-F346-A886-F2972261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492808"/>
        <c:axId val="-2109341608"/>
      </c:scatterChart>
      <c:valAx>
        <c:axId val="-2109492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341608"/>
        <c:crossesAt val="-60"/>
        <c:crossBetween val="midCat"/>
      </c:valAx>
      <c:valAx>
        <c:axId val="-2109341608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49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20m (afbraak %)'!$J$119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%)'!$J$120:$J$133</c:f>
              <c:numCache>
                <c:formatCode>0.00</c:formatCode>
                <c:ptCount val="14"/>
                <c:pt idx="0">
                  <c:v>-87</c:v>
                </c:pt>
                <c:pt idx="1">
                  <c:v>-84.998150202501307</c:v>
                </c:pt>
                <c:pt idx="2">
                  <c:v>-82.760272525030018</c:v>
                </c:pt>
                <c:pt idx="3">
                  <c:v>-80.223176065164083</c:v>
                </c:pt>
                <c:pt idx="4">
                  <c:v>-77.294313148446179</c:v>
                </c:pt>
                <c:pt idx="5">
                  <c:v>-73.830203569361032</c:v>
                </c:pt>
                <c:pt idx="6">
                  <c:v>-69.59047609439105</c:v>
                </c:pt>
                <c:pt idx="7">
                  <c:v>-64.124516717807211</c:v>
                </c:pt>
                <c:pt idx="8">
                  <c:v>-56.420679663752097</c:v>
                </c:pt>
                <c:pt idx="9">
                  <c:v>-43.250883233113136</c:v>
                </c:pt>
                <c:pt idx="10">
                  <c:v>-30.081086802474175</c:v>
                </c:pt>
                <c:pt idx="11">
                  <c:v>0.49823353377372825</c:v>
                </c:pt>
                <c:pt idx="12">
                  <c:v>44.24735030066168</c:v>
                </c:pt>
                <c:pt idx="13">
                  <c:v>87.996467067537736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7-6746-8DB8-92968A7374D7}"/>
            </c:ext>
          </c:extLst>
        </c:ser>
        <c:ser>
          <c:idx val="1"/>
          <c:order val="1"/>
          <c:tx>
            <c:strRef>
              <c:f>'isotop H 2e wvp 20m (afbraak %)'!$K$119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%)'!$K$120:$K$133</c:f>
              <c:numCache>
                <c:formatCode>0.00</c:formatCode>
                <c:ptCount val="14"/>
                <c:pt idx="0">
                  <c:v>-87</c:v>
                </c:pt>
                <c:pt idx="1">
                  <c:v>-81.731974217108686</c:v>
                </c:pt>
                <c:pt idx="2">
                  <c:v>-75.842822434289516</c:v>
                </c:pt>
                <c:pt idx="3">
                  <c:v>-69.166252803063372</c:v>
                </c:pt>
                <c:pt idx="4">
                  <c:v>-61.458718811700464</c:v>
                </c:pt>
                <c:pt idx="5">
                  <c:v>-52.342640972002734</c:v>
                </c:pt>
                <c:pt idx="6">
                  <c:v>-41.18546340629225</c:v>
                </c:pt>
                <c:pt idx="7">
                  <c:v>-26.801359783703191</c:v>
                </c:pt>
                <c:pt idx="8">
                  <c:v>-6.5281043782949837</c:v>
                </c:pt>
                <c:pt idx="9">
                  <c:v>28.129254649702276</c:v>
                </c:pt>
                <c:pt idx="10">
                  <c:v>62.786613677699535</c:v>
                </c:pt>
                <c:pt idx="11">
                  <c:v>143.25850929940455</c:v>
                </c:pt>
                <c:pt idx="12">
                  <c:v>258.38776394910968</c:v>
                </c:pt>
                <c:pt idx="13">
                  <c:v>373.51701859878352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7-6746-8DB8-92968A73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431192"/>
        <c:axId val="-2056634760"/>
      </c:scatterChart>
      <c:valAx>
        <c:axId val="-20564311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6634760"/>
        <c:crossesAt val="-110"/>
        <c:crossBetween val="midCat"/>
      </c:valAx>
      <c:valAx>
        <c:axId val="-2056634760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6431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20m (afbraak %)'!$N$119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%)'!$N$120:$N$133</c:f>
              <c:numCache>
                <c:formatCode>0.00</c:formatCode>
                <c:ptCount val="14"/>
                <c:pt idx="0">
                  <c:v>-69</c:v>
                </c:pt>
                <c:pt idx="1">
                  <c:v>-60.78187977868955</c:v>
                </c:pt>
                <c:pt idx="2">
                  <c:v>-51.594802997491641</c:v>
                </c:pt>
                <c:pt idx="3">
                  <c:v>-41.179354372778867</c:v>
                </c:pt>
                <c:pt idx="4">
                  <c:v>-29.155601346252723</c:v>
                </c:pt>
                <c:pt idx="5">
                  <c:v>-14.93451991632427</c:v>
                </c:pt>
                <c:pt idx="6">
                  <c:v>2.4706770861840965</c:v>
                </c:pt>
                <c:pt idx="7">
                  <c:v>24.909878737423014</c:v>
                </c:pt>
                <c:pt idx="8">
                  <c:v>56.53615716985982</c:v>
                </c:pt>
                <c:pt idx="9">
                  <c:v>110.60163725353556</c:v>
                </c:pt>
                <c:pt idx="10">
                  <c:v>164.66711733721129</c:v>
                </c:pt>
                <c:pt idx="11">
                  <c:v>290.20327450707111</c:v>
                </c:pt>
                <c:pt idx="12">
                  <c:v>469.80491176061105</c:v>
                </c:pt>
                <c:pt idx="13">
                  <c:v>649.40654901410232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9-6948-B28B-22B3F75320DB}"/>
            </c:ext>
          </c:extLst>
        </c:ser>
        <c:ser>
          <c:idx val="1"/>
          <c:order val="1"/>
          <c:tx>
            <c:strRef>
              <c:f>'isotop H 2e wvp 20m (afbraak %)'!$O$119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%)'!$O$120:$O$133</c:f>
              <c:numCache>
                <c:formatCode>0.00</c:formatCode>
                <c:ptCount val="14"/>
                <c:pt idx="0">
                  <c:v>-69</c:v>
                </c:pt>
                <c:pt idx="1">
                  <c:v>-49.086862540670836</c:v>
                </c:pt>
                <c:pt idx="2">
                  <c:v>-26.825868801614362</c:v>
                </c:pt>
                <c:pt idx="3">
                  <c:v>-1.5884355955795684</c:v>
                </c:pt>
                <c:pt idx="4">
                  <c:v>27.546042891772245</c:v>
                </c:pt>
                <c:pt idx="5">
                  <c:v>62.004817125829646</c:v>
                </c:pt>
                <c:pt idx="6">
                  <c:v>104.1789483242153</c:v>
                </c:pt>
                <c:pt idx="7">
                  <c:v>158.55086001760193</c:v>
                </c:pt>
                <c:pt idx="8">
                  <c:v>235.18376545004497</c:v>
                </c:pt>
                <c:pt idx="9">
                  <c:v>366.18858257587459</c:v>
                </c:pt>
                <c:pt idx="10">
                  <c:v>497.19339970170427</c:v>
                </c:pt>
                <c:pt idx="11">
                  <c:v>801.37716515174918</c:v>
                </c:pt>
                <c:pt idx="12">
                  <c:v>1236.5657477276345</c:v>
                </c:pt>
                <c:pt idx="13">
                  <c:v>1671.7543303034017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9-6948-B28B-22B3F753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26008"/>
        <c:axId val="-2091140824"/>
      </c:scatterChart>
      <c:valAx>
        <c:axId val="-20911260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1140824"/>
        <c:crossesAt val="-90"/>
        <c:crossBetween val="midCat"/>
      </c:valAx>
      <c:valAx>
        <c:axId val="-2091140824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1126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20m (afbraak %)'!$R$119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%)'!$R$120:$R$133</c:f>
              <c:numCache>
                <c:formatCode>0.00</c:formatCode>
                <c:ptCount val="14"/>
                <c:pt idx="0">
                  <c:v>-69</c:v>
                </c:pt>
                <c:pt idx="1">
                  <c:v>-60.9926008100052</c:v>
                </c:pt>
                <c:pt idx="2">
                  <c:v>-52.041090100120059</c:v>
                </c:pt>
                <c:pt idx="3">
                  <c:v>-41.89270426065633</c:v>
                </c:pt>
                <c:pt idx="4">
                  <c:v>-30.177252593784708</c:v>
                </c:pt>
                <c:pt idx="5">
                  <c:v>-16.320814277444157</c:v>
                </c:pt>
                <c:pt idx="6">
                  <c:v>0.63809562243578455</c:v>
                </c:pt>
                <c:pt idx="7">
                  <c:v>22.501933128771142</c:v>
                </c:pt>
                <c:pt idx="8">
                  <c:v>53.317281344991628</c:v>
                </c:pt>
                <c:pt idx="9">
                  <c:v>105.99646706754746</c:v>
                </c:pt>
                <c:pt idx="10">
                  <c:v>158.6756527901033</c:v>
                </c:pt>
                <c:pt idx="11">
                  <c:v>280.99293413509491</c:v>
                </c:pt>
                <c:pt idx="12">
                  <c:v>455.98940120264672</c:v>
                </c:pt>
                <c:pt idx="13">
                  <c:v>630.98586827015095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4-0D4A-A345-4FDD86A7BF64}"/>
            </c:ext>
          </c:extLst>
        </c:ser>
        <c:ser>
          <c:idx val="1"/>
          <c:order val="1"/>
          <c:tx>
            <c:strRef>
              <c:f>'isotop H 2e wvp 20m (afbraak %)'!$S$119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%)'!$S$120:$S$133</c:f>
              <c:numCache>
                <c:formatCode>0.00</c:formatCode>
                <c:ptCount val="14"/>
                <c:pt idx="0">
                  <c:v>-69</c:v>
                </c:pt>
                <c:pt idx="1">
                  <c:v>-58.885390496848679</c:v>
                </c:pt>
                <c:pt idx="2">
                  <c:v>-47.578219073835868</c:v>
                </c:pt>
                <c:pt idx="3">
                  <c:v>-34.759205381881685</c:v>
                </c:pt>
                <c:pt idx="4">
                  <c:v>-19.960740118464891</c:v>
                </c:pt>
                <c:pt idx="5">
                  <c:v>-2.4578706662452561</c:v>
                </c:pt>
                <c:pt idx="6">
                  <c:v>18.963910259918876</c:v>
                </c:pt>
                <c:pt idx="7">
                  <c:v>46.581389215289875</c:v>
                </c:pt>
                <c:pt idx="8">
                  <c:v>85.50603959367362</c:v>
                </c:pt>
                <c:pt idx="9">
                  <c:v>152.04816892742838</c:v>
                </c:pt>
                <c:pt idx="10">
                  <c:v>218.59029826118314</c:v>
                </c:pt>
                <c:pt idx="11">
                  <c:v>373.09633785485676</c:v>
                </c:pt>
                <c:pt idx="12">
                  <c:v>594.14450678229059</c:v>
                </c:pt>
                <c:pt idx="13">
                  <c:v>815.1926757096644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4-0D4A-A345-4FDD86A7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66696"/>
        <c:axId val="-2108726648"/>
      </c:scatterChart>
      <c:valAx>
        <c:axId val="-210906669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8726648"/>
        <c:crossesAt val="-90"/>
        <c:crossBetween val="midCat"/>
      </c:valAx>
      <c:valAx>
        <c:axId val="-2108726648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066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totaal (afbraak %)'!$F$119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%)'!$F$120:$F$133</c:f>
              <c:numCache>
                <c:formatCode>0.00</c:formatCode>
                <c:ptCount val="14"/>
                <c:pt idx="0">
                  <c:v>-115</c:v>
                </c:pt>
                <c:pt idx="1">
                  <c:v>-113.20887123381695</c:v>
                </c:pt>
                <c:pt idx="2">
                  <c:v>-111.20655962765844</c:v>
                </c:pt>
                <c:pt idx="3">
                  <c:v>-108.93652595304155</c:v>
                </c:pt>
                <c:pt idx="4">
                  <c:v>-106.31596439597816</c:v>
                </c:pt>
                <c:pt idx="5">
                  <c:v>-103.21649793048093</c:v>
                </c:pt>
                <c:pt idx="6">
                  <c:v>-99.423057558139362</c:v>
                </c:pt>
                <c:pt idx="7">
                  <c:v>-94.532462326459083</c:v>
                </c:pt>
                <c:pt idx="8">
                  <c:v>-87.639555488620289</c:v>
                </c:pt>
                <c:pt idx="9">
                  <c:v>-75.856053419101229</c:v>
                </c:pt>
                <c:pt idx="10">
                  <c:v>-64.072551349582156</c:v>
                </c:pt>
                <c:pt idx="11">
                  <c:v>-36.712106838202459</c:v>
                </c:pt>
                <c:pt idx="12">
                  <c:v>2.4318397426972922</c:v>
                </c:pt>
                <c:pt idx="13">
                  <c:v>41.575786323586385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F-C546-AF7B-7C1BBDE45EAA}"/>
            </c:ext>
          </c:extLst>
        </c:ser>
        <c:ser>
          <c:idx val="1"/>
          <c:order val="1"/>
          <c:tx>
            <c:strRef>
              <c:f>'isotop H totaal (afbraak %)'!$G$119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%)'!$G$120:$G$133</c:f>
              <c:numCache>
                <c:formatCode>0.00</c:formatCode>
                <c:ptCount val="14"/>
                <c:pt idx="0">
                  <c:v>-115</c:v>
                </c:pt>
                <c:pt idx="1">
                  <c:v>-101.72457502711389</c:v>
                </c:pt>
                <c:pt idx="2">
                  <c:v>-86.883912534409575</c:v>
                </c:pt>
                <c:pt idx="3">
                  <c:v>-70.058957063719703</c:v>
                </c:pt>
                <c:pt idx="4">
                  <c:v>-50.635971405485165</c:v>
                </c:pt>
                <c:pt idx="5">
                  <c:v>-27.663455249446898</c:v>
                </c:pt>
                <c:pt idx="6">
                  <c:v>0.45263221614352744</c:v>
                </c:pt>
                <c:pt idx="7">
                  <c:v>36.700573345067937</c:v>
                </c:pt>
                <c:pt idx="8">
                  <c:v>87.78917696669663</c:v>
                </c:pt>
                <c:pt idx="9">
                  <c:v>175.12572171724975</c:v>
                </c:pt>
                <c:pt idx="10">
                  <c:v>262.46226646780286</c:v>
                </c:pt>
                <c:pt idx="11">
                  <c:v>465.25144343449949</c:v>
                </c:pt>
                <c:pt idx="12">
                  <c:v>755.37716515175634</c:v>
                </c:pt>
                <c:pt idx="13">
                  <c:v>1045.5028868689344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F-C546-AF7B-7C1BBDE4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513336"/>
        <c:axId val="-2056942024"/>
      </c:scatterChart>
      <c:valAx>
        <c:axId val="-20625133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6942024"/>
        <c:crossesAt val="-60"/>
        <c:crossBetween val="midCat"/>
      </c:valAx>
      <c:valAx>
        <c:axId val="-2056942024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513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%)'!$V$120:$V$133</c:f>
              <c:numCache>
                <c:formatCode>0.00</c:formatCode>
                <c:ptCount val="14"/>
                <c:pt idx="0">
                  <c:v>5</c:v>
                </c:pt>
                <c:pt idx="1">
                  <c:v>9.9519442359178356</c:v>
                </c:pt>
                <c:pt idx="2">
                  <c:v>15.487746911767857</c:v>
                </c:pt>
                <c:pt idx="3">
                  <c:v>21.763722365120426</c:v>
                </c:pt>
                <c:pt idx="4">
                  <c:v>29.008804317001562</c:v>
                </c:pt>
                <c:pt idx="5">
                  <c:v>37.577917486317432</c:v>
                </c:pt>
                <c:pt idx="6">
                  <c:v>48.065664398085282</c:v>
                </c:pt>
                <c:pt idx="7">
                  <c:v>61.586721803318994</c:v>
                </c:pt>
                <c:pt idx="8">
                  <c:v>80.643581884402707</c:v>
                </c:pt>
                <c:pt idx="9">
                  <c:v>113.22149937072014</c:v>
                </c:pt>
                <c:pt idx="10">
                  <c:v>145.79941685703756</c:v>
                </c:pt>
                <c:pt idx="11">
                  <c:v>221.44299874144028</c:v>
                </c:pt>
                <c:pt idx="12">
                  <c:v>329.66449811216307</c:v>
                </c:pt>
                <c:pt idx="13">
                  <c:v>437.88599748285651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2-5E45-A7D9-1787144D094C}"/>
            </c:ext>
          </c:extLst>
        </c:ser>
        <c:ser>
          <c:idx val="1"/>
          <c:order val="1"/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%)'!$W$120:$W$133</c:f>
              <c:numCache>
                <c:formatCode>0.00</c:formatCode>
                <c:ptCount val="14"/>
                <c:pt idx="0">
                  <c:v>5</c:v>
                </c:pt>
                <c:pt idx="1">
                  <c:v>15.536051565782628</c:v>
                </c:pt>
                <c:pt idx="2">
                  <c:v>27.314355131420971</c:v>
                </c:pt>
                <c:pt idx="3">
                  <c:v>40.667494393873241</c:v>
                </c:pt>
                <c:pt idx="4">
                  <c:v>56.082562376599071</c:v>
                </c:pt>
                <c:pt idx="5">
                  <c:v>74.314718055994533</c:v>
                </c:pt>
                <c:pt idx="6">
                  <c:v>96.6290731874155</c:v>
                </c:pt>
                <c:pt idx="7">
                  <c:v>125.39728043259362</c:v>
                </c:pt>
                <c:pt idx="8">
                  <c:v>165.94379124341003</c:v>
                </c:pt>
                <c:pt idx="9">
                  <c:v>235.25850929940455</c:v>
                </c:pt>
                <c:pt idx="10">
                  <c:v>304.57322735539907</c:v>
                </c:pt>
                <c:pt idx="11">
                  <c:v>465.5170185988091</c:v>
                </c:pt>
                <c:pt idx="12">
                  <c:v>695.77552789821937</c:v>
                </c:pt>
                <c:pt idx="13">
                  <c:v>926.03403719756705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2-5E45-A7D9-1787144D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26344"/>
        <c:axId val="-2096007176"/>
      </c:scatterChart>
      <c:valAx>
        <c:axId val="-21091263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007176"/>
        <c:crossesAt val="-30"/>
        <c:crossBetween val="midCat"/>
      </c:valAx>
      <c:valAx>
        <c:axId val="-2096007176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126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%)'!$V$120:$V$133</c:f>
              <c:numCache>
                <c:formatCode>0.00</c:formatCode>
                <c:ptCount val="14"/>
                <c:pt idx="0">
                  <c:v>5</c:v>
                </c:pt>
                <c:pt idx="1">
                  <c:v>9.9519442359178356</c:v>
                </c:pt>
                <c:pt idx="2">
                  <c:v>15.487746911767857</c:v>
                </c:pt>
                <c:pt idx="3">
                  <c:v>21.763722365120426</c:v>
                </c:pt>
                <c:pt idx="4">
                  <c:v>29.008804317001562</c:v>
                </c:pt>
                <c:pt idx="5">
                  <c:v>37.577917486317432</c:v>
                </c:pt>
                <c:pt idx="6">
                  <c:v>48.065664398085282</c:v>
                </c:pt>
                <c:pt idx="7">
                  <c:v>61.586721803318994</c:v>
                </c:pt>
                <c:pt idx="8">
                  <c:v>80.643581884402707</c:v>
                </c:pt>
                <c:pt idx="9">
                  <c:v>113.22149937072014</c:v>
                </c:pt>
                <c:pt idx="10">
                  <c:v>145.79941685703756</c:v>
                </c:pt>
                <c:pt idx="11">
                  <c:v>221.44299874144028</c:v>
                </c:pt>
                <c:pt idx="12">
                  <c:v>329.66449811216307</c:v>
                </c:pt>
                <c:pt idx="13">
                  <c:v>437.88599748285651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6-FA44-90E0-74695CB5FA6C}"/>
            </c:ext>
          </c:extLst>
        </c:ser>
        <c:ser>
          <c:idx val="1"/>
          <c:order val="1"/>
          <c:xVal>
            <c:numRef>
              <c:f>'isotop H 2e wvp 20m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20m (afbraak %)'!$W$120:$W$133</c:f>
              <c:numCache>
                <c:formatCode>0.00</c:formatCode>
                <c:ptCount val="14"/>
                <c:pt idx="0">
                  <c:v>5</c:v>
                </c:pt>
                <c:pt idx="1">
                  <c:v>15.536051565782628</c:v>
                </c:pt>
                <c:pt idx="2">
                  <c:v>27.314355131420971</c:v>
                </c:pt>
                <c:pt idx="3">
                  <c:v>40.667494393873241</c:v>
                </c:pt>
                <c:pt idx="4">
                  <c:v>56.082562376599071</c:v>
                </c:pt>
                <c:pt idx="5">
                  <c:v>74.314718055994533</c:v>
                </c:pt>
                <c:pt idx="6">
                  <c:v>96.6290731874155</c:v>
                </c:pt>
                <c:pt idx="7">
                  <c:v>125.39728043259362</c:v>
                </c:pt>
                <c:pt idx="8">
                  <c:v>165.94379124341003</c:v>
                </c:pt>
                <c:pt idx="9">
                  <c:v>235.25850929940455</c:v>
                </c:pt>
                <c:pt idx="10">
                  <c:v>304.57322735539907</c:v>
                </c:pt>
                <c:pt idx="11">
                  <c:v>465.5170185988091</c:v>
                </c:pt>
                <c:pt idx="12">
                  <c:v>695.77552789821937</c:v>
                </c:pt>
                <c:pt idx="13">
                  <c:v>926.03403719756705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6-FA44-90E0-74695CB5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19096"/>
        <c:axId val="-2091403912"/>
      </c:scatterChart>
      <c:valAx>
        <c:axId val="-209131909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1403912"/>
        <c:crossesAt val="-30"/>
        <c:crossBetween val="midCat"/>
      </c:valAx>
      <c:valAx>
        <c:axId val="-2091403912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1319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30m (afbraak %)'!$C$119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%)'!$C$120:$C$133</c:f>
              <c:numCache>
                <c:formatCode>0.00</c:formatCode>
                <c:ptCount val="14"/>
                <c:pt idx="0">
                  <c:v>-7</c:v>
                </c:pt>
                <c:pt idx="1">
                  <c:v>-3.944545045923038</c:v>
                </c:pt>
                <c:pt idx="2">
                  <c:v>-0.52883701188791843</c:v>
                </c:pt>
                <c:pt idx="3">
                  <c:v>3.3435733742232401</c:v>
                </c:pt>
                <c:pt idx="4">
                  <c:v>7.8139430892137316</c:v>
                </c:pt>
                <c:pt idx="5">
                  <c:v>13.101268236238415</c:v>
                </c:pt>
                <c:pt idx="6">
                  <c:v>19.572431224350495</c:v>
                </c:pt>
                <c:pt idx="7">
                  <c:v>27.915211325452148</c:v>
                </c:pt>
                <c:pt idx="8">
                  <c:v>39.673699460588907</c:v>
                </c:pt>
                <c:pt idx="9">
                  <c:v>59.774967696827318</c:v>
                </c:pt>
                <c:pt idx="10">
                  <c:v>79.876235933065729</c:v>
                </c:pt>
                <c:pt idx="11">
                  <c:v>126.54993539365464</c:v>
                </c:pt>
                <c:pt idx="12">
                  <c:v>193.32490309048362</c:v>
                </c:pt>
                <c:pt idx="13">
                  <c:v>260.09987078729444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2-1D42-B4ED-B6EBD940F5B9}"/>
            </c:ext>
          </c:extLst>
        </c:ser>
        <c:ser>
          <c:idx val="1"/>
          <c:order val="1"/>
          <c:tx>
            <c:strRef>
              <c:f>'isotop H 2e wvp 30m (afbraak %)'!$D$119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%)'!$D$120:$D$133</c:f>
              <c:numCache>
                <c:formatCode>0.00</c:formatCode>
                <c:ptCount val="14"/>
                <c:pt idx="0">
                  <c:v>-7</c:v>
                </c:pt>
                <c:pt idx="1">
                  <c:v>1.3234807369682766</c:v>
                </c:pt>
                <c:pt idx="2">
                  <c:v>10.628340553822568</c:v>
                </c:pt>
                <c:pt idx="3">
                  <c:v>21.177320571159864</c:v>
                </c:pt>
                <c:pt idx="4">
                  <c:v>33.355224277513265</c:v>
                </c:pt>
                <c:pt idx="5">
                  <c:v>47.758627264235678</c:v>
                </c:pt>
                <c:pt idx="6">
                  <c:v>65.386967818058238</c:v>
                </c:pt>
                <c:pt idx="7">
                  <c:v>88.113851541748957</c:v>
                </c:pt>
                <c:pt idx="8">
                  <c:v>120.14559508229392</c:v>
                </c:pt>
                <c:pt idx="9">
                  <c:v>174.90422234652959</c:v>
                </c:pt>
                <c:pt idx="10">
                  <c:v>229.66284961076528</c:v>
                </c:pt>
                <c:pt idx="11">
                  <c:v>356.80844469305919</c:v>
                </c:pt>
                <c:pt idx="12">
                  <c:v>538.71266703959327</c:v>
                </c:pt>
                <c:pt idx="13">
                  <c:v>720.6168893860779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2-1D42-B4ED-B6EBD940F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833448"/>
        <c:axId val="-2110040120"/>
      </c:scatterChart>
      <c:valAx>
        <c:axId val="-21098334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040120"/>
        <c:crossesAt val="-40"/>
        <c:crossBetween val="midCat"/>
      </c:valAx>
      <c:valAx>
        <c:axId val="-2110040120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833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30m (afbraak %)'!$F$119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%)'!$F$120:$F$133</c:f>
              <c:numCache>
                <c:formatCode>0.00</c:formatCode>
                <c:ptCount val="14"/>
                <c:pt idx="0">
                  <c:v>-12</c:v>
                </c:pt>
                <c:pt idx="1">
                  <c:v>-10.208871233816954</c:v>
                </c:pt>
                <c:pt idx="2">
                  <c:v>-8.2065596276584358</c:v>
                </c:pt>
                <c:pt idx="3">
                  <c:v>-5.9365259530415484</c:v>
                </c:pt>
                <c:pt idx="4">
                  <c:v>-3.315964395978158</c:v>
                </c:pt>
                <c:pt idx="5">
                  <c:v>-0.21649793048093002</c:v>
                </c:pt>
                <c:pt idx="6">
                  <c:v>3.5769424418606341</c:v>
                </c:pt>
                <c:pt idx="7">
                  <c:v>8.4675376735409138</c:v>
                </c:pt>
                <c:pt idx="8">
                  <c:v>15.360444511379704</c:v>
                </c:pt>
                <c:pt idx="9">
                  <c:v>27.143946580898771</c:v>
                </c:pt>
                <c:pt idx="10">
                  <c:v>38.927448650417844</c:v>
                </c:pt>
                <c:pt idx="11">
                  <c:v>66.287893161797541</c:v>
                </c:pt>
                <c:pt idx="12">
                  <c:v>105.43183974269729</c:v>
                </c:pt>
                <c:pt idx="13">
                  <c:v>144.57578632358639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C-7A4C-954B-4E58A3E3CBB2}"/>
            </c:ext>
          </c:extLst>
        </c:ser>
        <c:ser>
          <c:idx val="1"/>
          <c:order val="1"/>
          <c:tx>
            <c:strRef>
              <c:f>'isotop H 2e wvp 30m (afbraak %)'!$G$119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%)'!$G$120:$G$133</c:f>
              <c:numCache>
                <c:formatCode>0.00</c:formatCode>
                <c:ptCount val="14"/>
                <c:pt idx="0">
                  <c:v>-12</c:v>
                </c:pt>
                <c:pt idx="1">
                  <c:v>1.2754249728861122</c:v>
                </c:pt>
                <c:pt idx="2">
                  <c:v>16.116087465590425</c:v>
                </c:pt>
                <c:pt idx="3">
                  <c:v>32.94104293628029</c:v>
                </c:pt>
                <c:pt idx="4">
                  <c:v>52.364028594514835</c:v>
                </c:pt>
                <c:pt idx="5">
                  <c:v>75.336544750553102</c:v>
                </c:pt>
                <c:pt idx="6">
                  <c:v>103.45263221614353</c:v>
                </c:pt>
                <c:pt idx="7">
                  <c:v>139.70057334506794</c:v>
                </c:pt>
                <c:pt idx="8">
                  <c:v>190.78917696669663</c:v>
                </c:pt>
                <c:pt idx="9">
                  <c:v>278.12572171724975</c:v>
                </c:pt>
                <c:pt idx="10">
                  <c:v>365.46226646780286</c:v>
                </c:pt>
                <c:pt idx="11">
                  <c:v>568.25144343449949</c:v>
                </c:pt>
                <c:pt idx="12">
                  <c:v>858.37716515175634</c:v>
                </c:pt>
                <c:pt idx="13">
                  <c:v>1148.5028868689344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C-7A4C-954B-4E58A3E3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41576"/>
        <c:axId val="-2109896904"/>
      </c:scatterChart>
      <c:valAx>
        <c:axId val="-21103415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896904"/>
        <c:crossesAt val="-60"/>
        <c:crossBetween val="midCat"/>
      </c:valAx>
      <c:valAx>
        <c:axId val="-2109896904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0341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30m (afbraak %)'!$J$119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%)'!$J$120:$J$133</c:f>
              <c:numCache>
                <c:formatCode>0.00</c:formatCode>
                <c:ptCount val="14"/>
                <c:pt idx="0">
                  <c:v>-56</c:v>
                </c:pt>
                <c:pt idx="1">
                  <c:v>-53.9981502025013</c:v>
                </c:pt>
                <c:pt idx="2">
                  <c:v>-51.760272525030018</c:v>
                </c:pt>
                <c:pt idx="3">
                  <c:v>-49.223176065164083</c:v>
                </c:pt>
                <c:pt idx="4">
                  <c:v>-46.294313148446179</c:v>
                </c:pt>
                <c:pt idx="5">
                  <c:v>-42.830203569361039</c:v>
                </c:pt>
                <c:pt idx="6">
                  <c:v>-38.59047609439105</c:v>
                </c:pt>
                <c:pt idx="7">
                  <c:v>-33.124516717807211</c:v>
                </c:pt>
                <c:pt idx="8">
                  <c:v>-25.420679663752093</c:v>
                </c:pt>
                <c:pt idx="9">
                  <c:v>-12.250883233113136</c:v>
                </c:pt>
                <c:pt idx="10">
                  <c:v>0.9189131975258249</c:v>
                </c:pt>
                <c:pt idx="11">
                  <c:v>31.498233533773728</c:v>
                </c:pt>
                <c:pt idx="12">
                  <c:v>75.24735030066168</c:v>
                </c:pt>
                <c:pt idx="13">
                  <c:v>118.99646706753774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C-CD44-A72A-BC5F9E97DF97}"/>
            </c:ext>
          </c:extLst>
        </c:ser>
        <c:ser>
          <c:idx val="1"/>
          <c:order val="1"/>
          <c:tx>
            <c:strRef>
              <c:f>'isotop H 2e wvp 30m (afbraak %)'!$K$119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%)'!$K$120:$K$133</c:f>
              <c:numCache>
                <c:formatCode>0.00</c:formatCode>
                <c:ptCount val="14"/>
                <c:pt idx="0">
                  <c:v>-56</c:v>
                </c:pt>
                <c:pt idx="1">
                  <c:v>-50.731974217108686</c:v>
                </c:pt>
                <c:pt idx="2">
                  <c:v>-44.842822434289516</c:v>
                </c:pt>
                <c:pt idx="3">
                  <c:v>-38.166252803063379</c:v>
                </c:pt>
                <c:pt idx="4">
                  <c:v>-30.458718811700464</c:v>
                </c:pt>
                <c:pt idx="5">
                  <c:v>-21.342640972002734</c:v>
                </c:pt>
                <c:pt idx="6">
                  <c:v>-10.18546340629225</c:v>
                </c:pt>
                <c:pt idx="7">
                  <c:v>4.1986402162968091</c:v>
                </c:pt>
                <c:pt idx="8">
                  <c:v>24.471895621705016</c:v>
                </c:pt>
                <c:pt idx="9">
                  <c:v>59.129254649702276</c:v>
                </c:pt>
                <c:pt idx="10">
                  <c:v>93.786613677699535</c:v>
                </c:pt>
                <c:pt idx="11">
                  <c:v>174.25850929940455</c:v>
                </c:pt>
                <c:pt idx="12">
                  <c:v>289.38776394910968</c:v>
                </c:pt>
                <c:pt idx="13">
                  <c:v>404.51701859878352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C-CD44-A72A-BC5F9E97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15032"/>
        <c:axId val="-2110087928"/>
      </c:scatterChart>
      <c:valAx>
        <c:axId val="-21104150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087928"/>
        <c:crossesAt val="-110"/>
        <c:crossBetween val="midCat"/>
      </c:valAx>
      <c:valAx>
        <c:axId val="-2110087928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0415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30m (afbraak %)'!$N$119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%)'!$N$120:$N$133</c:f>
              <c:numCache>
                <c:formatCode>0.00</c:formatCode>
                <c:ptCount val="14"/>
                <c:pt idx="0">
                  <c:v>-54</c:v>
                </c:pt>
                <c:pt idx="1">
                  <c:v>-45.78187977868955</c:v>
                </c:pt>
                <c:pt idx="2">
                  <c:v>-36.594802997491641</c:v>
                </c:pt>
                <c:pt idx="3">
                  <c:v>-26.179354372778867</c:v>
                </c:pt>
                <c:pt idx="4">
                  <c:v>-14.155601346252723</c:v>
                </c:pt>
                <c:pt idx="5">
                  <c:v>6.5480083675730327E-2</c:v>
                </c:pt>
                <c:pt idx="6">
                  <c:v>17.470677086184097</c:v>
                </c:pt>
                <c:pt idx="7">
                  <c:v>39.909878737423014</c:v>
                </c:pt>
                <c:pt idx="8">
                  <c:v>71.53615716985982</c:v>
                </c:pt>
                <c:pt idx="9">
                  <c:v>125.60163725353556</c:v>
                </c:pt>
                <c:pt idx="10">
                  <c:v>179.66711733721129</c:v>
                </c:pt>
                <c:pt idx="11">
                  <c:v>305.20327450707111</c:v>
                </c:pt>
                <c:pt idx="12">
                  <c:v>484.80491176061105</c:v>
                </c:pt>
                <c:pt idx="13">
                  <c:v>664.40654901410232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D-AA4A-B621-39133F9A1F0E}"/>
            </c:ext>
          </c:extLst>
        </c:ser>
        <c:ser>
          <c:idx val="1"/>
          <c:order val="1"/>
          <c:tx>
            <c:strRef>
              <c:f>'isotop H 2e wvp 30m (afbraak %)'!$O$119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%)'!$O$120:$O$133</c:f>
              <c:numCache>
                <c:formatCode>0.00</c:formatCode>
                <c:ptCount val="14"/>
                <c:pt idx="0">
                  <c:v>-54</c:v>
                </c:pt>
                <c:pt idx="1">
                  <c:v>-34.086862540670836</c:v>
                </c:pt>
                <c:pt idx="2">
                  <c:v>-11.825868801614362</c:v>
                </c:pt>
                <c:pt idx="3">
                  <c:v>13.411564404420432</c:v>
                </c:pt>
                <c:pt idx="4">
                  <c:v>42.546042891772245</c:v>
                </c:pt>
                <c:pt idx="5">
                  <c:v>77.004817125829646</c:v>
                </c:pt>
                <c:pt idx="6">
                  <c:v>119.1789483242153</c:v>
                </c:pt>
                <c:pt idx="7">
                  <c:v>173.55086001760193</c:v>
                </c:pt>
                <c:pt idx="8">
                  <c:v>250.18376545004497</c:v>
                </c:pt>
                <c:pt idx="9">
                  <c:v>381.18858257587459</c:v>
                </c:pt>
                <c:pt idx="10">
                  <c:v>512.19339970170427</c:v>
                </c:pt>
                <c:pt idx="11">
                  <c:v>816.37716515174918</c:v>
                </c:pt>
                <c:pt idx="12">
                  <c:v>1251.5657477276345</c:v>
                </c:pt>
                <c:pt idx="13">
                  <c:v>1686.7543303034017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D-AA4A-B621-39133F9A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33112"/>
        <c:axId val="-2110594488"/>
      </c:scatterChart>
      <c:valAx>
        <c:axId val="-21104331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594488"/>
        <c:crossesAt val="-90"/>
        <c:crossBetween val="midCat"/>
      </c:valAx>
      <c:valAx>
        <c:axId val="-2110594488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0433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30m (afbraak %)'!$R$119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%)'!$R$120:$R$133</c:f>
              <c:numCache>
                <c:formatCode>0.00</c:formatCode>
                <c:ptCount val="14"/>
                <c:pt idx="0">
                  <c:v>-54</c:v>
                </c:pt>
                <c:pt idx="1">
                  <c:v>-45.9926008100052</c:v>
                </c:pt>
                <c:pt idx="2">
                  <c:v>-37.041090100120059</c:v>
                </c:pt>
                <c:pt idx="3">
                  <c:v>-26.892704260656334</c:v>
                </c:pt>
                <c:pt idx="4">
                  <c:v>-15.177252593784708</c:v>
                </c:pt>
                <c:pt idx="5">
                  <c:v>-1.3208142774441569</c:v>
                </c:pt>
                <c:pt idx="6">
                  <c:v>15.638095622435785</c:v>
                </c:pt>
                <c:pt idx="7">
                  <c:v>37.501933128771142</c:v>
                </c:pt>
                <c:pt idx="8">
                  <c:v>68.317281344991628</c:v>
                </c:pt>
                <c:pt idx="9">
                  <c:v>120.99646706754746</c:v>
                </c:pt>
                <c:pt idx="10">
                  <c:v>173.6756527901033</c:v>
                </c:pt>
                <c:pt idx="11">
                  <c:v>295.99293413509491</c:v>
                </c:pt>
                <c:pt idx="12">
                  <c:v>470.98940120264672</c:v>
                </c:pt>
                <c:pt idx="13">
                  <c:v>645.98586827015095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8-D940-8BEF-CEE74911A2F1}"/>
            </c:ext>
          </c:extLst>
        </c:ser>
        <c:ser>
          <c:idx val="1"/>
          <c:order val="1"/>
          <c:tx>
            <c:strRef>
              <c:f>'isotop H 2e wvp 30m (afbraak %)'!$S$119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%)'!$S$120:$S$133</c:f>
              <c:numCache>
                <c:formatCode>0.00</c:formatCode>
                <c:ptCount val="14"/>
                <c:pt idx="0">
                  <c:v>-54</c:v>
                </c:pt>
                <c:pt idx="1">
                  <c:v>-43.885390496848679</c:v>
                </c:pt>
                <c:pt idx="2">
                  <c:v>-32.578219073835868</c:v>
                </c:pt>
                <c:pt idx="3">
                  <c:v>-19.759205381881685</c:v>
                </c:pt>
                <c:pt idx="4">
                  <c:v>-4.9607401184648907</c:v>
                </c:pt>
                <c:pt idx="5">
                  <c:v>12.542129333754744</c:v>
                </c:pt>
                <c:pt idx="6">
                  <c:v>33.963910259918876</c:v>
                </c:pt>
                <c:pt idx="7">
                  <c:v>61.581389215289875</c:v>
                </c:pt>
                <c:pt idx="8">
                  <c:v>100.50603959367362</c:v>
                </c:pt>
                <c:pt idx="9">
                  <c:v>167.04816892742838</c:v>
                </c:pt>
                <c:pt idx="10">
                  <c:v>233.59029826118314</c:v>
                </c:pt>
                <c:pt idx="11">
                  <c:v>388.09633785485676</c:v>
                </c:pt>
                <c:pt idx="12">
                  <c:v>609.14450678229059</c:v>
                </c:pt>
                <c:pt idx="13">
                  <c:v>830.1926757096644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8-D940-8BEF-CEE74911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854776"/>
        <c:axId val="-2109755160"/>
      </c:scatterChart>
      <c:valAx>
        <c:axId val="-20918547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755160"/>
        <c:crossesAt val="-90"/>
        <c:crossBetween val="midCat"/>
      </c:valAx>
      <c:valAx>
        <c:axId val="-2109755160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1854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%)'!$V$120:$V$133</c:f>
              <c:numCache>
                <c:formatCode>0.00</c:formatCode>
                <c:ptCount val="14"/>
                <c:pt idx="0">
                  <c:v>19</c:v>
                </c:pt>
                <c:pt idx="1">
                  <c:v>23.951944235917836</c:v>
                </c:pt>
                <c:pt idx="2">
                  <c:v>29.487746911767857</c:v>
                </c:pt>
                <c:pt idx="3">
                  <c:v>35.763722365120429</c:v>
                </c:pt>
                <c:pt idx="4">
                  <c:v>43.008804317001562</c:v>
                </c:pt>
                <c:pt idx="5">
                  <c:v>51.577917486317432</c:v>
                </c:pt>
                <c:pt idx="6">
                  <c:v>62.065664398085282</c:v>
                </c:pt>
                <c:pt idx="7">
                  <c:v>75.586721803318994</c:v>
                </c:pt>
                <c:pt idx="8">
                  <c:v>94.643581884402707</c:v>
                </c:pt>
                <c:pt idx="9">
                  <c:v>127.22149937072014</c:v>
                </c:pt>
                <c:pt idx="10">
                  <c:v>159.79941685703756</c:v>
                </c:pt>
                <c:pt idx="11">
                  <c:v>235.44299874144028</c:v>
                </c:pt>
                <c:pt idx="12">
                  <c:v>343.66449811216307</c:v>
                </c:pt>
                <c:pt idx="13">
                  <c:v>451.88599748285651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D-FF4B-98A0-1DC5D0836B50}"/>
            </c:ext>
          </c:extLst>
        </c:ser>
        <c:ser>
          <c:idx val="1"/>
          <c:order val="1"/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%)'!$W$120:$W$133</c:f>
              <c:numCache>
                <c:formatCode>0.00</c:formatCode>
                <c:ptCount val="14"/>
                <c:pt idx="0">
                  <c:v>19</c:v>
                </c:pt>
                <c:pt idx="1">
                  <c:v>29.536051565782628</c:v>
                </c:pt>
                <c:pt idx="2">
                  <c:v>41.314355131420967</c:v>
                </c:pt>
                <c:pt idx="3">
                  <c:v>54.667494393873241</c:v>
                </c:pt>
                <c:pt idx="4">
                  <c:v>70.082562376599071</c:v>
                </c:pt>
                <c:pt idx="5">
                  <c:v>88.314718055994533</c:v>
                </c:pt>
                <c:pt idx="6">
                  <c:v>110.6290731874155</c:v>
                </c:pt>
                <c:pt idx="7">
                  <c:v>139.39728043259362</c:v>
                </c:pt>
                <c:pt idx="8">
                  <c:v>179.94379124341003</c:v>
                </c:pt>
                <c:pt idx="9">
                  <c:v>249.25850929940455</c:v>
                </c:pt>
                <c:pt idx="10">
                  <c:v>318.57322735539907</c:v>
                </c:pt>
                <c:pt idx="11">
                  <c:v>479.5170185988091</c:v>
                </c:pt>
                <c:pt idx="12">
                  <c:v>709.77552789821937</c:v>
                </c:pt>
                <c:pt idx="13">
                  <c:v>940.03403719756705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D-FF4B-98A0-1DC5D08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95976"/>
        <c:axId val="-2109863352"/>
      </c:scatterChart>
      <c:valAx>
        <c:axId val="-21097959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863352"/>
        <c:crossesAt val="-30"/>
        <c:crossBetween val="midCat"/>
      </c:valAx>
      <c:valAx>
        <c:axId val="-2109863352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795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%)'!$V$120:$V$133</c:f>
              <c:numCache>
                <c:formatCode>0.00</c:formatCode>
                <c:ptCount val="14"/>
                <c:pt idx="0">
                  <c:v>19</c:v>
                </c:pt>
                <c:pt idx="1">
                  <c:v>23.951944235917836</c:v>
                </c:pt>
                <c:pt idx="2">
                  <c:v>29.487746911767857</c:v>
                </c:pt>
                <c:pt idx="3">
                  <c:v>35.763722365120429</c:v>
                </c:pt>
                <c:pt idx="4">
                  <c:v>43.008804317001562</c:v>
                </c:pt>
                <c:pt idx="5">
                  <c:v>51.577917486317432</c:v>
                </c:pt>
                <c:pt idx="6">
                  <c:v>62.065664398085282</c:v>
                </c:pt>
                <c:pt idx="7">
                  <c:v>75.586721803318994</c:v>
                </c:pt>
                <c:pt idx="8">
                  <c:v>94.643581884402707</c:v>
                </c:pt>
                <c:pt idx="9">
                  <c:v>127.22149937072014</c:v>
                </c:pt>
                <c:pt idx="10">
                  <c:v>159.79941685703756</c:v>
                </c:pt>
                <c:pt idx="11">
                  <c:v>235.44299874144028</c:v>
                </c:pt>
                <c:pt idx="12">
                  <c:v>343.66449811216307</c:v>
                </c:pt>
                <c:pt idx="13">
                  <c:v>451.88599748285651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C-EB42-8289-A243C92F34E9}"/>
            </c:ext>
          </c:extLst>
        </c:ser>
        <c:ser>
          <c:idx val="1"/>
          <c:order val="1"/>
          <c:xVal>
            <c:numRef>
              <c:f>'isotop H 2e wvp 30m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30m (afbraak %)'!$W$120:$W$133</c:f>
              <c:numCache>
                <c:formatCode>0.00</c:formatCode>
                <c:ptCount val="14"/>
                <c:pt idx="0">
                  <c:v>19</c:v>
                </c:pt>
                <c:pt idx="1">
                  <c:v>29.536051565782628</c:v>
                </c:pt>
                <c:pt idx="2">
                  <c:v>41.314355131420967</c:v>
                </c:pt>
                <c:pt idx="3">
                  <c:v>54.667494393873241</c:v>
                </c:pt>
                <c:pt idx="4">
                  <c:v>70.082562376599071</c:v>
                </c:pt>
                <c:pt idx="5">
                  <c:v>88.314718055994533</c:v>
                </c:pt>
                <c:pt idx="6">
                  <c:v>110.6290731874155</c:v>
                </c:pt>
                <c:pt idx="7">
                  <c:v>139.39728043259362</c:v>
                </c:pt>
                <c:pt idx="8">
                  <c:v>179.94379124341003</c:v>
                </c:pt>
                <c:pt idx="9">
                  <c:v>249.25850929940455</c:v>
                </c:pt>
                <c:pt idx="10">
                  <c:v>318.57322735539907</c:v>
                </c:pt>
                <c:pt idx="11">
                  <c:v>479.5170185988091</c:v>
                </c:pt>
                <c:pt idx="12">
                  <c:v>709.77552789821937</c:v>
                </c:pt>
                <c:pt idx="13">
                  <c:v>940.03403719756705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C-EB42-8289-A243C92F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03192"/>
        <c:axId val="-2110019848"/>
      </c:scatterChart>
      <c:valAx>
        <c:axId val="-21100031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019848"/>
        <c:crossesAt val="-30"/>
        <c:crossBetween val="midCat"/>
      </c:valAx>
      <c:valAx>
        <c:axId val="-2110019848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0003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1e wvp (afbraak %)'!$C$119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%)'!$C$120:$C$133</c:f>
              <c:numCache>
                <c:formatCode>0.00</c:formatCode>
                <c:ptCount val="14"/>
                <c:pt idx="0">
                  <c:v>-16</c:v>
                </c:pt>
                <c:pt idx="1">
                  <c:v>-12.944545045923038</c:v>
                </c:pt>
                <c:pt idx="2">
                  <c:v>-9.5288370118879193</c:v>
                </c:pt>
                <c:pt idx="3">
                  <c:v>-5.6564266257767599</c:v>
                </c:pt>
                <c:pt idx="4">
                  <c:v>-1.1860569107862684</c:v>
                </c:pt>
                <c:pt idx="5">
                  <c:v>4.1012682362384147</c:v>
                </c:pt>
                <c:pt idx="6">
                  <c:v>10.572431224350495</c:v>
                </c:pt>
                <c:pt idx="7">
                  <c:v>18.915211325452148</c:v>
                </c:pt>
                <c:pt idx="8">
                  <c:v>30.673699460588907</c:v>
                </c:pt>
                <c:pt idx="9">
                  <c:v>50.774967696827318</c:v>
                </c:pt>
                <c:pt idx="10">
                  <c:v>70.876235933065729</c:v>
                </c:pt>
                <c:pt idx="11">
                  <c:v>117.54993539365464</c:v>
                </c:pt>
                <c:pt idx="12">
                  <c:v>184.32490309048362</c:v>
                </c:pt>
                <c:pt idx="13">
                  <c:v>251.09987078729444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0-6D45-B593-12A31A4154AD}"/>
            </c:ext>
          </c:extLst>
        </c:ser>
        <c:ser>
          <c:idx val="1"/>
          <c:order val="1"/>
          <c:tx>
            <c:strRef>
              <c:f>'isotop H 1e wvp (afbraak %)'!$D$119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%)'!$D$120:$D$133</c:f>
              <c:numCache>
                <c:formatCode>0.00</c:formatCode>
                <c:ptCount val="14"/>
                <c:pt idx="0">
                  <c:v>-16</c:v>
                </c:pt>
                <c:pt idx="1">
                  <c:v>-7.6765192630317234</c:v>
                </c:pt>
                <c:pt idx="2">
                  <c:v>1.6283405538225679</c:v>
                </c:pt>
                <c:pt idx="3">
                  <c:v>12.177320571159864</c:v>
                </c:pt>
                <c:pt idx="4">
                  <c:v>24.355224277513265</c:v>
                </c:pt>
                <c:pt idx="5">
                  <c:v>38.758627264235678</c:v>
                </c:pt>
                <c:pt idx="6">
                  <c:v>56.386967818058238</c:v>
                </c:pt>
                <c:pt idx="7">
                  <c:v>79.113851541748957</c:v>
                </c:pt>
                <c:pt idx="8">
                  <c:v>111.14559508229392</c:v>
                </c:pt>
                <c:pt idx="9">
                  <c:v>165.90422234652959</c:v>
                </c:pt>
                <c:pt idx="10">
                  <c:v>220.66284961076528</c:v>
                </c:pt>
                <c:pt idx="11">
                  <c:v>347.80844469305919</c:v>
                </c:pt>
                <c:pt idx="12">
                  <c:v>529.71266703959327</c:v>
                </c:pt>
                <c:pt idx="13">
                  <c:v>711.6168893860779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0-6D45-B593-12A31A41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41976"/>
        <c:axId val="-2095459144"/>
      </c:scatterChart>
      <c:valAx>
        <c:axId val="-20955419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459144"/>
        <c:crossesAt val="-40"/>
        <c:crossBetween val="midCat"/>
      </c:valAx>
      <c:valAx>
        <c:axId val="-2095459144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541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totaal (afbraak %)'!$J$119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%)'!$J$120:$J$133</c:f>
              <c:numCache>
                <c:formatCode>0.00</c:formatCode>
                <c:ptCount val="14"/>
                <c:pt idx="0">
                  <c:v>-92</c:v>
                </c:pt>
                <c:pt idx="1">
                  <c:v>-89.998150202501307</c:v>
                </c:pt>
                <c:pt idx="2">
                  <c:v>-87.760272525030018</c:v>
                </c:pt>
                <c:pt idx="3">
                  <c:v>-85.223176065164083</c:v>
                </c:pt>
                <c:pt idx="4">
                  <c:v>-82.294313148446179</c:v>
                </c:pt>
                <c:pt idx="5">
                  <c:v>-78.830203569361032</c:v>
                </c:pt>
                <c:pt idx="6">
                  <c:v>-74.59047609439105</c:v>
                </c:pt>
                <c:pt idx="7">
                  <c:v>-69.124516717807211</c:v>
                </c:pt>
                <c:pt idx="8">
                  <c:v>-61.420679663752097</c:v>
                </c:pt>
                <c:pt idx="9">
                  <c:v>-48.250883233113136</c:v>
                </c:pt>
                <c:pt idx="10">
                  <c:v>-35.081086802474175</c:v>
                </c:pt>
                <c:pt idx="11">
                  <c:v>-4.5017664662262717</c:v>
                </c:pt>
                <c:pt idx="12">
                  <c:v>39.24735030066168</c:v>
                </c:pt>
                <c:pt idx="13">
                  <c:v>82.996467067537736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C-BC45-8D39-4CD739CBC255}"/>
            </c:ext>
          </c:extLst>
        </c:ser>
        <c:ser>
          <c:idx val="1"/>
          <c:order val="1"/>
          <c:tx>
            <c:strRef>
              <c:f>'isotop H totaal (afbraak %)'!$K$119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%)'!$K$120:$K$133</c:f>
              <c:numCache>
                <c:formatCode>0.00</c:formatCode>
                <c:ptCount val="14"/>
                <c:pt idx="0">
                  <c:v>-92</c:v>
                </c:pt>
                <c:pt idx="1">
                  <c:v>-86.731974217108686</c:v>
                </c:pt>
                <c:pt idx="2">
                  <c:v>-80.842822434289516</c:v>
                </c:pt>
                <c:pt idx="3">
                  <c:v>-74.166252803063372</c:v>
                </c:pt>
                <c:pt idx="4">
                  <c:v>-66.458718811700464</c:v>
                </c:pt>
                <c:pt idx="5">
                  <c:v>-57.342640972002734</c:v>
                </c:pt>
                <c:pt idx="6">
                  <c:v>-46.18546340629225</c:v>
                </c:pt>
                <c:pt idx="7">
                  <c:v>-31.801359783703191</c:v>
                </c:pt>
                <c:pt idx="8">
                  <c:v>-11.528104378294984</c:v>
                </c:pt>
                <c:pt idx="9">
                  <c:v>23.129254649702276</c:v>
                </c:pt>
                <c:pt idx="10">
                  <c:v>57.786613677699535</c:v>
                </c:pt>
                <c:pt idx="11">
                  <c:v>138.25850929940455</c:v>
                </c:pt>
                <c:pt idx="12">
                  <c:v>253.38776394910968</c:v>
                </c:pt>
                <c:pt idx="13">
                  <c:v>368.51701859878352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C-BC45-8D39-4CD739CBC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986296"/>
        <c:axId val="-2053016264"/>
      </c:scatterChart>
      <c:valAx>
        <c:axId val="-205298629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016264"/>
        <c:crossesAt val="-110"/>
        <c:crossBetween val="midCat"/>
      </c:valAx>
      <c:valAx>
        <c:axId val="-2053016264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986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1e wvp (afbraak %)'!$F$119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%)'!$F$120:$F$133</c:f>
              <c:numCache>
                <c:formatCode>0.00</c:formatCode>
                <c:ptCount val="14"/>
                <c:pt idx="0">
                  <c:v>-44</c:v>
                </c:pt>
                <c:pt idx="1">
                  <c:v>-42.20887123381695</c:v>
                </c:pt>
                <c:pt idx="2">
                  <c:v>-40.206559627658436</c:v>
                </c:pt>
                <c:pt idx="3">
                  <c:v>-37.936525953041546</c:v>
                </c:pt>
                <c:pt idx="4">
                  <c:v>-35.315964395978156</c:v>
                </c:pt>
                <c:pt idx="5">
                  <c:v>-32.216497930480926</c:v>
                </c:pt>
                <c:pt idx="6">
                  <c:v>-28.423057558139366</c:v>
                </c:pt>
                <c:pt idx="7">
                  <c:v>-23.532462326459086</c:v>
                </c:pt>
                <c:pt idx="8">
                  <c:v>-16.639555488620296</c:v>
                </c:pt>
                <c:pt idx="9">
                  <c:v>-4.8560534191012295</c:v>
                </c:pt>
                <c:pt idx="10">
                  <c:v>6.9274486504178441</c:v>
                </c:pt>
                <c:pt idx="11">
                  <c:v>34.287893161797541</c:v>
                </c:pt>
                <c:pt idx="12">
                  <c:v>73.431839742697292</c:v>
                </c:pt>
                <c:pt idx="13">
                  <c:v>112.57578632358639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B-E947-BBBD-0953CFFE37FF}"/>
            </c:ext>
          </c:extLst>
        </c:ser>
        <c:ser>
          <c:idx val="1"/>
          <c:order val="1"/>
          <c:tx>
            <c:strRef>
              <c:f>'isotop H 1e wvp (afbraak %)'!$G$119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%)'!$G$120:$G$133</c:f>
              <c:numCache>
                <c:formatCode>0.00</c:formatCode>
                <c:ptCount val="14"/>
                <c:pt idx="0">
                  <c:v>-44</c:v>
                </c:pt>
                <c:pt idx="1">
                  <c:v>-30.724575027113886</c:v>
                </c:pt>
                <c:pt idx="2">
                  <c:v>-15.883912534409575</c:v>
                </c:pt>
                <c:pt idx="3">
                  <c:v>0.94104293628029012</c:v>
                </c:pt>
                <c:pt idx="4">
                  <c:v>20.364028594514835</c:v>
                </c:pt>
                <c:pt idx="5">
                  <c:v>43.336544750553102</c:v>
                </c:pt>
                <c:pt idx="6">
                  <c:v>71.452632216143527</c:v>
                </c:pt>
                <c:pt idx="7">
                  <c:v>107.70057334506794</c:v>
                </c:pt>
                <c:pt idx="8">
                  <c:v>158.78917696669663</c:v>
                </c:pt>
                <c:pt idx="9">
                  <c:v>246.12572171724975</c:v>
                </c:pt>
                <c:pt idx="10">
                  <c:v>333.46226646780286</c:v>
                </c:pt>
                <c:pt idx="11">
                  <c:v>536.25144343449949</c:v>
                </c:pt>
                <c:pt idx="12">
                  <c:v>826.37716515175634</c:v>
                </c:pt>
                <c:pt idx="13">
                  <c:v>1116.5028868689344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B-E947-BBBD-0953CFFE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58840"/>
        <c:axId val="-2095187144"/>
      </c:scatterChart>
      <c:valAx>
        <c:axId val="-20953588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187144"/>
        <c:crossesAt val="-60"/>
        <c:crossBetween val="midCat"/>
      </c:valAx>
      <c:valAx>
        <c:axId val="-2095187144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358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1e wvp (afbraak %)'!$J$119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%)'!$J$120:$J$133</c:f>
              <c:numCache>
                <c:formatCode>0.00</c:formatCode>
                <c:ptCount val="14"/>
                <c:pt idx="0">
                  <c:v>-87</c:v>
                </c:pt>
                <c:pt idx="1">
                  <c:v>-84.998150202501307</c:v>
                </c:pt>
                <c:pt idx="2">
                  <c:v>-82.760272525030018</c:v>
                </c:pt>
                <c:pt idx="3">
                  <c:v>-80.223176065164083</c:v>
                </c:pt>
                <c:pt idx="4">
                  <c:v>-77.294313148446179</c:v>
                </c:pt>
                <c:pt idx="5">
                  <c:v>-73.830203569361032</c:v>
                </c:pt>
                <c:pt idx="6">
                  <c:v>-69.59047609439105</c:v>
                </c:pt>
                <c:pt idx="7">
                  <c:v>-64.124516717807211</c:v>
                </c:pt>
                <c:pt idx="8">
                  <c:v>-56.420679663752097</c:v>
                </c:pt>
                <c:pt idx="9">
                  <c:v>-43.250883233113136</c:v>
                </c:pt>
                <c:pt idx="10">
                  <c:v>-30.081086802474175</c:v>
                </c:pt>
                <c:pt idx="11">
                  <c:v>0.49823353377372825</c:v>
                </c:pt>
                <c:pt idx="12">
                  <c:v>44.24735030066168</c:v>
                </c:pt>
                <c:pt idx="13">
                  <c:v>87.996467067537736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6-2442-82EB-ED94A4E5B1FC}"/>
            </c:ext>
          </c:extLst>
        </c:ser>
        <c:ser>
          <c:idx val="1"/>
          <c:order val="1"/>
          <c:tx>
            <c:strRef>
              <c:f>'isotop H 1e wvp (afbraak %)'!$K$119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%)'!$K$120:$K$133</c:f>
              <c:numCache>
                <c:formatCode>0.00</c:formatCode>
                <c:ptCount val="14"/>
                <c:pt idx="0">
                  <c:v>-87</c:v>
                </c:pt>
                <c:pt idx="1">
                  <c:v>-81.731974217108686</c:v>
                </c:pt>
                <c:pt idx="2">
                  <c:v>-75.842822434289516</c:v>
                </c:pt>
                <c:pt idx="3">
                  <c:v>-69.166252803063372</c:v>
                </c:pt>
                <c:pt idx="4">
                  <c:v>-61.458718811700464</c:v>
                </c:pt>
                <c:pt idx="5">
                  <c:v>-52.342640972002734</c:v>
                </c:pt>
                <c:pt idx="6">
                  <c:v>-41.18546340629225</c:v>
                </c:pt>
                <c:pt idx="7">
                  <c:v>-26.801359783703191</c:v>
                </c:pt>
                <c:pt idx="8">
                  <c:v>-6.5281043782949837</c:v>
                </c:pt>
                <c:pt idx="9">
                  <c:v>28.129254649702276</c:v>
                </c:pt>
                <c:pt idx="10">
                  <c:v>62.786613677699535</c:v>
                </c:pt>
                <c:pt idx="11">
                  <c:v>143.25850929940455</c:v>
                </c:pt>
                <c:pt idx="12">
                  <c:v>258.38776394910968</c:v>
                </c:pt>
                <c:pt idx="13">
                  <c:v>373.51701859878352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6-2442-82EB-ED94A4E5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55944"/>
        <c:axId val="-2109644136"/>
      </c:scatterChart>
      <c:valAx>
        <c:axId val="-20956559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644136"/>
        <c:crossesAt val="-110"/>
        <c:crossBetween val="midCat"/>
      </c:valAx>
      <c:valAx>
        <c:axId val="-2109644136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655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1e wvp (afbraak %)'!$N$119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%)'!$N$120:$N$133</c:f>
              <c:numCache>
                <c:formatCode>0.00</c:formatCode>
                <c:ptCount val="14"/>
                <c:pt idx="0">
                  <c:v>-48</c:v>
                </c:pt>
                <c:pt idx="1">
                  <c:v>-39.78187977868955</c:v>
                </c:pt>
                <c:pt idx="2">
                  <c:v>-30.594802997491641</c:v>
                </c:pt>
                <c:pt idx="3">
                  <c:v>-20.179354372778867</c:v>
                </c:pt>
                <c:pt idx="4">
                  <c:v>-8.1556013462527233</c:v>
                </c:pt>
                <c:pt idx="5">
                  <c:v>6.0654800836757303</c:v>
                </c:pt>
                <c:pt idx="6">
                  <c:v>23.470677086184097</c:v>
                </c:pt>
                <c:pt idx="7">
                  <c:v>45.909878737423014</c:v>
                </c:pt>
                <c:pt idx="8">
                  <c:v>77.53615716985982</c:v>
                </c:pt>
                <c:pt idx="9">
                  <c:v>131.60163725353556</c:v>
                </c:pt>
                <c:pt idx="10">
                  <c:v>185.66711733721129</c:v>
                </c:pt>
                <c:pt idx="11">
                  <c:v>311.20327450707111</c:v>
                </c:pt>
                <c:pt idx="12">
                  <c:v>490.80491176061105</c:v>
                </c:pt>
                <c:pt idx="13">
                  <c:v>670.40654901410232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5-5847-AD90-D2527C37BAD8}"/>
            </c:ext>
          </c:extLst>
        </c:ser>
        <c:ser>
          <c:idx val="1"/>
          <c:order val="1"/>
          <c:tx>
            <c:strRef>
              <c:f>'isotop H 1e wvp (afbraak %)'!$O$119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%)'!$O$120:$O$133</c:f>
              <c:numCache>
                <c:formatCode>0.00</c:formatCode>
                <c:ptCount val="14"/>
                <c:pt idx="0">
                  <c:v>-48</c:v>
                </c:pt>
                <c:pt idx="1">
                  <c:v>-28.086862540670833</c:v>
                </c:pt>
                <c:pt idx="2">
                  <c:v>-5.8258688016143623</c:v>
                </c:pt>
                <c:pt idx="3">
                  <c:v>19.411564404420432</c:v>
                </c:pt>
                <c:pt idx="4">
                  <c:v>48.546042891772245</c:v>
                </c:pt>
                <c:pt idx="5">
                  <c:v>83.004817125829646</c:v>
                </c:pt>
                <c:pt idx="6">
                  <c:v>125.1789483242153</c:v>
                </c:pt>
                <c:pt idx="7">
                  <c:v>179.55086001760193</c:v>
                </c:pt>
                <c:pt idx="8">
                  <c:v>256.18376545004497</c:v>
                </c:pt>
                <c:pt idx="9">
                  <c:v>387.18858257587459</c:v>
                </c:pt>
                <c:pt idx="10">
                  <c:v>518.19339970170427</c:v>
                </c:pt>
                <c:pt idx="11">
                  <c:v>822.37716515174918</c:v>
                </c:pt>
                <c:pt idx="12">
                  <c:v>1257.5657477276345</c:v>
                </c:pt>
                <c:pt idx="13">
                  <c:v>1692.7543303034017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5-5847-AD90-D2527C3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87064"/>
        <c:axId val="-2095971176"/>
      </c:scatterChart>
      <c:valAx>
        <c:axId val="-21090870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971176"/>
        <c:crossesAt val="-90"/>
        <c:crossBetween val="midCat"/>
      </c:valAx>
      <c:valAx>
        <c:axId val="-2095971176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087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1e wvp (afbraak %)'!$R$119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%)'!$R$120:$R$133</c:f>
              <c:numCache>
                <c:formatCode>0.00</c:formatCode>
                <c:ptCount val="14"/>
                <c:pt idx="0">
                  <c:v>-48</c:v>
                </c:pt>
                <c:pt idx="1">
                  <c:v>-39.9926008100052</c:v>
                </c:pt>
                <c:pt idx="2">
                  <c:v>-31.041090100120062</c:v>
                </c:pt>
                <c:pt idx="3">
                  <c:v>-20.892704260656334</c:v>
                </c:pt>
                <c:pt idx="4">
                  <c:v>-9.1772525937847078</c:v>
                </c:pt>
                <c:pt idx="5">
                  <c:v>4.6791857225558431</c:v>
                </c:pt>
                <c:pt idx="6">
                  <c:v>21.638095622435785</c:v>
                </c:pt>
                <c:pt idx="7">
                  <c:v>43.501933128771142</c:v>
                </c:pt>
                <c:pt idx="8">
                  <c:v>74.317281344991628</c:v>
                </c:pt>
                <c:pt idx="9">
                  <c:v>126.99646706754746</c:v>
                </c:pt>
                <c:pt idx="10">
                  <c:v>179.6756527901033</c:v>
                </c:pt>
                <c:pt idx="11">
                  <c:v>301.99293413509491</c:v>
                </c:pt>
                <c:pt idx="12">
                  <c:v>476.98940120264672</c:v>
                </c:pt>
                <c:pt idx="13">
                  <c:v>651.98586827015095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B-9E47-ADFF-FC75F033A4D3}"/>
            </c:ext>
          </c:extLst>
        </c:ser>
        <c:ser>
          <c:idx val="1"/>
          <c:order val="1"/>
          <c:tx>
            <c:strRef>
              <c:f>'isotop H 1e wvp (afbraak %)'!$S$119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%)'!$S$120:$S$133</c:f>
              <c:numCache>
                <c:formatCode>0.00</c:formatCode>
                <c:ptCount val="14"/>
                <c:pt idx="0">
                  <c:v>-48</c:v>
                </c:pt>
                <c:pt idx="1">
                  <c:v>-37.885390496848679</c:v>
                </c:pt>
                <c:pt idx="2">
                  <c:v>-26.578219073835868</c:v>
                </c:pt>
                <c:pt idx="3">
                  <c:v>-13.759205381881685</c:v>
                </c:pt>
                <c:pt idx="4">
                  <c:v>1.0392598815351093</c:v>
                </c:pt>
                <c:pt idx="5">
                  <c:v>18.542129333754744</c:v>
                </c:pt>
                <c:pt idx="6">
                  <c:v>39.963910259918876</c:v>
                </c:pt>
                <c:pt idx="7">
                  <c:v>67.581389215289875</c:v>
                </c:pt>
                <c:pt idx="8">
                  <c:v>106.50603959367362</c:v>
                </c:pt>
                <c:pt idx="9">
                  <c:v>173.04816892742838</c:v>
                </c:pt>
                <c:pt idx="10">
                  <c:v>239.59029826118314</c:v>
                </c:pt>
                <c:pt idx="11">
                  <c:v>394.09633785485676</c:v>
                </c:pt>
                <c:pt idx="12">
                  <c:v>615.14450678229059</c:v>
                </c:pt>
                <c:pt idx="13">
                  <c:v>836.1926757096644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B-9E47-ADFF-FC75F033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26632"/>
        <c:axId val="-2110240712"/>
      </c:scatterChart>
      <c:valAx>
        <c:axId val="-21102266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240712"/>
        <c:crossesAt val="-90"/>
        <c:crossBetween val="midCat"/>
      </c:valAx>
      <c:valAx>
        <c:axId val="-2110240712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022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6-BA4D-AEC3-945B51E25BA0}"/>
            </c:ext>
          </c:extLst>
        </c:ser>
        <c:ser>
          <c:idx val="1"/>
          <c:order val="1"/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06-BA4D-AEC3-945B51E2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990104"/>
        <c:axId val="-2095811496"/>
      </c:scatterChart>
      <c:valAx>
        <c:axId val="-20959901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811496"/>
        <c:crossesAt val="-30"/>
        <c:crossBetween val="midCat"/>
      </c:valAx>
      <c:valAx>
        <c:axId val="-2095811496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990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4-7C45-B942-97F0E635E9E6}"/>
            </c:ext>
          </c:extLst>
        </c:ser>
        <c:ser>
          <c:idx val="1"/>
          <c:order val="1"/>
          <c:xVal>
            <c:numRef>
              <c:f>'isotop H 1e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1e wvp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4-7C45-B942-97F0E635E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83768"/>
        <c:axId val="-2095275384"/>
      </c:scatterChart>
      <c:valAx>
        <c:axId val="-20957837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275384"/>
        <c:crossesAt val="-30"/>
        <c:crossBetween val="midCat"/>
      </c:valAx>
      <c:valAx>
        <c:axId val="-2095275384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783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Benzene degradation 1st aquifer from source to plume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grafiekC&amp;H 1e WVP'!$A$46</c:f>
              <c:strCache>
                <c:ptCount val="1"/>
                <c:pt idx="0">
                  <c:v> (δ2H-Benzene)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WVP'!$E$46:$J$46</c:f>
              <c:numCache>
                <c:formatCode>0.0</c:formatCode>
                <c:ptCount val="6"/>
                <c:pt idx="0">
                  <c:v>0</c:v>
                </c:pt>
                <c:pt idx="1">
                  <c:v>21.685371035250839</c:v>
                </c:pt>
                <c:pt idx="2">
                  <c:v>18.910952109751491</c:v>
                </c:pt>
                <c:pt idx="3">
                  <c:v>13.054585097910021</c:v>
                </c:pt>
                <c:pt idx="4">
                  <c:v>54.919661523523416</c:v>
                </c:pt>
                <c:pt idx="5">
                  <c:v>24.36220893973973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D-C54D-8128-3A35AD5EED81}"/>
            </c:ext>
          </c:extLst>
        </c:ser>
        <c:ser>
          <c:idx val="1"/>
          <c:order val="1"/>
          <c:tx>
            <c:strRef>
              <c:f>'area grafiekC&amp;H 1e WVP'!$A$47</c:f>
              <c:strCache>
                <c:ptCount val="1"/>
                <c:pt idx="0">
                  <c:v> (δ2H-Benzene)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WVP'!$E$47:$J$47</c:f>
              <c:numCache>
                <c:formatCode>0.0</c:formatCode>
                <c:ptCount val="6"/>
                <c:pt idx="0">
                  <c:v>0</c:v>
                </c:pt>
                <c:pt idx="1">
                  <c:v>8.582164133497443</c:v>
                </c:pt>
                <c:pt idx="2">
                  <c:v>7.4063804755852232</c:v>
                </c:pt>
                <c:pt idx="3">
                  <c:v>5.0055680862448213</c:v>
                </c:pt>
                <c:pt idx="4">
                  <c:v>25.358109354149732</c:v>
                </c:pt>
                <c:pt idx="5">
                  <c:v>9.7418539637125292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D-C54D-8128-3A35AD5EED81}"/>
            </c:ext>
          </c:extLst>
        </c:ser>
        <c:ser>
          <c:idx val="2"/>
          <c:order val="2"/>
          <c:tx>
            <c:strRef>
              <c:f>'area grafiekC&amp;H 1e WVP'!$A$51</c:f>
              <c:strCache>
                <c:ptCount val="1"/>
                <c:pt idx="0">
                  <c:v> (δ13C-Benzene)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WVP'!$E$51:$J$51</c:f>
              <c:numCache>
                <c:formatCode>0.0</c:formatCode>
                <c:ptCount val="6"/>
                <c:pt idx="0">
                  <c:v>78.598371696812052</c:v>
                </c:pt>
                <c:pt idx="1">
                  <c:v>40.193721097194356</c:v>
                </c:pt>
                <c:pt idx="2">
                  <c:v>78.598371696812052</c:v>
                </c:pt>
                <c:pt idx="3">
                  <c:v>0</c:v>
                </c:pt>
                <c:pt idx="4">
                  <c:v>81.966075956248204</c:v>
                </c:pt>
                <c:pt idx="5">
                  <c:v>40.193721097194356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D-C54D-8128-3A35AD5EED81}"/>
            </c:ext>
          </c:extLst>
        </c:ser>
        <c:ser>
          <c:idx val="3"/>
          <c:order val="3"/>
          <c:tx>
            <c:strRef>
              <c:f>'area grafiekC&amp;H 1e WVP'!$A$52</c:f>
              <c:strCache>
                <c:ptCount val="1"/>
                <c:pt idx="0">
                  <c:v> (δ13C-Benzene)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WVP'!$E$52:$J$52</c:f>
              <c:numCache>
                <c:formatCode>0.0</c:formatCode>
                <c:ptCount val="6"/>
                <c:pt idx="0">
                  <c:v>22.65935264946755</c:v>
                </c:pt>
                <c:pt idx="1">
                  <c:v>8.2108960438882548</c:v>
                </c:pt>
                <c:pt idx="2">
                  <c:v>22.65935264946755</c:v>
                </c:pt>
                <c:pt idx="3">
                  <c:v>0</c:v>
                </c:pt>
                <c:pt idx="4">
                  <c:v>24.835107727720697</c:v>
                </c:pt>
                <c:pt idx="5">
                  <c:v>8.2108960438882548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D-C54D-8128-3A35AD5EED81}"/>
            </c:ext>
          </c:extLst>
        </c:ser>
        <c:ser>
          <c:idx val="4"/>
          <c:order val="4"/>
          <c:tx>
            <c:strRef>
              <c:f>'area grafiekC&amp;H 1e WVP'!$A$48</c:f>
              <c:strCache>
                <c:ptCount val="1"/>
                <c:pt idx="0">
                  <c:v> δ2H-Benzene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WVP'!$E$48:$J$48</c:f>
              <c:numCache>
                <c:formatCode>0.0</c:formatCode>
                <c:ptCount val="6"/>
                <c:pt idx="0">
                  <c:v>0</c:v>
                </c:pt>
                <c:pt idx="1">
                  <c:v>15.133767584374141</c:v>
                </c:pt>
                <c:pt idx="2">
                  <c:v>13.158666292668357</c:v>
                </c:pt>
                <c:pt idx="3">
                  <c:v>9.0300765920774211</c:v>
                </c:pt>
                <c:pt idx="4">
                  <c:v>40.138885438836574</c:v>
                </c:pt>
                <c:pt idx="5">
                  <c:v>17.05203145172613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D-C54D-8128-3A35AD5EED81}"/>
            </c:ext>
          </c:extLst>
        </c:ser>
        <c:ser>
          <c:idx val="5"/>
          <c:order val="5"/>
          <c:tx>
            <c:strRef>
              <c:f>'area grafiekC&amp;H 1e WVP'!$A$53</c:f>
              <c:strCache>
                <c:ptCount val="1"/>
                <c:pt idx="0">
                  <c:v> δ13C-Benzene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WVP'!$E$53:$J$53</c:f>
              <c:numCache>
                <c:formatCode>0.0</c:formatCode>
                <c:ptCount val="6"/>
                <c:pt idx="0">
                  <c:v>50.628862173139801</c:v>
                </c:pt>
                <c:pt idx="1">
                  <c:v>24.202308570541305</c:v>
                </c:pt>
                <c:pt idx="2">
                  <c:v>50.628862173139801</c:v>
                </c:pt>
                <c:pt idx="3">
                  <c:v>0</c:v>
                </c:pt>
                <c:pt idx="4">
                  <c:v>53.400591841984451</c:v>
                </c:pt>
                <c:pt idx="5">
                  <c:v>24.202308570541305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D-C54D-8128-3A35AD5E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37144"/>
        <c:axId val="-2105737336"/>
      </c:scatterChart>
      <c:valAx>
        <c:axId val="-210563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distance</a:t>
                </a:r>
                <a:r>
                  <a:rPr lang="nl-NL" sz="1200" baseline="0"/>
                  <a:t> from source (in m.)</a:t>
                </a:r>
                <a:endParaRPr lang="nl-NL" sz="12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05737336"/>
        <c:crosses val="autoZero"/>
        <c:crossBetween val="midCat"/>
      </c:valAx>
      <c:valAx>
        <c:axId val="-2105737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nl-NL" sz="1200" baseline="0"/>
                  <a:t>low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AvG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and high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for hydrogen and carbon</a:t>
                </a:r>
                <a:r>
                  <a:rPr lang="nl-NL" sz="1200" baseline="0"/>
                  <a:t> (in %)</a:t>
                </a:r>
                <a:endParaRPr lang="nl-NL" sz="12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05637144"/>
        <c:crosses val="autoZero"/>
        <c:crossBetween val="midCat"/>
      </c:valAx>
    </c:plotArea>
    <c:legend>
      <c:legendPos val="b"/>
      <c:overlay val="0"/>
    </c:legend>
    <c:plotVisOnly val="1"/>
    <c:dispBlanksAs val="span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Toluene degradation 1st aquifer</a:t>
            </a:r>
            <a:r>
              <a:rPr lang="nl-NL" baseline="0"/>
              <a:t> from source to plume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grafiekC&amp;H 1e WVP'!$A$58</c:f>
              <c:strCache>
                <c:ptCount val="1"/>
                <c:pt idx="0">
                  <c:v> (δ2H-Toluene)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WVP'!$E$58:$J$58</c:f>
              <c:numCache>
                <c:formatCode>0.0</c:formatCode>
                <c:ptCount val="6"/>
                <c:pt idx="0">
                  <c:v>5.9645859544324651</c:v>
                </c:pt>
                <c:pt idx="1">
                  <c:v>34.893577459351405</c:v>
                </c:pt>
                <c:pt idx="2">
                  <c:v>0</c:v>
                </c:pt>
                <c:pt idx="3">
                  <c:v>82.758766249180042</c:v>
                </c:pt>
                <c:pt idx="4">
                  <c:v>88.632629713042462</c:v>
                </c:pt>
                <c:pt idx="5">
                  <c:v>73.771895153270663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D-E847-B9EF-14ED56E3AFC8}"/>
            </c:ext>
          </c:extLst>
        </c:ser>
        <c:ser>
          <c:idx val="1"/>
          <c:order val="1"/>
          <c:tx>
            <c:strRef>
              <c:f>'area grafiekC&amp;H 1e WVP'!$A$59</c:f>
              <c:strCache>
                <c:ptCount val="1"/>
                <c:pt idx="0">
                  <c:v> (δ2H-Toluene)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  <a:prstDash val="solid"/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WVP'!$E$59:$J$59</c:f>
              <c:numCache>
                <c:formatCode>0.0</c:formatCode>
                <c:ptCount val="6"/>
                <c:pt idx="0">
                  <c:v>0.82631188255464849</c:v>
                </c:pt>
                <c:pt idx="1">
                  <c:v>5.6256422466108518</c:v>
                </c:pt>
                <c:pt idx="2">
                  <c:v>0</c:v>
                </c:pt>
                <c:pt idx="3">
                  <c:v>21.114475817184356</c:v>
                </c:pt>
                <c:pt idx="4">
                  <c:v>25.425723509808179</c:v>
                </c:pt>
                <c:pt idx="5">
                  <c:v>16.520533943826337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D-E847-B9EF-14ED56E3AFC8}"/>
            </c:ext>
          </c:extLst>
        </c:ser>
        <c:ser>
          <c:idx val="2"/>
          <c:order val="2"/>
          <c:tx>
            <c:strRef>
              <c:f>'area grafiekC&amp;H 1e WVP'!$A$63</c:f>
              <c:strCache>
                <c:ptCount val="1"/>
                <c:pt idx="0">
                  <c:v> (δ13C-Toluene)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WVP'!$E$63:$J$63</c:f>
              <c:numCache>
                <c:formatCode>0.0</c:formatCode>
                <c:ptCount val="6"/>
                <c:pt idx="0">
                  <c:v>58.526431110868728</c:v>
                </c:pt>
                <c:pt idx="1">
                  <c:v>0</c:v>
                </c:pt>
                <c:pt idx="2">
                  <c:v>51.975834904551895</c:v>
                </c:pt>
                <c:pt idx="3">
                  <c:v>44.389759118063033</c:v>
                </c:pt>
                <c:pt idx="4">
                  <c:v>58.526431110868728</c:v>
                </c:pt>
                <c:pt idx="5">
                  <c:v>80.073667739465208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1D-E847-B9EF-14ED56E3AFC8}"/>
            </c:ext>
          </c:extLst>
        </c:ser>
        <c:ser>
          <c:idx val="3"/>
          <c:order val="3"/>
          <c:tx>
            <c:strRef>
              <c:f>'area grafiekC&amp;H 1e WVP'!$A$64</c:f>
              <c:strCache>
                <c:ptCount val="1"/>
                <c:pt idx="0">
                  <c:v> (δ13C-Toluene)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9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WVP'!$E$64:$J$64</c:f>
              <c:numCache>
                <c:formatCode>0.0</c:formatCode>
                <c:ptCount val="6"/>
                <c:pt idx="0">
                  <c:v>8.7851245221918361</c:v>
                </c:pt>
                <c:pt idx="1">
                  <c:v>0</c:v>
                </c:pt>
                <c:pt idx="2">
                  <c:v>7.3768209301695151</c:v>
                </c:pt>
                <c:pt idx="3">
                  <c:v>5.9466260235086139</c:v>
                </c:pt>
                <c:pt idx="4">
                  <c:v>8.7851245221918361</c:v>
                </c:pt>
                <c:pt idx="5">
                  <c:v>15.509896059966039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1D-E847-B9EF-14ED56E3AFC8}"/>
            </c:ext>
          </c:extLst>
        </c:ser>
        <c:ser>
          <c:idx val="4"/>
          <c:order val="4"/>
          <c:tx>
            <c:strRef>
              <c:f>'area grafiekC&amp;H 1e WVP'!$A$60</c:f>
              <c:strCache>
                <c:ptCount val="1"/>
                <c:pt idx="0">
                  <c:v> (δ2H-Toluene)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WVP'!$E$60:$J$60</c:f>
              <c:numCache>
                <c:formatCode>0.0</c:formatCode>
                <c:ptCount val="6"/>
                <c:pt idx="0">
                  <c:v>3.3954489184935568</c:v>
                </c:pt>
                <c:pt idx="1">
                  <c:v>20.259609852981129</c:v>
                </c:pt>
                <c:pt idx="2">
                  <c:v>0</c:v>
                </c:pt>
                <c:pt idx="3">
                  <c:v>51.936621033182199</c:v>
                </c:pt>
                <c:pt idx="4">
                  <c:v>57.029176611425321</c:v>
                </c:pt>
                <c:pt idx="5">
                  <c:v>45.1462145485485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1D-E847-B9EF-14ED56E3AFC8}"/>
            </c:ext>
          </c:extLst>
        </c:ser>
        <c:ser>
          <c:idx val="5"/>
          <c:order val="5"/>
          <c:tx>
            <c:strRef>
              <c:f>'area grafiekC&amp;H 1e WVP'!$A$65</c:f>
              <c:strCache>
                <c:ptCount val="1"/>
                <c:pt idx="0">
                  <c:v> (δ13C-Toluene)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grafiekC&amp;H 1e WVP'!$E$56:$J$56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WVP'!$E$65:$J$65</c:f>
              <c:numCache>
                <c:formatCode>0.0</c:formatCode>
                <c:ptCount val="6"/>
                <c:pt idx="0">
                  <c:v>33.655777816530282</c:v>
                </c:pt>
                <c:pt idx="1">
                  <c:v>0</c:v>
                </c:pt>
                <c:pt idx="2">
                  <c:v>29.676327917360705</c:v>
                </c:pt>
                <c:pt idx="3">
                  <c:v>25.168192570785823</c:v>
                </c:pt>
                <c:pt idx="4">
                  <c:v>33.655777816530282</c:v>
                </c:pt>
                <c:pt idx="5">
                  <c:v>47.791781899715623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1D-E847-B9EF-14ED56E3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41416"/>
        <c:axId val="-2106469720"/>
      </c:scatterChart>
      <c:valAx>
        <c:axId val="-210634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distance</a:t>
                </a:r>
                <a:r>
                  <a:rPr lang="nl-NL" baseline="0"/>
                  <a:t> from source (in m.)</a:t>
                </a:r>
                <a:endParaRPr lang="nl-NL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06469720"/>
        <c:crosses val="autoZero"/>
        <c:crossBetween val="midCat"/>
      </c:valAx>
      <c:valAx>
        <c:axId val="-2106469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nl-NL" sz="1200" baseline="0"/>
                  <a:t>low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AvG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and high </a:t>
                </a:r>
                <a:r>
                  <a:rPr lang="el-GR" sz="1200" baseline="0">
                    <a:latin typeface="Calibri"/>
                  </a:rPr>
                  <a:t>ε</a:t>
                </a:r>
                <a:r>
                  <a:rPr lang="en-US" sz="1200" baseline="0">
                    <a:latin typeface="Calibri"/>
                  </a:rPr>
                  <a:t> for hydrogen and carbon</a:t>
                </a:r>
                <a:r>
                  <a:rPr lang="nl-NL" sz="1200" baseline="0"/>
                  <a:t> (in%)</a:t>
                </a:r>
                <a:endParaRPr lang="nl-NL" sz="12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063414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grafiekC&amp;H 1e WVP'!$A$48</c:f>
              <c:strCache>
                <c:ptCount val="1"/>
                <c:pt idx="0">
                  <c:v> δ2H-Benzene</c:v>
                </c:pt>
              </c:strCache>
            </c:strRef>
          </c:tx>
          <c:spPr>
            <a:ln w="25400"/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grafiekC&amp;H 1e WVP'!$E$49:$J$49</c:f>
                <c:numCache>
                  <c:formatCode>0.0</c:formatCode>
                  <c:ptCount val="6"/>
                  <c:pt idx="0">
                    <c:v>0</c:v>
                  </c:pt>
                  <c:pt idx="1">
                    <c:v>6.5516034508766969</c:v>
                  </c:pt>
                  <c:pt idx="2">
                    <c:v>5.7522858170831404</c:v>
                  </c:pt>
                  <c:pt idx="3">
                    <c:v>4.0245085058325998</c:v>
                  </c:pt>
                  <c:pt idx="4">
                    <c:v>14.780776084686856</c:v>
                  </c:pt>
                  <c:pt idx="5">
                    <c:v>7.3101774880135997</c:v>
                  </c:pt>
                </c:numCache>
              </c:numRef>
            </c:plus>
            <c:minus>
              <c:numRef>
                <c:f>'area grafiekC&amp;H 1e WVP'!$E$49:$J$49</c:f>
                <c:numCache>
                  <c:formatCode>0.0</c:formatCode>
                  <c:ptCount val="6"/>
                  <c:pt idx="0">
                    <c:v>0</c:v>
                  </c:pt>
                  <c:pt idx="1">
                    <c:v>6.5516034508766969</c:v>
                  </c:pt>
                  <c:pt idx="2">
                    <c:v>5.7522858170831404</c:v>
                  </c:pt>
                  <c:pt idx="3">
                    <c:v>4.0245085058325998</c:v>
                  </c:pt>
                  <c:pt idx="4">
                    <c:v>14.780776084686856</c:v>
                  </c:pt>
                  <c:pt idx="5">
                    <c:v>7.3101774880135997</c:v>
                  </c:pt>
                </c:numCache>
              </c:numRef>
            </c:minus>
            <c:spPr>
              <a:ln w="25400">
                <a:solidFill>
                  <a:srgbClr val="0070C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WVP'!$E$48:$J$48</c:f>
              <c:numCache>
                <c:formatCode>0.0</c:formatCode>
                <c:ptCount val="6"/>
                <c:pt idx="0">
                  <c:v>0</c:v>
                </c:pt>
                <c:pt idx="1">
                  <c:v>15.133767584374141</c:v>
                </c:pt>
                <c:pt idx="2">
                  <c:v>13.158666292668357</c:v>
                </c:pt>
                <c:pt idx="3">
                  <c:v>9.0300765920774211</c:v>
                </c:pt>
                <c:pt idx="4">
                  <c:v>40.138885438836574</c:v>
                </c:pt>
                <c:pt idx="5">
                  <c:v>17.05203145172613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A-3A4C-B97B-2B3CD0C1A4DD}"/>
            </c:ext>
          </c:extLst>
        </c:ser>
        <c:ser>
          <c:idx val="1"/>
          <c:order val="1"/>
          <c:tx>
            <c:strRef>
              <c:f>'area grafiekC&amp;H 1e WVP'!$A$53</c:f>
              <c:strCache>
                <c:ptCount val="1"/>
                <c:pt idx="0">
                  <c:v> δ13C-Benzene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grafiekC&amp;H 1e WVP'!$E$54:$J$54</c:f>
                <c:numCache>
                  <c:formatCode>0.0</c:formatCode>
                  <c:ptCount val="6"/>
                  <c:pt idx="0">
                    <c:v>27.96950952367224</c:v>
                  </c:pt>
                  <c:pt idx="1">
                    <c:v>15.99141252665305</c:v>
                  </c:pt>
                  <c:pt idx="2">
                    <c:v>27.96950952367224</c:v>
                  </c:pt>
                  <c:pt idx="3">
                    <c:v>0</c:v>
                  </c:pt>
                  <c:pt idx="4">
                    <c:v>28.565484114263771</c:v>
                  </c:pt>
                  <c:pt idx="5">
                    <c:v>15.99141252665305</c:v>
                  </c:pt>
                </c:numCache>
              </c:numRef>
            </c:plus>
            <c:minus>
              <c:numRef>
                <c:f>'area grafiekC&amp;H 1e WVP'!$E$54:$J$54</c:f>
                <c:numCache>
                  <c:formatCode>0.0</c:formatCode>
                  <c:ptCount val="6"/>
                  <c:pt idx="0">
                    <c:v>27.96950952367224</c:v>
                  </c:pt>
                  <c:pt idx="1">
                    <c:v>15.99141252665305</c:v>
                  </c:pt>
                  <c:pt idx="2">
                    <c:v>27.96950952367224</c:v>
                  </c:pt>
                  <c:pt idx="3">
                    <c:v>0</c:v>
                  </c:pt>
                  <c:pt idx="4">
                    <c:v>28.565484114263771</c:v>
                  </c:pt>
                  <c:pt idx="5">
                    <c:v>15.99141252665305</c:v>
                  </c:pt>
                </c:numCache>
              </c:numRef>
            </c:minus>
            <c:spPr>
              <a:ln w="19050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grafiekC&amp;H 1e WVP'!$E$44:$J$44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50</c:v>
                </c:pt>
                <c:pt idx="5">
                  <c:v>160</c:v>
                </c:pt>
              </c:numCache>
            </c:numRef>
          </c:xVal>
          <c:yVal>
            <c:numRef>
              <c:f>'area grafiekC&amp;H 1e WVP'!$E$53:$J$53</c:f>
              <c:numCache>
                <c:formatCode>0.0</c:formatCode>
                <c:ptCount val="6"/>
                <c:pt idx="0">
                  <c:v>50.628862173139801</c:v>
                </c:pt>
                <c:pt idx="1">
                  <c:v>24.202308570541305</c:v>
                </c:pt>
                <c:pt idx="2">
                  <c:v>50.628862173139801</c:v>
                </c:pt>
                <c:pt idx="3">
                  <c:v>0</c:v>
                </c:pt>
                <c:pt idx="4">
                  <c:v>53.400591841984451</c:v>
                </c:pt>
                <c:pt idx="5">
                  <c:v>24.202308570541305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A-3A4C-B97B-2B3CD0C1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96184"/>
        <c:axId val="-2105613144"/>
      </c:scatterChart>
      <c:valAx>
        <c:axId val="-21055961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Afstand van bron (m)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613144"/>
        <c:crossesAt val="0"/>
        <c:crossBetween val="midCat"/>
      </c:valAx>
      <c:valAx>
        <c:axId val="-2105613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Afbraak (% 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596184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057820179896101E-2"/>
          <c:y val="2.8841033140395499E-2"/>
          <c:w val="0.68184847515031299"/>
          <c:h val="0.89881039977140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'area grafiekC&amp;H 1e WVP'!$A$60</c:f>
              <c:strCache>
                <c:ptCount val="1"/>
                <c:pt idx="0">
                  <c:v> (δ2H-Toluene)</c:v>
                </c:pt>
              </c:strCache>
            </c:strRef>
          </c:tx>
          <c:spPr>
            <a:ln w="25400"/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grafiekC&amp;H 1e WVP'!$E$49:$J$49</c:f>
                <c:numCache>
                  <c:formatCode>0.0</c:formatCode>
                  <c:ptCount val="6"/>
                  <c:pt idx="0">
                    <c:v>0</c:v>
                  </c:pt>
                  <c:pt idx="1">
                    <c:v>6.5516034508766969</c:v>
                  </c:pt>
                  <c:pt idx="2">
                    <c:v>5.7522858170831404</c:v>
                  </c:pt>
                  <c:pt idx="3">
                    <c:v>4.0245085058325998</c:v>
                  </c:pt>
                  <c:pt idx="4">
                    <c:v>14.780776084686856</c:v>
                  </c:pt>
                  <c:pt idx="5">
                    <c:v>7.3101774880135997</c:v>
                  </c:pt>
                </c:numCache>
              </c:numRef>
            </c:plus>
            <c:minus>
              <c:numRef>
                <c:f>'area grafiekC&amp;H 1e WVP'!$E$49:$J$49</c:f>
                <c:numCache>
                  <c:formatCode>0.0</c:formatCode>
                  <c:ptCount val="6"/>
                  <c:pt idx="0">
                    <c:v>0</c:v>
                  </c:pt>
                  <c:pt idx="1">
                    <c:v>6.5516034508766969</c:v>
                  </c:pt>
                  <c:pt idx="2">
                    <c:v>5.7522858170831404</c:v>
                  </c:pt>
                  <c:pt idx="3">
                    <c:v>4.0245085058325998</c:v>
                  </c:pt>
                  <c:pt idx="4">
                    <c:v>14.780776084686856</c:v>
                  </c:pt>
                  <c:pt idx="5">
                    <c:v>7.3101774880135997</c:v>
                  </c:pt>
                </c:numCache>
              </c:numRef>
            </c:minus>
            <c:spPr>
              <a:ln w="25400">
                <a:solidFill>
                  <a:srgbClr val="0070C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grafiekC&amp;H 1e WVP'!$B$56:$J$56</c:f>
              <c:numCache>
                <c:formatCode>General</c:formatCode>
                <c:ptCount val="9"/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35</c:v>
                </c:pt>
                <c:pt idx="7" formatCode="0.0">
                  <c:v>50</c:v>
                </c:pt>
                <c:pt idx="8" formatCode="0.0">
                  <c:v>160</c:v>
                </c:pt>
              </c:numCache>
            </c:numRef>
          </c:xVal>
          <c:yVal>
            <c:numRef>
              <c:f>'area grafiekC&amp;H 1e WVP'!$B$60:$J$60</c:f>
              <c:numCache>
                <c:formatCode>General</c:formatCode>
                <c:ptCount val="9"/>
                <c:pt idx="0">
                  <c:v>0</c:v>
                </c:pt>
                <c:pt idx="3" formatCode="0.0">
                  <c:v>3.3954489184935568</c:v>
                </c:pt>
                <c:pt idx="4" formatCode="0.0">
                  <c:v>20.259609852981129</c:v>
                </c:pt>
                <c:pt idx="5" formatCode="0.0">
                  <c:v>0</c:v>
                </c:pt>
                <c:pt idx="6" formatCode="0.0">
                  <c:v>51.936621033182199</c:v>
                </c:pt>
                <c:pt idx="7" formatCode="0.0">
                  <c:v>57.029176611425321</c:v>
                </c:pt>
                <c:pt idx="8" formatCode="0.0">
                  <c:v>45.1462145485485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5-F543-8342-335C5D25E024}"/>
            </c:ext>
          </c:extLst>
        </c:ser>
        <c:ser>
          <c:idx val="1"/>
          <c:order val="1"/>
          <c:tx>
            <c:strRef>
              <c:f>'area grafiekC&amp;H 1e WVP'!$A$65</c:f>
              <c:strCache>
                <c:ptCount val="1"/>
                <c:pt idx="0">
                  <c:v> (δ13C-Toluene)</c:v>
                </c:pt>
              </c:strCache>
            </c:strRef>
          </c:tx>
          <c:xVal>
            <c:numRef>
              <c:f>'area grafiekC&amp;H 1e WVP'!$B$56:$J$56</c:f>
              <c:numCache>
                <c:formatCode>General</c:formatCode>
                <c:ptCount val="9"/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35</c:v>
                </c:pt>
                <c:pt idx="7" formatCode="0.0">
                  <c:v>50</c:v>
                </c:pt>
                <c:pt idx="8" formatCode="0.0">
                  <c:v>160</c:v>
                </c:pt>
              </c:numCache>
            </c:numRef>
          </c:xVal>
          <c:yVal>
            <c:numRef>
              <c:f>'area grafiekC&amp;H 1e WVP'!$B$65:$J$65</c:f>
              <c:numCache>
                <c:formatCode>0.0</c:formatCode>
                <c:ptCount val="9"/>
                <c:pt idx="0">
                  <c:v>0</c:v>
                </c:pt>
                <c:pt idx="3">
                  <c:v>33.655777816530282</c:v>
                </c:pt>
                <c:pt idx="4">
                  <c:v>0</c:v>
                </c:pt>
                <c:pt idx="5">
                  <c:v>29.676327917360705</c:v>
                </c:pt>
                <c:pt idx="6">
                  <c:v>25.168192570785823</c:v>
                </c:pt>
                <c:pt idx="7">
                  <c:v>33.655777816530282</c:v>
                </c:pt>
                <c:pt idx="8">
                  <c:v>47.791781899715623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5-F543-8342-335C5D25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84424"/>
        <c:axId val="-2105687928"/>
      </c:scatterChart>
      <c:valAx>
        <c:axId val="-21056844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Afstand van bron (m)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687928"/>
        <c:crossesAt val="0"/>
        <c:crossBetween val="midCat"/>
      </c:valAx>
      <c:valAx>
        <c:axId val="-2105687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Afbraak (% 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684424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totaal (afbraak %)'!$N$119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%)'!$N$120:$N$133</c:f>
              <c:numCache>
                <c:formatCode>0.00</c:formatCode>
                <c:ptCount val="14"/>
                <c:pt idx="0">
                  <c:v>-87</c:v>
                </c:pt>
                <c:pt idx="1">
                  <c:v>-78.781879778689557</c:v>
                </c:pt>
                <c:pt idx="2">
                  <c:v>-69.594802997491641</c:v>
                </c:pt>
                <c:pt idx="3">
                  <c:v>-59.179354372778867</c:v>
                </c:pt>
                <c:pt idx="4">
                  <c:v>-47.155601346252723</c:v>
                </c:pt>
                <c:pt idx="5">
                  <c:v>-32.93451991632427</c:v>
                </c:pt>
                <c:pt idx="6">
                  <c:v>-15.529322913815903</c:v>
                </c:pt>
                <c:pt idx="7">
                  <c:v>6.9098787374230142</c:v>
                </c:pt>
                <c:pt idx="8">
                  <c:v>38.53615716985982</c:v>
                </c:pt>
                <c:pt idx="9">
                  <c:v>92.601637253535557</c:v>
                </c:pt>
                <c:pt idx="10">
                  <c:v>146.66711733721129</c:v>
                </c:pt>
                <c:pt idx="11">
                  <c:v>272.20327450707111</c:v>
                </c:pt>
                <c:pt idx="12">
                  <c:v>451.80491176061105</c:v>
                </c:pt>
                <c:pt idx="13">
                  <c:v>631.40654901410232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8-144F-ACD3-4F57A14D4F9B}"/>
            </c:ext>
          </c:extLst>
        </c:ser>
        <c:ser>
          <c:idx val="1"/>
          <c:order val="1"/>
          <c:tx>
            <c:strRef>
              <c:f>'isotop H totaal (afbraak %)'!$O$119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%)'!$O$120:$O$133</c:f>
              <c:numCache>
                <c:formatCode>0.00</c:formatCode>
                <c:ptCount val="14"/>
                <c:pt idx="0">
                  <c:v>-87</c:v>
                </c:pt>
                <c:pt idx="1">
                  <c:v>-67.086862540670836</c:v>
                </c:pt>
                <c:pt idx="2">
                  <c:v>-44.825868801614362</c:v>
                </c:pt>
                <c:pt idx="3">
                  <c:v>-19.588435595579568</c:v>
                </c:pt>
                <c:pt idx="4">
                  <c:v>9.5460428917722453</c:v>
                </c:pt>
                <c:pt idx="5">
                  <c:v>44.004817125829646</c:v>
                </c:pt>
                <c:pt idx="6">
                  <c:v>86.178948324215298</c:v>
                </c:pt>
                <c:pt idx="7">
                  <c:v>140.55086001760193</c:v>
                </c:pt>
                <c:pt idx="8">
                  <c:v>217.18376545004497</c:v>
                </c:pt>
                <c:pt idx="9">
                  <c:v>348.18858257587459</c:v>
                </c:pt>
                <c:pt idx="10">
                  <c:v>479.19339970170427</c:v>
                </c:pt>
                <c:pt idx="11">
                  <c:v>783.37716515174918</c:v>
                </c:pt>
                <c:pt idx="12">
                  <c:v>1218.5657477276345</c:v>
                </c:pt>
                <c:pt idx="13">
                  <c:v>1653.7543303034017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8-144F-ACD3-4F57A14D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801192"/>
        <c:axId val="-2057068536"/>
      </c:scatterChart>
      <c:valAx>
        <c:axId val="-20528011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7068536"/>
        <c:crossesAt val="-90"/>
        <c:crossBetween val="midCat"/>
      </c:valAx>
      <c:valAx>
        <c:axId val="-2057068536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2801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Benzene</a:t>
            </a:r>
            <a:r>
              <a:rPr lang="nl-NL" baseline="0"/>
              <a:t> 2nd aquifer (20mbgs horizontal)</a:t>
            </a:r>
            <a:endParaRPr lang="nl-N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719664376535897E-2"/>
          <c:y val="7.8152970013220899E-2"/>
          <c:w val="0.86953975381709003"/>
          <c:h val="0.71953922968024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'area grafiek 20m horizontaal'!$A$40</c:f>
              <c:strCache>
                <c:ptCount val="1"/>
                <c:pt idx="0">
                  <c:v> (δ2H-Benzene)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horizontaal'!$B$40:$F$40</c:f>
              <c:numCache>
                <c:formatCode>0.0</c:formatCode>
                <c:ptCount val="5"/>
                <c:pt idx="0">
                  <c:v>92.172028169543211</c:v>
                </c:pt>
                <c:pt idx="1">
                  <c:v>73.157396094638898</c:v>
                </c:pt>
                <c:pt idx="2">
                  <c:v>0</c:v>
                </c:pt>
                <c:pt idx="3">
                  <c:v>86.324905984741335</c:v>
                </c:pt>
                <c:pt idx="4">
                  <c:v>97.276677744148671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1-114F-A5AB-A99C5DE0E9B5}"/>
            </c:ext>
          </c:extLst>
        </c:ser>
        <c:ser>
          <c:idx val="1"/>
          <c:order val="1"/>
          <c:tx>
            <c:strRef>
              <c:f>'area grafiek 20m horizontaal'!$A$41</c:f>
              <c:strCache>
                <c:ptCount val="1"/>
                <c:pt idx="0">
                  <c:v> (δ2H-Benzene)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horizontaal'!$B$41:$F$41</c:f>
              <c:numCache>
                <c:formatCode>0.0</c:formatCode>
                <c:ptCount val="5"/>
                <c:pt idx="0">
                  <c:v>60.747145435800789</c:v>
                </c:pt>
                <c:pt idx="1">
                  <c:v>38.293909259954674</c:v>
                </c:pt>
                <c:pt idx="2">
                  <c:v>0</c:v>
                </c:pt>
                <c:pt idx="3">
                  <c:v>51.826315437527413</c:v>
                </c:pt>
                <c:pt idx="4">
                  <c:v>73.359480846752689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1-114F-A5AB-A99C5DE0E9B5}"/>
            </c:ext>
          </c:extLst>
        </c:ser>
        <c:ser>
          <c:idx val="2"/>
          <c:order val="2"/>
          <c:tx>
            <c:strRef>
              <c:f>'area grafiek 20m horizontaal'!$A$42</c:f>
              <c:strCache>
                <c:ptCount val="1"/>
                <c:pt idx="0">
                  <c:v> δ2H-Benzene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horizontaal'!$B$42:$F$42</c:f>
              <c:numCache>
                <c:formatCode>0.0</c:formatCode>
                <c:ptCount val="5"/>
                <c:pt idx="0">
                  <c:v>76.459586802671993</c:v>
                </c:pt>
                <c:pt idx="1">
                  <c:v>55.725652677296786</c:v>
                </c:pt>
                <c:pt idx="2">
                  <c:v>0</c:v>
                </c:pt>
                <c:pt idx="3">
                  <c:v>69.099999999999994</c:v>
                </c:pt>
                <c:pt idx="4">
                  <c:v>85.318079295450673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1-114F-A5AB-A99C5DE0E9B5}"/>
            </c:ext>
          </c:extLst>
        </c:ser>
        <c:ser>
          <c:idx val="3"/>
          <c:order val="3"/>
          <c:tx>
            <c:strRef>
              <c:f>'area grafiek 20m horizontaal'!$A$44</c:f>
              <c:strCache>
                <c:ptCount val="1"/>
                <c:pt idx="0">
                  <c:v> (δ13C-Benzene)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horizontaal'!$B$44:$F$44</c:f>
              <c:numCache>
                <c:formatCode>0.0</c:formatCode>
                <c:ptCount val="5"/>
                <c:pt idx="0">
                  <c:v>92.360856318738698</c:v>
                </c:pt>
                <c:pt idx="1">
                  <c:v>0</c:v>
                </c:pt>
                <c:pt idx="2">
                  <c:v>49.652643055079757</c:v>
                </c:pt>
                <c:pt idx="3">
                  <c:v>98.058938973844761</c:v>
                </c:pt>
                <c:pt idx="4">
                  <c:v>93.563611672034497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11-114F-A5AB-A99C5DE0E9B5}"/>
            </c:ext>
          </c:extLst>
        </c:ser>
        <c:ser>
          <c:idx val="4"/>
          <c:order val="4"/>
          <c:tx>
            <c:strRef>
              <c:f>'area grafiek 20m horizontaal'!$A$45</c:f>
              <c:strCache>
                <c:ptCount val="1"/>
                <c:pt idx="0">
                  <c:v> (δ13C-Benzene)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horizontaal'!$B$45:$F$45</c:f>
              <c:numCache>
                <c:formatCode>0.0</c:formatCode>
                <c:ptCount val="5"/>
                <c:pt idx="0">
                  <c:v>34.861046095010352</c:v>
                </c:pt>
                <c:pt idx="1">
                  <c:v>0</c:v>
                </c:pt>
                <c:pt idx="2">
                  <c:v>10.807272230603445</c:v>
                </c:pt>
                <c:pt idx="3">
                  <c:v>48.159020543555073</c:v>
                </c:pt>
                <c:pt idx="4">
                  <c:v>36.694655996879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11-114F-A5AB-A99C5DE0E9B5}"/>
            </c:ext>
          </c:extLst>
        </c:ser>
        <c:ser>
          <c:idx val="5"/>
          <c:order val="5"/>
          <c:tx>
            <c:strRef>
              <c:f>'area grafiek 20m horizontaal'!$A$46</c:f>
              <c:strCache>
                <c:ptCount val="1"/>
                <c:pt idx="0">
                  <c:v> δ13C-Benzene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horizontaal'!$B$46:$F$46</c:f>
              <c:numCache>
                <c:formatCode>0.0</c:formatCode>
                <c:ptCount val="5"/>
                <c:pt idx="0">
                  <c:v>63.610951206874525</c:v>
                </c:pt>
                <c:pt idx="1">
                  <c:v>0</c:v>
                </c:pt>
                <c:pt idx="2">
                  <c:v>30.2</c:v>
                </c:pt>
                <c:pt idx="3">
                  <c:v>73.099999999999994</c:v>
                </c:pt>
                <c:pt idx="4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11-114F-A5AB-A99C5DE0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296968"/>
        <c:axId val="-2089294296"/>
      </c:scatterChart>
      <c:valAx>
        <c:axId val="-205529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nl-NL" sz="1400"/>
                  <a:t>distance</a:t>
                </a:r>
                <a:r>
                  <a:rPr lang="nl-NL" sz="1400" baseline="0"/>
                  <a:t> from source (in m.)</a:t>
                </a:r>
                <a:endParaRPr lang="nl-NL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294296"/>
        <c:crosses val="autoZero"/>
        <c:crossBetween val="midCat"/>
      </c:valAx>
      <c:valAx>
        <c:axId val="-2089294296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 sz="1400" baseline="0"/>
                  <a:t>low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AvG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and high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for hydrogen and carbon</a:t>
                </a:r>
                <a:r>
                  <a:rPr lang="nl-NL" sz="1400" baseline="0"/>
                  <a:t> (in %)</a:t>
                </a:r>
                <a:endParaRPr lang="nl-NL" sz="14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55296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Toluene</a:t>
            </a:r>
            <a:r>
              <a:rPr lang="nl-NL" baseline="0"/>
              <a:t> 2nd aquifer (20mbgs horizontal)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20m horizontaal'!$A$50</c:f>
              <c:strCache>
                <c:ptCount val="1"/>
                <c:pt idx="0">
                  <c:v> (δ2H-Toluene)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horizontaal'!$B$50:$F$50</c:f>
              <c:numCache>
                <c:formatCode>0.0</c:formatCode>
                <c:ptCount val="5"/>
                <c:pt idx="0">
                  <c:v>90.803111809874338</c:v>
                </c:pt>
                <c:pt idx="1">
                  <c:v>82.146811284277661</c:v>
                </c:pt>
                <c:pt idx="2">
                  <c:v>0</c:v>
                </c:pt>
                <c:pt idx="3">
                  <c:v>92.760866168480874</c:v>
                </c:pt>
                <c:pt idx="4">
                  <c:v>99.999785229140059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5-614F-A9ED-D13F7D912644}"/>
            </c:ext>
          </c:extLst>
        </c:ser>
        <c:ser>
          <c:idx val="1"/>
          <c:order val="1"/>
          <c:tx>
            <c:strRef>
              <c:f>'area grafiek 20m horizontaal'!$A$51</c:f>
              <c:strCache>
                <c:ptCount val="1"/>
                <c:pt idx="0">
                  <c:v> (δ2H-Toluene)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horizontaal'!$B$51:$F$51</c:f>
              <c:numCache>
                <c:formatCode>0.0</c:formatCode>
                <c:ptCount val="5"/>
                <c:pt idx="0">
                  <c:v>27.527411525396957</c:v>
                </c:pt>
                <c:pt idx="1">
                  <c:v>20.742381252055097</c:v>
                </c:pt>
                <c:pt idx="2">
                  <c:v>0</c:v>
                </c:pt>
                <c:pt idx="3">
                  <c:v>29.830530554765005</c:v>
                </c:pt>
                <c:pt idx="4">
                  <c:v>82.810370493912188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5-614F-A9ED-D13F7D912644}"/>
            </c:ext>
          </c:extLst>
        </c:ser>
        <c:ser>
          <c:idx val="2"/>
          <c:order val="2"/>
          <c:tx>
            <c:strRef>
              <c:f>'area grafiek 20m horizontaal'!$A$52</c:f>
              <c:strCache>
                <c:ptCount val="1"/>
                <c:pt idx="0">
                  <c:v> (δ2H-Toluene) % AvG Ɛ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9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horizontaal'!$B$52:$F$52</c:f>
              <c:numCache>
                <c:formatCode>0.0</c:formatCode>
                <c:ptCount val="5"/>
                <c:pt idx="0">
                  <c:v>59.165261667635647</c:v>
                </c:pt>
                <c:pt idx="1">
                  <c:v>51.444596268166379</c:v>
                </c:pt>
                <c:pt idx="2">
                  <c:v>0</c:v>
                </c:pt>
                <c:pt idx="3">
                  <c:v>61.295698361622939</c:v>
                </c:pt>
                <c:pt idx="4">
                  <c:v>91.405077861526124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5-614F-A9ED-D13F7D912644}"/>
            </c:ext>
          </c:extLst>
        </c:ser>
        <c:ser>
          <c:idx val="3"/>
          <c:order val="3"/>
          <c:tx>
            <c:strRef>
              <c:f>'area grafiek 20m horizontaal'!$A$53</c:f>
              <c:strCache>
                <c:ptCount val="1"/>
                <c:pt idx="0">
                  <c:v> (δ13C-Toluene)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horizontaal'!$B$53:$F$53</c:f>
              <c:numCache>
                <c:formatCode>0.0</c:formatCode>
                <c:ptCount val="5"/>
                <c:pt idx="0">
                  <c:v>58.530179294843009</c:v>
                </c:pt>
                <c:pt idx="1">
                  <c:v>0</c:v>
                </c:pt>
                <c:pt idx="2">
                  <c:v>73.289222810567097</c:v>
                </c:pt>
                <c:pt idx="3">
                  <c:v>85.138915946979523</c:v>
                </c:pt>
                <c:pt idx="4">
                  <c:v>99.995198667969404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5-614F-A9ED-D13F7D912644}"/>
            </c:ext>
          </c:extLst>
        </c:ser>
        <c:ser>
          <c:idx val="4"/>
          <c:order val="4"/>
          <c:tx>
            <c:strRef>
              <c:f>'area grafiek 20m horizontaal'!$A$54</c:f>
              <c:strCache>
                <c:ptCount val="1"/>
                <c:pt idx="0">
                  <c:v> (δ13C-Toluene)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horizontaal'!$B$54:$F$54</c:f>
              <c:numCache>
                <c:formatCode>0.0</c:formatCode>
                <c:ptCount val="5"/>
                <c:pt idx="0">
                  <c:v>8.7859858252167413</c:v>
                </c:pt>
                <c:pt idx="1">
                  <c:v>0</c:v>
                </c:pt>
                <c:pt idx="2">
                  <c:v>12.883267641446011</c:v>
                </c:pt>
                <c:pt idx="3">
                  <c:v>18.059650419636057</c:v>
                </c:pt>
                <c:pt idx="4">
                  <c:v>64.616646787720825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5-614F-A9ED-D13F7D912644}"/>
            </c:ext>
          </c:extLst>
        </c:ser>
        <c:ser>
          <c:idx val="5"/>
          <c:order val="5"/>
          <c:tx>
            <c:strRef>
              <c:f>'area grafiek 20m horizontaal'!$A$55</c:f>
              <c:strCache>
                <c:ptCount val="1"/>
                <c:pt idx="0">
                  <c:v> (δ13C-Toluene) % AvG Ɛ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20m horizontaal'!$B$49:$F$49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horizontaal'!$B$55:$F$55</c:f>
              <c:numCache>
                <c:formatCode>0.0</c:formatCode>
                <c:ptCount val="5"/>
                <c:pt idx="0">
                  <c:v>33.658082560029875</c:v>
                </c:pt>
                <c:pt idx="1">
                  <c:v>0</c:v>
                </c:pt>
                <c:pt idx="2">
                  <c:v>43.086245226006554</c:v>
                </c:pt>
                <c:pt idx="3">
                  <c:v>51.59928318330779</c:v>
                </c:pt>
                <c:pt idx="4">
                  <c:v>82.305922727845115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5-614F-A9ED-D13F7D91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802488"/>
        <c:axId val="-2089341704"/>
      </c:scatterChart>
      <c:valAx>
        <c:axId val="-205480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distance</a:t>
                </a:r>
                <a:r>
                  <a:rPr lang="en-GB" sz="1400" baseline="0"/>
                  <a:t> from source (in m.)</a:t>
                </a:r>
                <a:endParaRPr lang="en-GB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341704"/>
        <c:crosses val="autoZero"/>
        <c:crossBetween val="midCat"/>
      </c:valAx>
      <c:valAx>
        <c:axId val="-2089341704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low </a:t>
                </a:r>
                <a:r>
                  <a:rPr lang="el-GR" sz="140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</a:t>
                </a:r>
                <a:r>
                  <a:rPr lang="en-GB" sz="1400"/>
                  <a:t>Avg </a:t>
                </a:r>
                <a:r>
                  <a:rPr lang="el-GR" sz="1400">
                    <a:latin typeface="Calibri"/>
                  </a:rPr>
                  <a:t>ε</a:t>
                </a:r>
                <a:r>
                  <a:rPr lang="en-GB" sz="1400"/>
                  <a:t> and high </a:t>
                </a:r>
                <a:r>
                  <a:rPr lang="el-GR" sz="1400">
                    <a:latin typeface="Calibri"/>
                  </a:rPr>
                  <a:t>ε</a:t>
                </a:r>
                <a:r>
                  <a:rPr lang="en-US" sz="1400">
                    <a:latin typeface="Calibri"/>
                  </a:rPr>
                  <a:t> for</a:t>
                </a:r>
                <a:r>
                  <a:rPr lang="en-GB" sz="1400"/>
                  <a:t> hydrogen</a:t>
                </a:r>
                <a:r>
                  <a:rPr lang="en-GB" sz="1400" baseline="0"/>
                  <a:t> and carbon (in %)</a:t>
                </a:r>
                <a:endParaRPr lang="en-GB" sz="14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548024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20m horizontaal'!$A$42</c:f>
              <c:strCache>
                <c:ptCount val="1"/>
                <c:pt idx="0">
                  <c:v> δ2H-Benzene</c:v>
                </c:pt>
              </c:strCache>
            </c:strRef>
          </c:tx>
          <c:spPr>
            <a:ln w="25400"/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 20m horizontaal'!$B$43:$F$43</c:f>
                <c:numCache>
                  <c:formatCode>0.0</c:formatCode>
                  <c:ptCount val="5"/>
                  <c:pt idx="0">
                    <c:v>15.712441366871239</c:v>
                  </c:pt>
                  <c:pt idx="1">
                    <c:v>17.431743417342098</c:v>
                  </c:pt>
                  <c:pt idx="2">
                    <c:v>0</c:v>
                  </c:pt>
                  <c:pt idx="3">
                    <c:v>17.24930102106217</c:v>
                  </c:pt>
                  <c:pt idx="4">
                    <c:v>11.958598448698087</c:v>
                  </c:pt>
                </c:numCache>
              </c:numRef>
            </c:plus>
            <c:minus>
              <c:numRef>
                <c:f>'area grafiek 20m horizontaal'!$B$43:$F$43</c:f>
                <c:numCache>
                  <c:formatCode>0.0</c:formatCode>
                  <c:ptCount val="5"/>
                  <c:pt idx="0">
                    <c:v>15.712441366871239</c:v>
                  </c:pt>
                  <c:pt idx="1">
                    <c:v>17.431743417342098</c:v>
                  </c:pt>
                  <c:pt idx="2">
                    <c:v>0</c:v>
                  </c:pt>
                  <c:pt idx="3">
                    <c:v>17.24930102106217</c:v>
                  </c:pt>
                  <c:pt idx="4">
                    <c:v>11.958598448698087</c:v>
                  </c:pt>
                </c:numCache>
              </c:numRef>
            </c:minus>
            <c:spPr>
              <a:ln w="25400">
                <a:solidFill>
                  <a:srgbClr val="0070C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horizontaal'!$B$42:$F$42</c:f>
              <c:numCache>
                <c:formatCode>0.0</c:formatCode>
                <c:ptCount val="5"/>
                <c:pt idx="0">
                  <c:v>76.459586802671993</c:v>
                </c:pt>
                <c:pt idx="1">
                  <c:v>55.725652677296786</c:v>
                </c:pt>
                <c:pt idx="2">
                  <c:v>0</c:v>
                </c:pt>
                <c:pt idx="3">
                  <c:v>69.099999999999994</c:v>
                </c:pt>
                <c:pt idx="4">
                  <c:v>85.318079295450673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3-7445-8C89-229C68075FD0}"/>
            </c:ext>
          </c:extLst>
        </c:ser>
        <c:ser>
          <c:idx val="1"/>
          <c:order val="1"/>
          <c:tx>
            <c:strRef>
              <c:f>'area grafiek 20m horizontaal'!$A$46</c:f>
              <c:strCache>
                <c:ptCount val="1"/>
                <c:pt idx="0">
                  <c:v> δ13C-Benzene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 20m horizontaal'!$B$47:$F$47</c:f>
                <c:numCache>
                  <c:formatCode>0.0</c:formatCode>
                  <c:ptCount val="5"/>
                  <c:pt idx="0">
                    <c:v>28.749905111864148</c:v>
                  </c:pt>
                  <c:pt idx="1">
                    <c:v>0</c:v>
                  </c:pt>
                  <c:pt idx="2">
                    <c:v>19.422693113371889</c:v>
                  </c:pt>
                  <c:pt idx="3">
                    <c:v>24.94995975379679</c:v>
                  </c:pt>
                  <c:pt idx="4">
                    <c:v>28.434482812642649</c:v>
                  </c:pt>
                </c:numCache>
              </c:numRef>
            </c:plus>
            <c:minus>
              <c:numRef>
                <c:f>'area grafiek 20m horizontaal'!$B$47:$F$47</c:f>
                <c:numCache>
                  <c:formatCode>0.0</c:formatCode>
                  <c:ptCount val="5"/>
                  <c:pt idx="0">
                    <c:v>28.749905111864148</c:v>
                  </c:pt>
                  <c:pt idx="1">
                    <c:v>0</c:v>
                  </c:pt>
                  <c:pt idx="2">
                    <c:v>19.422693113371889</c:v>
                  </c:pt>
                  <c:pt idx="3">
                    <c:v>24.94995975379679</c:v>
                  </c:pt>
                  <c:pt idx="4">
                    <c:v>28.434482812642649</c:v>
                  </c:pt>
                </c:numCache>
              </c:numRef>
            </c:minus>
            <c:spPr>
              <a:ln w="19050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 20m horizontaal'!$B$39:$F$39</c:f>
              <c:numCache>
                <c:formatCode>General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90</c:v>
                </c:pt>
                <c:pt idx="4">
                  <c:v>175</c:v>
                </c:pt>
              </c:numCache>
            </c:numRef>
          </c:xVal>
          <c:yVal>
            <c:numRef>
              <c:f>'area grafiek 20m horizontaal'!$B$46:$F$46</c:f>
              <c:numCache>
                <c:formatCode>0.0</c:formatCode>
                <c:ptCount val="5"/>
                <c:pt idx="0">
                  <c:v>63.610951206874525</c:v>
                </c:pt>
                <c:pt idx="1">
                  <c:v>0</c:v>
                </c:pt>
                <c:pt idx="2">
                  <c:v>30.2</c:v>
                </c:pt>
                <c:pt idx="3">
                  <c:v>73.099999999999994</c:v>
                </c:pt>
                <c:pt idx="4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3-7445-8C89-229C68075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41160"/>
        <c:axId val="-2092793224"/>
      </c:scatterChart>
      <c:valAx>
        <c:axId val="-20895411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Afstand van bron (m)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2793224"/>
        <c:crossesAt val="0"/>
        <c:crossBetween val="midCat"/>
      </c:valAx>
      <c:valAx>
        <c:axId val="-20927932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Afbraak (% 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541160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Benzene</a:t>
            </a:r>
            <a:r>
              <a:rPr lang="nl-NL" baseline="0"/>
              <a:t> (30m horizontal) +well241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30m horizontaal'!$A$41</c:f>
              <c:strCache>
                <c:ptCount val="1"/>
                <c:pt idx="0">
                  <c:v> (δ2H-Benzene) % low Ɛ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horizontaal'!$B$41:$E$41</c:f>
              <c:numCache>
                <c:formatCode>0.0</c:formatCode>
                <c:ptCount val="4"/>
                <c:pt idx="0">
                  <c:v>0</c:v>
                </c:pt>
                <c:pt idx="1">
                  <c:v>26.737752068688351</c:v>
                </c:pt>
                <c:pt idx="2">
                  <c:v>51.404469500585229</c:v>
                </c:pt>
                <c:pt idx="3">
                  <c:v>67.61007656786083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D-0642-B4B8-9C398BCE514F}"/>
            </c:ext>
          </c:extLst>
        </c:ser>
        <c:ser>
          <c:idx val="1"/>
          <c:order val="1"/>
          <c:tx>
            <c:strRef>
              <c:f>'area grafiek 30m horizontaal'!$A$42</c:f>
              <c:strCache>
                <c:ptCount val="1"/>
                <c:pt idx="0">
                  <c:v> (δ2H-Benzene) % high Ɛ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horizontaal'!$B$42:$E$42</c:f>
              <c:numCache>
                <c:formatCode>0.0</c:formatCode>
                <c:ptCount val="4"/>
                <c:pt idx="0">
                  <c:v>0</c:v>
                </c:pt>
                <c:pt idx="1">
                  <c:v>10.792971027137781</c:v>
                </c:pt>
                <c:pt idx="2">
                  <c:v>23.272140583557444</c:v>
                </c:pt>
                <c:pt idx="3">
                  <c:v>33.888492573370172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D-0642-B4B8-9C398BCE514F}"/>
            </c:ext>
          </c:extLst>
        </c:ser>
        <c:ser>
          <c:idx val="2"/>
          <c:order val="2"/>
          <c:tx>
            <c:strRef>
              <c:f>'area grafiek 30m horizontaal'!$A$43</c:f>
              <c:strCache>
                <c:ptCount val="1"/>
                <c:pt idx="0">
                  <c:v> δ2H-Benzene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horizontaal'!$B$43:$E$43</c:f>
              <c:numCache>
                <c:formatCode>0.0</c:formatCode>
                <c:ptCount val="4"/>
                <c:pt idx="0">
                  <c:v>0</c:v>
                </c:pt>
                <c:pt idx="1">
                  <c:v>18.765361547913066</c:v>
                </c:pt>
                <c:pt idx="2">
                  <c:v>37.33830504207134</c:v>
                </c:pt>
                <c:pt idx="3">
                  <c:v>50.749284570615501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D-0642-B4B8-9C398BCE514F}"/>
            </c:ext>
          </c:extLst>
        </c:ser>
        <c:ser>
          <c:idx val="3"/>
          <c:order val="3"/>
          <c:tx>
            <c:strRef>
              <c:f>'area grafiek 30m horizontaal'!$A$45</c:f>
              <c:strCache>
                <c:ptCount val="1"/>
                <c:pt idx="0">
                  <c:v> (δ13C-Benzene) % low Ɛ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horizontaal'!$B$45:$E$45</c:f>
              <c:numCache>
                <c:formatCode>0.0</c:formatCode>
                <c:ptCount val="4"/>
                <c:pt idx="0">
                  <c:v>0</c:v>
                </c:pt>
                <c:pt idx="1">
                  <c:v>64.192413631686819</c:v>
                </c:pt>
                <c:pt idx="2">
                  <c:v>93.525438682054855</c:v>
                </c:pt>
                <c:pt idx="3">
                  <c:v>-367.25416675474139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D-0642-B4B8-9C398BCE514F}"/>
            </c:ext>
          </c:extLst>
        </c:ser>
        <c:ser>
          <c:idx val="4"/>
          <c:order val="4"/>
          <c:tx>
            <c:strRef>
              <c:f>'area grafiek 30m horizontaal'!$A$46</c:f>
              <c:strCache>
                <c:ptCount val="1"/>
                <c:pt idx="0">
                  <c:v> (δ13C-Benzene) % high Ɛ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horizontaal'!$B$46:$E$46</c:f>
              <c:numCache>
                <c:formatCode>0.0</c:formatCode>
                <c:ptCount val="4"/>
                <c:pt idx="0">
                  <c:v>0</c:v>
                </c:pt>
                <c:pt idx="1">
                  <c:v>15.732034647602816</c:v>
                </c:pt>
                <c:pt idx="2">
                  <c:v>36.63223475545945</c:v>
                </c:pt>
                <c:pt idx="3">
                  <c:v>-29.298116095110316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1D-0642-B4B8-9C398BCE514F}"/>
            </c:ext>
          </c:extLst>
        </c:ser>
        <c:ser>
          <c:idx val="5"/>
          <c:order val="5"/>
          <c:tx>
            <c:strRef>
              <c:f>'area grafiek 30m horizontaal'!$A$47</c:f>
              <c:strCache>
                <c:ptCount val="1"/>
                <c:pt idx="0">
                  <c:v>δ13C-Benzene</c:v>
                </c:pt>
              </c:strCache>
            </c:strRef>
          </c:tx>
          <c:xVal>
            <c:numRef>
              <c:f>'area grafiek 30m horizontaal'!$B$40:$E$40</c:f>
              <c:numCache>
                <c:formatCode>General</c:formatCode>
                <c:ptCount val="4"/>
                <c:pt idx="0">
                  <c:v>27</c:v>
                </c:pt>
                <c:pt idx="1">
                  <c:v>35</c:v>
                </c:pt>
                <c:pt idx="2">
                  <c:v>90</c:v>
                </c:pt>
                <c:pt idx="3">
                  <c:v>175</c:v>
                </c:pt>
              </c:numCache>
            </c:numRef>
          </c:xVal>
          <c:yVal>
            <c:numRef>
              <c:f>'area grafiek 30m horizontaal'!$B$47:$E$47</c:f>
              <c:numCache>
                <c:formatCode>0.0</c:formatCode>
                <c:ptCount val="4"/>
                <c:pt idx="0">
                  <c:v>0</c:v>
                </c:pt>
                <c:pt idx="1">
                  <c:v>39.962224139644817</c:v>
                </c:pt>
                <c:pt idx="2">
                  <c:v>65.078836718757145</c:v>
                </c:pt>
                <c:pt idx="3">
                  <c:v>-198.27614142492587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1D-0642-B4B8-9C398BCE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95608"/>
        <c:axId val="-2092238600"/>
      </c:scatterChart>
      <c:valAx>
        <c:axId val="-209249560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092238600"/>
        <c:crosses val="autoZero"/>
        <c:crossBetween val="midCat"/>
      </c:valAx>
      <c:valAx>
        <c:axId val="-2092238600"/>
        <c:scaling>
          <c:orientation val="minMax"/>
        </c:scaling>
        <c:delete val="0"/>
        <c:axPos val="l"/>
        <c:majorGridlines/>
        <c:title>
          <c:overlay val="0"/>
        </c:title>
        <c:numFmt formatCode="0.0" sourceLinked="1"/>
        <c:majorTickMark val="none"/>
        <c:minorTickMark val="none"/>
        <c:tickLblPos val="nextTo"/>
        <c:crossAx val="-2092495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Benzene</a:t>
            </a:r>
            <a:r>
              <a:rPr lang="nl-NL" baseline="0"/>
              <a:t> 2nd aquifer (30mbgs horizontal)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30m horizontaal'!$A$41</c:f>
              <c:strCache>
                <c:ptCount val="1"/>
                <c:pt idx="0">
                  <c:v> (δ2H-Benzene)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9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horizontaal'!$B$41:$D$41</c:f>
              <c:numCache>
                <c:formatCode>0.0</c:formatCode>
                <c:ptCount val="3"/>
                <c:pt idx="0">
                  <c:v>0</c:v>
                </c:pt>
                <c:pt idx="1">
                  <c:v>26.737752068688351</c:v>
                </c:pt>
                <c:pt idx="2">
                  <c:v>51.404469500585229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C-5142-97A7-65EE1D6E6F3F}"/>
            </c:ext>
          </c:extLst>
        </c:ser>
        <c:ser>
          <c:idx val="1"/>
          <c:order val="1"/>
          <c:tx>
            <c:strRef>
              <c:f>'area grafiek 30m horizontaal'!$A$42</c:f>
              <c:strCache>
                <c:ptCount val="1"/>
                <c:pt idx="0">
                  <c:v> (δ2H-Benzene)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x"/>
            <c:size val="9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horizontaal'!$B$42:$D$42</c:f>
              <c:numCache>
                <c:formatCode>0.0</c:formatCode>
                <c:ptCount val="3"/>
                <c:pt idx="0">
                  <c:v>0</c:v>
                </c:pt>
                <c:pt idx="1">
                  <c:v>10.792971027137781</c:v>
                </c:pt>
                <c:pt idx="2">
                  <c:v>23.272140583557444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C-5142-97A7-65EE1D6E6F3F}"/>
            </c:ext>
          </c:extLst>
        </c:ser>
        <c:ser>
          <c:idx val="2"/>
          <c:order val="2"/>
          <c:tx>
            <c:strRef>
              <c:f>'area grafiek 30m horizontaal'!$A$43</c:f>
              <c:strCache>
                <c:ptCount val="1"/>
                <c:pt idx="0">
                  <c:v> δ2H-Benzene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9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horizontaal'!$B$43:$D$43</c:f>
              <c:numCache>
                <c:formatCode>0.0</c:formatCode>
                <c:ptCount val="3"/>
                <c:pt idx="0">
                  <c:v>0</c:v>
                </c:pt>
                <c:pt idx="1">
                  <c:v>18.765361547913066</c:v>
                </c:pt>
                <c:pt idx="2">
                  <c:v>37.33830504207134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EC-5142-97A7-65EE1D6E6F3F}"/>
            </c:ext>
          </c:extLst>
        </c:ser>
        <c:ser>
          <c:idx val="3"/>
          <c:order val="3"/>
          <c:tx>
            <c:strRef>
              <c:f>'area grafiek 30m horizontaal'!$A$45</c:f>
              <c:strCache>
                <c:ptCount val="1"/>
                <c:pt idx="0">
                  <c:v> (δ13C-Benzene)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horizontaal'!$B$45:$D$45</c:f>
              <c:numCache>
                <c:formatCode>0.0</c:formatCode>
                <c:ptCount val="3"/>
                <c:pt idx="0">
                  <c:v>0</c:v>
                </c:pt>
                <c:pt idx="1">
                  <c:v>64.192413631686819</c:v>
                </c:pt>
                <c:pt idx="2">
                  <c:v>93.525438682054855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EC-5142-97A7-65EE1D6E6F3F}"/>
            </c:ext>
          </c:extLst>
        </c:ser>
        <c:ser>
          <c:idx val="4"/>
          <c:order val="4"/>
          <c:tx>
            <c:strRef>
              <c:f>'area grafiek 30m horizontaal'!$A$46</c:f>
              <c:strCache>
                <c:ptCount val="1"/>
                <c:pt idx="0">
                  <c:v> (δ13C-Benzene)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horizontaal'!$B$46:$D$46</c:f>
              <c:numCache>
                <c:formatCode>0.0</c:formatCode>
                <c:ptCount val="3"/>
                <c:pt idx="0">
                  <c:v>0</c:v>
                </c:pt>
                <c:pt idx="1">
                  <c:v>15.732034647602816</c:v>
                </c:pt>
                <c:pt idx="2">
                  <c:v>36.63223475545945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EC-5142-97A7-65EE1D6E6F3F}"/>
            </c:ext>
          </c:extLst>
        </c:ser>
        <c:ser>
          <c:idx val="5"/>
          <c:order val="5"/>
          <c:tx>
            <c:strRef>
              <c:f>'area grafiek 30m horizontaal'!$A$47</c:f>
              <c:strCache>
                <c:ptCount val="1"/>
                <c:pt idx="0">
                  <c:v>δ13C-Benzene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horizontaal'!$B$47:$D$47</c:f>
              <c:numCache>
                <c:formatCode>0.0</c:formatCode>
                <c:ptCount val="3"/>
                <c:pt idx="0">
                  <c:v>0</c:v>
                </c:pt>
                <c:pt idx="1">
                  <c:v>39.962224139644817</c:v>
                </c:pt>
                <c:pt idx="2">
                  <c:v>65.078836718757145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EC-5142-97A7-65EE1D6E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34328"/>
        <c:axId val="-2092735576"/>
      </c:scatterChart>
      <c:valAx>
        <c:axId val="-209233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400"/>
                  <a:t>distance</a:t>
                </a:r>
                <a:r>
                  <a:rPr lang="nl-NL" sz="1400" baseline="0"/>
                  <a:t> to source (in m.)</a:t>
                </a:r>
                <a:endParaRPr lang="nl-NL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2735576"/>
        <c:crosses val="autoZero"/>
        <c:crossBetween val="midCat"/>
      </c:valAx>
      <c:valAx>
        <c:axId val="-2092735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400" baseline="0"/>
                  <a:t>low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AvG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and high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for hydrogen and carbon </a:t>
                </a:r>
                <a:r>
                  <a:rPr lang="nl-NL" sz="1400" baseline="0"/>
                  <a:t>(in %)</a:t>
                </a:r>
                <a:endParaRPr lang="nl-NL" sz="1400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92334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Toluene</a:t>
            </a:r>
            <a:r>
              <a:rPr lang="nl-NL" baseline="0"/>
              <a:t> 2nd aquifer (30mbgs horizontal)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30m horizontaal'!$A$51</c:f>
              <c:strCache>
                <c:ptCount val="1"/>
                <c:pt idx="0">
                  <c:v> (δ2H-Toluene)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horizontaal'!$B$51:$D$51</c:f>
              <c:numCache>
                <c:formatCode>0.0</c:formatCode>
                <c:ptCount val="3"/>
                <c:pt idx="0">
                  <c:v>0</c:v>
                </c:pt>
                <c:pt idx="1">
                  <c:v>97.892375528080692</c:v>
                </c:pt>
                <c:pt idx="2">
                  <c:v>99.971388916978569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1-EF40-8046-8FB4BE2DF892}"/>
            </c:ext>
          </c:extLst>
        </c:ser>
        <c:ser>
          <c:idx val="1"/>
          <c:order val="1"/>
          <c:tx>
            <c:strRef>
              <c:f>'area grafiek 30m horizontaal'!$A$52</c:f>
              <c:strCache>
                <c:ptCount val="1"/>
                <c:pt idx="0">
                  <c:v> (δ2H-Toluene)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tar"/>
            <c:size val="11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horizontaal'!$B$52:$D$52</c:f>
              <c:numCache>
                <c:formatCode>0.0</c:formatCode>
                <c:ptCount val="3"/>
                <c:pt idx="0">
                  <c:v>0</c:v>
                </c:pt>
                <c:pt idx="1">
                  <c:v>40.591974447281622</c:v>
                </c:pt>
                <c:pt idx="2">
                  <c:v>66.740680616040706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1-EF40-8046-8FB4BE2DF892}"/>
            </c:ext>
          </c:extLst>
        </c:ser>
        <c:ser>
          <c:idx val="2"/>
          <c:order val="2"/>
          <c:tx>
            <c:strRef>
              <c:f>'area grafiek 30m horizontaal'!$A$53</c:f>
              <c:strCache>
                <c:ptCount val="1"/>
                <c:pt idx="0">
                  <c:v> (δ2H-Toluene) % AvG Ɛ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13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horizontaal'!$B$53:$D$53</c:f>
              <c:numCache>
                <c:formatCode>0.0</c:formatCode>
                <c:ptCount val="3"/>
                <c:pt idx="0">
                  <c:v>0</c:v>
                </c:pt>
                <c:pt idx="1">
                  <c:v>69.242174987681153</c:v>
                </c:pt>
                <c:pt idx="2">
                  <c:v>83.356034766509637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1-EF40-8046-8FB4BE2DF892}"/>
            </c:ext>
          </c:extLst>
        </c:ser>
        <c:ser>
          <c:idx val="3"/>
          <c:order val="3"/>
          <c:tx>
            <c:strRef>
              <c:f>'area grafiek 30m horizontaal'!$A$54</c:f>
              <c:strCache>
                <c:ptCount val="1"/>
                <c:pt idx="0">
                  <c:v> (δ13C-Toluene) % low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horizontaal'!$B$54:$D$54</c:f>
              <c:numCache>
                <c:formatCode>0.0</c:formatCode>
                <c:ptCount val="3"/>
                <c:pt idx="0">
                  <c:v>0</c:v>
                </c:pt>
                <c:pt idx="1">
                  <c:v>99.614602695959235</c:v>
                </c:pt>
                <c:pt idx="2">
                  <c:v>99.999266407889039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21-EF40-8046-8FB4BE2DF892}"/>
            </c:ext>
          </c:extLst>
        </c:ser>
        <c:ser>
          <c:idx val="4"/>
          <c:order val="4"/>
          <c:tx>
            <c:strRef>
              <c:f>'area grafiek 30m horizontaal'!$A$55</c:f>
              <c:strCache>
                <c:ptCount val="1"/>
                <c:pt idx="0">
                  <c:v> (δ13C-Toluene) % high Ɛ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horizontaal'!$B$55:$D$55</c:f>
              <c:numCache>
                <c:formatCode>0.0</c:formatCode>
                <c:ptCount val="3"/>
                <c:pt idx="0">
                  <c:v>0</c:v>
                </c:pt>
                <c:pt idx="1">
                  <c:v>44.052394606455877</c:v>
                </c:pt>
                <c:pt idx="2">
                  <c:v>70.922640650511156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21-EF40-8046-8FB4BE2DF892}"/>
            </c:ext>
          </c:extLst>
        </c:ser>
        <c:ser>
          <c:idx val="5"/>
          <c:order val="5"/>
          <c:tx>
            <c:strRef>
              <c:f>'area grafiek 30m horizontaal'!$A$56</c:f>
              <c:strCache>
                <c:ptCount val="1"/>
                <c:pt idx="0">
                  <c:v> (δ13C-Toluene) % AvG Ɛ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'area grafiek 30m horizontaal'!$B$50:$D$50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horizontaal'!$B$56:$D$56</c:f>
              <c:numCache>
                <c:formatCode>0.0</c:formatCode>
                <c:ptCount val="3"/>
                <c:pt idx="0">
                  <c:v>0</c:v>
                </c:pt>
                <c:pt idx="1">
                  <c:v>71.833498651207549</c:v>
                </c:pt>
                <c:pt idx="2">
                  <c:v>85.460953529200097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21-EF40-8046-8FB4BE2D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36344"/>
        <c:axId val="-2089039816"/>
      </c:scatterChart>
      <c:valAx>
        <c:axId val="-208913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 sz="1400"/>
                  <a:t>distance</a:t>
                </a:r>
                <a:r>
                  <a:rPr lang="nl-NL" sz="1400" baseline="0"/>
                  <a:t> to source (in m.)</a:t>
                </a:r>
                <a:endParaRPr lang="nl-NL" sz="1400"/>
              </a:p>
            </c:rich>
          </c:tx>
          <c:layout>
            <c:manualLayout>
              <c:xMode val="edge"/>
              <c:yMode val="edge"/>
              <c:x val="0.43892601932685699"/>
              <c:y val="0.843240809737283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89039816"/>
        <c:crosses val="autoZero"/>
        <c:crossBetween val="midCat"/>
      </c:valAx>
      <c:valAx>
        <c:axId val="-2089039816"/>
        <c:scaling>
          <c:orientation val="minMax"/>
          <c:max val="1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 sz="1400" baseline="0"/>
                  <a:t>low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AvG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and high </a:t>
                </a:r>
                <a:r>
                  <a:rPr lang="el-GR" sz="1400" baseline="0">
                    <a:latin typeface="Calibri"/>
                  </a:rPr>
                  <a:t>ε</a:t>
                </a:r>
                <a:r>
                  <a:rPr lang="en-US" sz="1400" baseline="0">
                    <a:latin typeface="Calibri"/>
                  </a:rPr>
                  <a:t> for hydrogen and carbon</a:t>
                </a:r>
                <a:r>
                  <a:rPr lang="nl-NL" sz="1400" baseline="0"/>
                  <a:t> (in%)</a:t>
                </a:r>
                <a:endParaRPr lang="nl-NL" sz="1400"/>
              </a:p>
            </c:rich>
          </c:tx>
          <c:layout>
            <c:manualLayout>
              <c:xMode val="edge"/>
              <c:yMode val="edge"/>
              <c:x val="1.86915837832515E-2"/>
              <c:y val="0.172092338151388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-20891363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grafiek 30m horizontaal'!$A$43</c:f>
              <c:strCache>
                <c:ptCount val="1"/>
                <c:pt idx="0">
                  <c:v> δ2H-Benzene</c:v>
                </c:pt>
              </c:strCache>
            </c:strRef>
          </c:tx>
          <c:spPr>
            <a:ln w="25400"/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 30m horizontaal'!$B$44:$E$44</c:f>
                <c:numCache>
                  <c:formatCode>0.0</c:formatCode>
                  <c:ptCount val="4"/>
                  <c:pt idx="0">
                    <c:v>0</c:v>
                  </c:pt>
                  <c:pt idx="1">
                    <c:v>7.9723905207752859</c:v>
                  </c:pt>
                  <c:pt idx="2">
                    <c:v>14.066164458513883</c:v>
                  </c:pt>
                  <c:pt idx="3">
                    <c:v>16.860791997245297</c:v>
                  </c:pt>
                </c:numCache>
              </c:numRef>
            </c:plus>
            <c:minus>
              <c:numRef>
                <c:f>'area grafiek 30m horizontaal'!$B$44:$E$44</c:f>
                <c:numCache>
                  <c:formatCode>0.0</c:formatCode>
                  <c:ptCount val="4"/>
                  <c:pt idx="0">
                    <c:v>0</c:v>
                  </c:pt>
                  <c:pt idx="1">
                    <c:v>7.9723905207752859</c:v>
                  </c:pt>
                  <c:pt idx="2">
                    <c:v>14.066164458513883</c:v>
                  </c:pt>
                  <c:pt idx="3">
                    <c:v>16.860791997245297</c:v>
                  </c:pt>
                </c:numCache>
              </c:numRef>
            </c:minus>
            <c:spPr>
              <a:ln w="28575">
                <a:solidFill>
                  <a:srgbClr val="0070C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horizontaal'!$B$43:$D$43</c:f>
              <c:numCache>
                <c:formatCode>0.0</c:formatCode>
                <c:ptCount val="3"/>
                <c:pt idx="0">
                  <c:v>0</c:v>
                </c:pt>
                <c:pt idx="1">
                  <c:v>18.765361547913066</c:v>
                </c:pt>
                <c:pt idx="2">
                  <c:v>37.33830504207134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8-0243-BDC4-749ACAD353BC}"/>
            </c:ext>
          </c:extLst>
        </c:ser>
        <c:ser>
          <c:idx val="1"/>
          <c:order val="1"/>
          <c:tx>
            <c:strRef>
              <c:f>'area grafiek 30m horizontaal'!$A$47</c:f>
              <c:strCache>
                <c:ptCount val="1"/>
                <c:pt idx="0">
                  <c:v>δ13C-Benzene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'area grafiek 30m horizontaal'!$B$48:$D$48</c:f>
                <c:numCache>
                  <c:formatCode>0.0</c:formatCode>
                  <c:ptCount val="3"/>
                  <c:pt idx="0">
                    <c:v>0</c:v>
                  </c:pt>
                  <c:pt idx="1">
                    <c:v>24.230189492042005</c:v>
                  </c:pt>
                  <c:pt idx="2">
                    <c:v>28.446601963297731</c:v>
                  </c:pt>
                </c:numCache>
              </c:numRef>
            </c:plus>
            <c:minus>
              <c:numRef>
                <c:f>'area grafiek 30m horizontaal'!$B$48:$D$48</c:f>
                <c:numCache>
                  <c:formatCode>0.0</c:formatCode>
                  <c:ptCount val="3"/>
                  <c:pt idx="0">
                    <c:v>0</c:v>
                  </c:pt>
                  <c:pt idx="1">
                    <c:v>24.230189492042005</c:v>
                  </c:pt>
                  <c:pt idx="2">
                    <c:v>28.446601963297731</c:v>
                  </c:pt>
                </c:numCache>
              </c:numRef>
            </c:minus>
            <c:spPr>
              <a:ln w="22225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'area grafiek 30m horizontaal'!$B$40:$D$40</c:f>
              <c:numCache>
                <c:formatCode>General</c:formatCode>
                <c:ptCount val="3"/>
                <c:pt idx="0">
                  <c:v>27</c:v>
                </c:pt>
                <c:pt idx="1">
                  <c:v>35</c:v>
                </c:pt>
                <c:pt idx="2">
                  <c:v>90</c:v>
                </c:pt>
              </c:numCache>
            </c:numRef>
          </c:xVal>
          <c:yVal>
            <c:numRef>
              <c:f>'area grafiek 30m horizontaal'!$B$47:$D$47</c:f>
              <c:numCache>
                <c:formatCode>0.0</c:formatCode>
                <c:ptCount val="3"/>
                <c:pt idx="0">
                  <c:v>0</c:v>
                </c:pt>
                <c:pt idx="1">
                  <c:v>39.962224139644817</c:v>
                </c:pt>
                <c:pt idx="2">
                  <c:v>65.078836718757145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8-0243-BDC4-749ACAD35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9144"/>
        <c:axId val="-2056094360"/>
      </c:scatterChart>
      <c:valAx>
        <c:axId val="-20927891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Afstand van bron (m)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6094360"/>
        <c:crossesAt val="0"/>
        <c:crossBetween val="midCat"/>
      </c:valAx>
      <c:valAx>
        <c:axId val="-20560943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Afbraak (% 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2789144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kolommen (afbraak %)'!$C$120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%)'!$C$121:$C$134</c:f>
              <c:numCache>
                <c:formatCode>0.00</c:formatCode>
                <c:ptCount val="14"/>
                <c:pt idx="0">
                  <c:v>-120</c:v>
                </c:pt>
                <c:pt idx="1">
                  <c:v>-116.94454504592304</c:v>
                </c:pt>
                <c:pt idx="2">
                  <c:v>-113.52883701188792</c:v>
                </c:pt>
                <c:pt idx="3">
                  <c:v>-109.65642662577676</c:v>
                </c:pt>
                <c:pt idx="4">
                  <c:v>-105.18605691078626</c:v>
                </c:pt>
                <c:pt idx="5">
                  <c:v>-99.898731763761589</c:v>
                </c:pt>
                <c:pt idx="6">
                  <c:v>-93.427568775649505</c:v>
                </c:pt>
                <c:pt idx="7">
                  <c:v>-85.084788674547852</c:v>
                </c:pt>
                <c:pt idx="8">
                  <c:v>-73.326300539411093</c:v>
                </c:pt>
                <c:pt idx="9">
                  <c:v>-53.225032303172682</c:v>
                </c:pt>
                <c:pt idx="10">
                  <c:v>-33.123764066934271</c:v>
                </c:pt>
                <c:pt idx="11">
                  <c:v>13.549935393654636</c:v>
                </c:pt>
                <c:pt idx="12">
                  <c:v>80.324903090483616</c:v>
                </c:pt>
                <c:pt idx="13">
                  <c:v>147.09987078729444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A-9642-9C30-98D154D17B2F}"/>
            </c:ext>
          </c:extLst>
        </c:ser>
        <c:ser>
          <c:idx val="1"/>
          <c:order val="1"/>
          <c:tx>
            <c:strRef>
              <c:f>'isotop H kolommen (afbraak %)'!$D$120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%)'!$D$121:$D$134</c:f>
              <c:numCache>
                <c:formatCode>0.00</c:formatCode>
                <c:ptCount val="14"/>
                <c:pt idx="0">
                  <c:v>-120</c:v>
                </c:pt>
                <c:pt idx="1">
                  <c:v>-111.67651926303172</c:v>
                </c:pt>
                <c:pt idx="2">
                  <c:v>-102.37165944617743</c:v>
                </c:pt>
                <c:pt idx="3">
                  <c:v>-91.822679428840132</c:v>
                </c:pt>
                <c:pt idx="4">
                  <c:v>-79.644775722486742</c:v>
                </c:pt>
                <c:pt idx="5">
                  <c:v>-65.241372735764315</c:v>
                </c:pt>
                <c:pt idx="6">
                  <c:v>-47.613032181941762</c:v>
                </c:pt>
                <c:pt idx="7">
                  <c:v>-24.886148458251043</c:v>
                </c:pt>
                <c:pt idx="8">
                  <c:v>7.1455950822939229</c:v>
                </c:pt>
                <c:pt idx="9">
                  <c:v>61.904222346529593</c:v>
                </c:pt>
                <c:pt idx="10">
                  <c:v>116.66284961076528</c:v>
                </c:pt>
                <c:pt idx="11">
                  <c:v>243.80844469305919</c:v>
                </c:pt>
                <c:pt idx="12">
                  <c:v>425.71266703959327</c:v>
                </c:pt>
                <c:pt idx="13">
                  <c:v>607.6168893860779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A-9642-9C30-98D154D1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24184"/>
        <c:axId val="-2096568248"/>
      </c:scatterChart>
      <c:valAx>
        <c:axId val="-21056241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568248"/>
        <c:crossesAt val="-40"/>
        <c:crossBetween val="midCat"/>
      </c:valAx>
      <c:valAx>
        <c:axId val="-2096568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624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kolommen (afbraak %)'!$F$120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%)'!$F$121:$F$134</c:f>
              <c:numCache>
                <c:formatCode>0.00</c:formatCode>
                <c:ptCount val="14"/>
                <c:pt idx="0">
                  <c:v>-86</c:v>
                </c:pt>
                <c:pt idx="1">
                  <c:v>-84.20887123381695</c:v>
                </c:pt>
                <c:pt idx="2">
                  <c:v>-82.206559627658436</c:v>
                </c:pt>
                <c:pt idx="3">
                  <c:v>-79.936525953041553</c:v>
                </c:pt>
                <c:pt idx="4">
                  <c:v>-77.315964395978156</c:v>
                </c:pt>
                <c:pt idx="5">
                  <c:v>-74.216497930480926</c:v>
                </c:pt>
                <c:pt idx="6">
                  <c:v>-70.423057558139362</c:v>
                </c:pt>
                <c:pt idx="7">
                  <c:v>-65.532462326459083</c:v>
                </c:pt>
                <c:pt idx="8">
                  <c:v>-58.639555488620296</c:v>
                </c:pt>
                <c:pt idx="9">
                  <c:v>-46.856053419101229</c:v>
                </c:pt>
                <c:pt idx="10">
                  <c:v>-35.072551349582156</c:v>
                </c:pt>
                <c:pt idx="11">
                  <c:v>-7.7121068382024589</c:v>
                </c:pt>
                <c:pt idx="12">
                  <c:v>31.431839742697292</c:v>
                </c:pt>
                <c:pt idx="13">
                  <c:v>70.575786323586385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8-7A43-8805-8FA59B8C03FC}"/>
            </c:ext>
          </c:extLst>
        </c:ser>
        <c:ser>
          <c:idx val="1"/>
          <c:order val="1"/>
          <c:tx>
            <c:strRef>
              <c:f>'isotop H kolommen (afbraak %)'!$G$120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%)'!$G$121:$G$134</c:f>
              <c:numCache>
                <c:formatCode>0.00</c:formatCode>
                <c:ptCount val="14"/>
                <c:pt idx="0">
                  <c:v>-86</c:v>
                </c:pt>
                <c:pt idx="1">
                  <c:v>-72.724575027113886</c:v>
                </c:pt>
                <c:pt idx="2">
                  <c:v>-57.883912534409575</c:v>
                </c:pt>
                <c:pt idx="3">
                  <c:v>-41.05895706371971</c:v>
                </c:pt>
                <c:pt idx="4">
                  <c:v>-21.635971405485165</c:v>
                </c:pt>
                <c:pt idx="5">
                  <c:v>1.3365447505531023</c:v>
                </c:pt>
                <c:pt idx="6">
                  <c:v>29.452632216143527</c:v>
                </c:pt>
                <c:pt idx="7">
                  <c:v>65.700573345067937</c:v>
                </c:pt>
                <c:pt idx="8">
                  <c:v>116.78917696669663</c:v>
                </c:pt>
                <c:pt idx="9">
                  <c:v>204.12572171724975</c:v>
                </c:pt>
                <c:pt idx="10">
                  <c:v>291.46226646780286</c:v>
                </c:pt>
                <c:pt idx="11">
                  <c:v>494.25144343449949</c:v>
                </c:pt>
                <c:pt idx="12">
                  <c:v>784.37716515175634</c:v>
                </c:pt>
                <c:pt idx="13">
                  <c:v>1074.5028868689344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8-7A43-8805-8FA59B8C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004024"/>
        <c:axId val="-2070031336"/>
      </c:scatterChart>
      <c:valAx>
        <c:axId val="-207000402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031336"/>
        <c:crossesAt val="-60"/>
        <c:crossBetween val="midCat"/>
      </c:valAx>
      <c:valAx>
        <c:axId val="-2070031336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004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kolommen (afbraak %)'!$J$120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%)'!$J$121:$J$134</c:f>
              <c:numCache>
                <c:formatCode>0.00</c:formatCode>
                <c:ptCount val="14"/>
                <c:pt idx="0">
                  <c:v>-119</c:v>
                </c:pt>
                <c:pt idx="1">
                  <c:v>-116.99815020250131</c:v>
                </c:pt>
                <c:pt idx="2">
                  <c:v>-114.76027252503002</c:v>
                </c:pt>
                <c:pt idx="3">
                  <c:v>-112.22317606516408</c:v>
                </c:pt>
                <c:pt idx="4">
                  <c:v>-109.29431314844618</c:v>
                </c:pt>
                <c:pt idx="5">
                  <c:v>-105.83020356936103</c:v>
                </c:pt>
                <c:pt idx="6">
                  <c:v>-101.59047609439105</c:v>
                </c:pt>
                <c:pt idx="7">
                  <c:v>-96.124516717807211</c:v>
                </c:pt>
                <c:pt idx="8">
                  <c:v>-88.420679663752097</c:v>
                </c:pt>
                <c:pt idx="9">
                  <c:v>-75.250883233113143</c:v>
                </c:pt>
                <c:pt idx="10">
                  <c:v>-62.081086802474175</c:v>
                </c:pt>
                <c:pt idx="11">
                  <c:v>-31.501766466226272</c:v>
                </c:pt>
                <c:pt idx="12">
                  <c:v>12.24735030066168</c:v>
                </c:pt>
                <c:pt idx="13">
                  <c:v>55.996467067537736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2-A746-B7F1-9E1AEBCA7F57}"/>
            </c:ext>
          </c:extLst>
        </c:ser>
        <c:ser>
          <c:idx val="1"/>
          <c:order val="1"/>
          <c:tx>
            <c:strRef>
              <c:f>'isotop H kolommen (afbraak %)'!$K$120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%)'!$K$121:$K$134</c:f>
              <c:numCache>
                <c:formatCode>0.00</c:formatCode>
                <c:ptCount val="14"/>
                <c:pt idx="0">
                  <c:v>-119</c:v>
                </c:pt>
                <c:pt idx="1">
                  <c:v>-113.73197421710869</c:v>
                </c:pt>
                <c:pt idx="2">
                  <c:v>-107.84282243428952</c:v>
                </c:pt>
                <c:pt idx="3">
                  <c:v>-101.16625280306337</c:v>
                </c:pt>
                <c:pt idx="4">
                  <c:v>-93.458718811700464</c:v>
                </c:pt>
                <c:pt idx="5">
                  <c:v>-84.342640972002727</c:v>
                </c:pt>
                <c:pt idx="6">
                  <c:v>-73.185463406292257</c:v>
                </c:pt>
                <c:pt idx="7">
                  <c:v>-58.801359783703191</c:v>
                </c:pt>
                <c:pt idx="8">
                  <c:v>-38.528104378294984</c:v>
                </c:pt>
                <c:pt idx="9">
                  <c:v>-3.8707453502977245</c:v>
                </c:pt>
                <c:pt idx="10">
                  <c:v>30.786613677699535</c:v>
                </c:pt>
                <c:pt idx="11">
                  <c:v>111.25850929940455</c:v>
                </c:pt>
                <c:pt idx="12">
                  <c:v>226.38776394910968</c:v>
                </c:pt>
                <c:pt idx="13">
                  <c:v>341.51701859878352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2-A746-B7F1-9E1AEBCA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89000"/>
        <c:axId val="-2070474808"/>
      </c:scatterChart>
      <c:valAx>
        <c:axId val="-2069989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474808"/>
        <c:crossesAt val="-110"/>
        <c:crossBetween val="midCat"/>
      </c:valAx>
      <c:valAx>
        <c:axId val="-2070474808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9989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totaal (afbraak %)'!$R$119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%)'!$R$120:$R$133</c:f>
              <c:numCache>
                <c:formatCode>0.00</c:formatCode>
                <c:ptCount val="14"/>
                <c:pt idx="0">
                  <c:v>-87</c:v>
                </c:pt>
                <c:pt idx="1">
                  <c:v>-78.9926008100052</c:v>
                </c:pt>
                <c:pt idx="2">
                  <c:v>-70.041090100120059</c:v>
                </c:pt>
                <c:pt idx="3">
                  <c:v>-59.89270426065633</c:v>
                </c:pt>
                <c:pt idx="4">
                  <c:v>-48.177252593784708</c:v>
                </c:pt>
                <c:pt idx="5">
                  <c:v>-34.320814277444157</c:v>
                </c:pt>
                <c:pt idx="6">
                  <c:v>-17.361904377564215</c:v>
                </c:pt>
                <c:pt idx="7">
                  <c:v>4.5019331287711424</c:v>
                </c:pt>
                <c:pt idx="8">
                  <c:v>35.317281344991628</c:v>
                </c:pt>
                <c:pt idx="9">
                  <c:v>87.996467067547457</c:v>
                </c:pt>
                <c:pt idx="10">
                  <c:v>140.6756527901033</c:v>
                </c:pt>
                <c:pt idx="11">
                  <c:v>262.99293413509491</c:v>
                </c:pt>
                <c:pt idx="12">
                  <c:v>437.98940120264672</c:v>
                </c:pt>
                <c:pt idx="13">
                  <c:v>612.98586827015095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E-224B-BA3D-CA8C13F52B60}"/>
            </c:ext>
          </c:extLst>
        </c:ser>
        <c:ser>
          <c:idx val="1"/>
          <c:order val="1"/>
          <c:tx>
            <c:strRef>
              <c:f>'isotop H totaal (afbraak %)'!$S$119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%)'!$S$120:$S$133</c:f>
              <c:numCache>
                <c:formatCode>0.00</c:formatCode>
                <c:ptCount val="14"/>
                <c:pt idx="0">
                  <c:v>-87</c:v>
                </c:pt>
                <c:pt idx="1">
                  <c:v>-76.885390496848672</c:v>
                </c:pt>
                <c:pt idx="2">
                  <c:v>-65.578219073835868</c:v>
                </c:pt>
                <c:pt idx="3">
                  <c:v>-52.759205381881685</c:v>
                </c:pt>
                <c:pt idx="4">
                  <c:v>-37.960740118464891</c:v>
                </c:pt>
                <c:pt idx="5">
                  <c:v>-20.457870666245256</c:v>
                </c:pt>
                <c:pt idx="6">
                  <c:v>0.96391025991887602</c:v>
                </c:pt>
                <c:pt idx="7">
                  <c:v>28.581389215289875</c:v>
                </c:pt>
                <c:pt idx="8">
                  <c:v>67.50603959367362</c:v>
                </c:pt>
                <c:pt idx="9">
                  <c:v>134.04816892742838</c:v>
                </c:pt>
                <c:pt idx="10">
                  <c:v>200.59029826118314</c:v>
                </c:pt>
                <c:pt idx="11">
                  <c:v>355.09633785485676</c:v>
                </c:pt>
                <c:pt idx="12">
                  <c:v>576.14450678229059</c:v>
                </c:pt>
                <c:pt idx="13">
                  <c:v>797.1926757096644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E-224B-BA3D-CA8C13F5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633592"/>
        <c:axId val="-2062455752"/>
      </c:scatterChart>
      <c:valAx>
        <c:axId val="-20616335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455752"/>
        <c:crossesAt val="-90"/>
        <c:crossBetween val="midCat"/>
      </c:valAx>
      <c:valAx>
        <c:axId val="-2062455752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633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kolommen (afbraak %)'!$N$120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%)'!$N$121:$N$134</c:f>
              <c:numCache>
                <c:formatCode>0.00</c:formatCode>
                <c:ptCount val="14"/>
                <c:pt idx="0">
                  <c:v>-81</c:v>
                </c:pt>
                <c:pt idx="1">
                  <c:v>-72.781879778689557</c:v>
                </c:pt>
                <c:pt idx="2">
                  <c:v>-63.594802997491641</c:v>
                </c:pt>
                <c:pt idx="3">
                  <c:v>-53.179354372778867</c:v>
                </c:pt>
                <c:pt idx="4">
                  <c:v>-41.155601346252723</c:v>
                </c:pt>
                <c:pt idx="5">
                  <c:v>-26.93451991632427</c:v>
                </c:pt>
                <c:pt idx="6">
                  <c:v>-9.5293229138159035</c:v>
                </c:pt>
                <c:pt idx="7">
                  <c:v>12.909878737423014</c:v>
                </c:pt>
                <c:pt idx="8">
                  <c:v>44.53615716985982</c:v>
                </c:pt>
                <c:pt idx="9">
                  <c:v>98.601637253535557</c:v>
                </c:pt>
                <c:pt idx="10">
                  <c:v>152.66711733721129</c:v>
                </c:pt>
                <c:pt idx="11">
                  <c:v>278.20327450707111</c:v>
                </c:pt>
                <c:pt idx="12">
                  <c:v>457.80491176061105</c:v>
                </c:pt>
                <c:pt idx="13">
                  <c:v>637.40654901410232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1-3447-9C55-FB6F5D47A74E}"/>
            </c:ext>
          </c:extLst>
        </c:ser>
        <c:ser>
          <c:idx val="1"/>
          <c:order val="1"/>
          <c:tx>
            <c:strRef>
              <c:f>'isotop H kolommen (afbraak %)'!$O$120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%)'!$O$121:$O$134</c:f>
              <c:numCache>
                <c:formatCode>0.00</c:formatCode>
                <c:ptCount val="14"/>
                <c:pt idx="0">
                  <c:v>-81</c:v>
                </c:pt>
                <c:pt idx="1">
                  <c:v>-61.086862540670836</c:v>
                </c:pt>
                <c:pt idx="2">
                  <c:v>-38.825868801614362</c:v>
                </c:pt>
                <c:pt idx="3">
                  <c:v>-13.588435595579568</c:v>
                </c:pt>
                <c:pt idx="4">
                  <c:v>15.546042891772245</c:v>
                </c:pt>
                <c:pt idx="5">
                  <c:v>50.004817125829646</c:v>
                </c:pt>
                <c:pt idx="6">
                  <c:v>92.178948324215298</c:v>
                </c:pt>
                <c:pt idx="7">
                  <c:v>146.55086001760193</c:v>
                </c:pt>
                <c:pt idx="8">
                  <c:v>223.18376545004497</c:v>
                </c:pt>
                <c:pt idx="9">
                  <c:v>354.18858257587459</c:v>
                </c:pt>
                <c:pt idx="10">
                  <c:v>485.19339970170427</c:v>
                </c:pt>
                <c:pt idx="11">
                  <c:v>789.37716515174918</c:v>
                </c:pt>
                <c:pt idx="12">
                  <c:v>1224.5657477276345</c:v>
                </c:pt>
                <c:pt idx="13">
                  <c:v>1659.7543303034017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1-3447-9C55-FB6F5D47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559720"/>
        <c:axId val="-2070827176"/>
      </c:scatterChart>
      <c:valAx>
        <c:axId val="-20705597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827176"/>
        <c:crossesAt val="-90"/>
        <c:crossBetween val="midCat"/>
      </c:valAx>
      <c:valAx>
        <c:axId val="-2070827176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559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kolommen (afbraak %)'!$R$120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%)'!$R$121:$R$134</c:f>
              <c:numCache>
                <c:formatCode>0.00</c:formatCode>
                <c:ptCount val="14"/>
                <c:pt idx="0">
                  <c:v>-81</c:v>
                </c:pt>
                <c:pt idx="1">
                  <c:v>-72.9926008100052</c:v>
                </c:pt>
                <c:pt idx="2">
                  <c:v>-64.041090100120059</c:v>
                </c:pt>
                <c:pt idx="3">
                  <c:v>-53.89270426065633</c:v>
                </c:pt>
                <c:pt idx="4">
                  <c:v>-42.177252593784708</c:v>
                </c:pt>
                <c:pt idx="5">
                  <c:v>-28.320814277444157</c:v>
                </c:pt>
                <c:pt idx="6">
                  <c:v>-11.361904377564215</c:v>
                </c:pt>
                <c:pt idx="7">
                  <c:v>10.501933128771142</c:v>
                </c:pt>
                <c:pt idx="8">
                  <c:v>41.317281344991628</c:v>
                </c:pt>
                <c:pt idx="9">
                  <c:v>93.996467067547457</c:v>
                </c:pt>
                <c:pt idx="10">
                  <c:v>146.6756527901033</c:v>
                </c:pt>
                <c:pt idx="11">
                  <c:v>268.99293413509491</c:v>
                </c:pt>
                <c:pt idx="12">
                  <c:v>443.98940120264672</c:v>
                </c:pt>
                <c:pt idx="13">
                  <c:v>618.98586827015095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C-0A4C-B7DF-B6221D603B0F}"/>
            </c:ext>
          </c:extLst>
        </c:ser>
        <c:ser>
          <c:idx val="1"/>
          <c:order val="1"/>
          <c:tx>
            <c:strRef>
              <c:f>'isotop H kolommen (afbraak %)'!$S$120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%)'!$S$121:$S$134</c:f>
              <c:numCache>
                <c:formatCode>0.00</c:formatCode>
                <c:ptCount val="14"/>
                <c:pt idx="0">
                  <c:v>-81</c:v>
                </c:pt>
                <c:pt idx="1">
                  <c:v>-70.885390496848672</c:v>
                </c:pt>
                <c:pt idx="2">
                  <c:v>-59.578219073835868</c:v>
                </c:pt>
                <c:pt idx="3">
                  <c:v>-46.759205381881685</c:v>
                </c:pt>
                <c:pt idx="4">
                  <c:v>-31.960740118464891</c:v>
                </c:pt>
                <c:pt idx="5">
                  <c:v>-14.457870666245256</c:v>
                </c:pt>
                <c:pt idx="6">
                  <c:v>6.963910259918876</c:v>
                </c:pt>
                <c:pt idx="7">
                  <c:v>34.581389215289875</c:v>
                </c:pt>
                <c:pt idx="8">
                  <c:v>73.50603959367362</c:v>
                </c:pt>
                <c:pt idx="9">
                  <c:v>140.04816892742838</c:v>
                </c:pt>
                <c:pt idx="10">
                  <c:v>206.59029826118314</c:v>
                </c:pt>
                <c:pt idx="11">
                  <c:v>361.09633785485676</c:v>
                </c:pt>
                <c:pt idx="12">
                  <c:v>582.14450678229059</c:v>
                </c:pt>
                <c:pt idx="13">
                  <c:v>803.1926757096644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C-0A4C-B7DF-B6221D60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738248"/>
        <c:axId val="-2069956984"/>
      </c:scatterChart>
      <c:valAx>
        <c:axId val="-20707382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9956984"/>
        <c:crossesAt val="-90"/>
        <c:crossBetween val="midCat"/>
      </c:valAx>
      <c:valAx>
        <c:axId val="-2069956984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738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%)'!$V$121:$V$134</c:f>
              <c:numCache>
                <c:formatCode>0.00</c:formatCode>
                <c:ptCount val="14"/>
                <c:pt idx="0">
                  <c:v>-64</c:v>
                </c:pt>
                <c:pt idx="1">
                  <c:v>-59.048055764082164</c:v>
                </c:pt>
                <c:pt idx="2">
                  <c:v>-53.512253088232143</c:v>
                </c:pt>
                <c:pt idx="3">
                  <c:v>-47.236277634879571</c:v>
                </c:pt>
                <c:pt idx="4">
                  <c:v>-39.991195682998438</c:v>
                </c:pt>
                <c:pt idx="5">
                  <c:v>-31.422082513682568</c:v>
                </c:pt>
                <c:pt idx="6">
                  <c:v>-20.934335601914718</c:v>
                </c:pt>
                <c:pt idx="7">
                  <c:v>-7.4132781966810057</c:v>
                </c:pt>
                <c:pt idx="8">
                  <c:v>11.643581884402707</c:v>
                </c:pt>
                <c:pt idx="9">
                  <c:v>44.221499370720139</c:v>
                </c:pt>
                <c:pt idx="10">
                  <c:v>76.799416857037556</c:v>
                </c:pt>
                <c:pt idx="11">
                  <c:v>152.44299874144028</c:v>
                </c:pt>
                <c:pt idx="12">
                  <c:v>260.66449811216307</c:v>
                </c:pt>
                <c:pt idx="13">
                  <c:v>368.88599748285651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7-0140-A310-00ADB7B7CFBA}"/>
            </c:ext>
          </c:extLst>
        </c:ser>
        <c:ser>
          <c:idx val="1"/>
          <c:order val="1"/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%)'!$W$121:$W$134</c:f>
              <c:numCache>
                <c:formatCode>0.00</c:formatCode>
                <c:ptCount val="14"/>
                <c:pt idx="0">
                  <c:v>-64</c:v>
                </c:pt>
                <c:pt idx="1">
                  <c:v>-53.463948434217372</c:v>
                </c:pt>
                <c:pt idx="2">
                  <c:v>-41.685644868579033</c:v>
                </c:pt>
                <c:pt idx="3">
                  <c:v>-28.332505606126759</c:v>
                </c:pt>
                <c:pt idx="4">
                  <c:v>-12.917437623400929</c:v>
                </c:pt>
                <c:pt idx="5">
                  <c:v>5.3147180559945326</c:v>
                </c:pt>
                <c:pt idx="6">
                  <c:v>27.6290731874155</c:v>
                </c:pt>
                <c:pt idx="7">
                  <c:v>56.397280432593618</c:v>
                </c:pt>
                <c:pt idx="8">
                  <c:v>96.943791243410033</c:v>
                </c:pt>
                <c:pt idx="9">
                  <c:v>166.25850929940455</c:v>
                </c:pt>
                <c:pt idx="10">
                  <c:v>235.57322735539907</c:v>
                </c:pt>
                <c:pt idx="11">
                  <c:v>396.5170185988091</c:v>
                </c:pt>
                <c:pt idx="12">
                  <c:v>626.77552789821937</c:v>
                </c:pt>
                <c:pt idx="13">
                  <c:v>857.03403719756705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7-0140-A310-00ADB7B7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293304"/>
        <c:axId val="-2070569720"/>
      </c:scatterChart>
      <c:valAx>
        <c:axId val="-20702933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569720"/>
        <c:crossesAt val="-30"/>
        <c:crossBetween val="midCat"/>
      </c:valAx>
      <c:valAx>
        <c:axId val="-2070569720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293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%)'!$V$121:$V$134</c:f>
              <c:numCache>
                <c:formatCode>0.00</c:formatCode>
                <c:ptCount val="14"/>
                <c:pt idx="0">
                  <c:v>-64</c:v>
                </c:pt>
                <c:pt idx="1">
                  <c:v>-59.048055764082164</c:v>
                </c:pt>
                <c:pt idx="2">
                  <c:v>-53.512253088232143</c:v>
                </c:pt>
                <c:pt idx="3">
                  <c:v>-47.236277634879571</c:v>
                </c:pt>
                <c:pt idx="4">
                  <c:v>-39.991195682998438</c:v>
                </c:pt>
                <c:pt idx="5">
                  <c:v>-31.422082513682568</c:v>
                </c:pt>
                <c:pt idx="6">
                  <c:v>-20.934335601914718</c:v>
                </c:pt>
                <c:pt idx="7">
                  <c:v>-7.4132781966810057</c:v>
                </c:pt>
                <c:pt idx="8">
                  <c:v>11.643581884402707</c:v>
                </c:pt>
                <c:pt idx="9">
                  <c:v>44.221499370720139</c:v>
                </c:pt>
                <c:pt idx="10">
                  <c:v>76.799416857037556</c:v>
                </c:pt>
                <c:pt idx="11">
                  <c:v>152.44299874144028</c:v>
                </c:pt>
                <c:pt idx="12">
                  <c:v>260.66449811216307</c:v>
                </c:pt>
                <c:pt idx="13">
                  <c:v>368.88599748285651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8-CB4E-B800-34EF00C5DFFE}"/>
            </c:ext>
          </c:extLst>
        </c:ser>
        <c:ser>
          <c:idx val="1"/>
          <c:order val="1"/>
          <c:xVal>
            <c:numRef>
              <c:f>'isotop H kolommen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kolommen (afbraak %)'!$W$121:$W$134</c:f>
              <c:numCache>
                <c:formatCode>0.00</c:formatCode>
                <c:ptCount val="14"/>
                <c:pt idx="0">
                  <c:v>-64</c:v>
                </c:pt>
                <c:pt idx="1">
                  <c:v>-53.463948434217372</c:v>
                </c:pt>
                <c:pt idx="2">
                  <c:v>-41.685644868579033</c:v>
                </c:pt>
                <c:pt idx="3">
                  <c:v>-28.332505606126759</c:v>
                </c:pt>
                <c:pt idx="4">
                  <c:v>-12.917437623400929</c:v>
                </c:pt>
                <c:pt idx="5">
                  <c:v>5.3147180559945326</c:v>
                </c:pt>
                <c:pt idx="6">
                  <c:v>27.6290731874155</c:v>
                </c:pt>
                <c:pt idx="7">
                  <c:v>56.397280432593618</c:v>
                </c:pt>
                <c:pt idx="8">
                  <c:v>96.943791243410033</c:v>
                </c:pt>
                <c:pt idx="9">
                  <c:v>166.25850929940455</c:v>
                </c:pt>
                <c:pt idx="10">
                  <c:v>235.57322735539907</c:v>
                </c:pt>
                <c:pt idx="11">
                  <c:v>396.5170185988091</c:v>
                </c:pt>
                <c:pt idx="12">
                  <c:v>626.77552789821937</c:v>
                </c:pt>
                <c:pt idx="13">
                  <c:v>857.03403719756705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8-CB4E-B800-34EF00C5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84584"/>
        <c:axId val="-2070060248"/>
      </c:scatterChart>
      <c:valAx>
        <c:axId val="-20706845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060248"/>
        <c:crossesAt val="-30"/>
        <c:crossBetween val="midCat"/>
      </c:valAx>
      <c:valAx>
        <c:axId val="-2070060248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684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push-pull (afbraak %)'!$C$120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%)'!$C$121:$C$134</c:f>
              <c:numCache>
                <c:formatCode>0.00</c:formatCode>
                <c:ptCount val="14"/>
                <c:pt idx="0">
                  <c:v>-41</c:v>
                </c:pt>
                <c:pt idx="1">
                  <c:v>-37.944545045923036</c:v>
                </c:pt>
                <c:pt idx="2">
                  <c:v>-34.528837011887916</c:v>
                </c:pt>
                <c:pt idx="3">
                  <c:v>-30.65642662577676</c:v>
                </c:pt>
                <c:pt idx="4">
                  <c:v>-26.18605691078627</c:v>
                </c:pt>
                <c:pt idx="5">
                  <c:v>-20.898731763761585</c:v>
                </c:pt>
                <c:pt idx="6">
                  <c:v>-14.427568775649505</c:v>
                </c:pt>
                <c:pt idx="7">
                  <c:v>-6.0847886745478519</c:v>
                </c:pt>
                <c:pt idx="8">
                  <c:v>5.6736994605889066</c:v>
                </c:pt>
                <c:pt idx="9">
                  <c:v>25.774967696827318</c:v>
                </c:pt>
                <c:pt idx="10">
                  <c:v>45.876235933065729</c:v>
                </c:pt>
                <c:pt idx="11">
                  <c:v>92.549935393654636</c:v>
                </c:pt>
                <c:pt idx="12">
                  <c:v>159.32490309048362</c:v>
                </c:pt>
                <c:pt idx="13">
                  <c:v>226.09987078729444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3-D64A-9C0C-7DA71E9ED597}"/>
            </c:ext>
          </c:extLst>
        </c:ser>
        <c:ser>
          <c:idx val="1"/>
          <c:order val="1"/>
          <c:tx>
            <c:strRef>
              <c:f>'isotop H push-pull (afbraak %)'!$D$120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%)'!$D$121:$D$134</c:f>
              <c:numCache>
                <c:formatCode>0.00</c:formatCode>
                <c:ptCount val="14"/>
                <c:pt idx="0">
                  <c:v>-41</c:v>
                </c:pt>
                <c:pt idx="1">
                  <c:v>-32.676519263031722</c:v>
                </c:pt>
                <c:pt idx="2">
                  <c:v>-23.371659446177432</c:v>
                </c:pt>
                <c:pt idx="3">
                  <c:v>-12.822679428840136</c:v>
                </c:pt>
                <c:pt idx="4">
                  <c:v>-0.64477572248673454</c:v>
                </c:pt>
                <c:pt idx="5">
                  <c:v>13.758627264235678</c:v>
                </c:pt>
                <c:pt idx="6">
                  <c:v>31.386967818058238</c:v>
                </c:pt>
                <c:pt idx="7">
                  <c:v>54.113851541748957</c:v>
                </c:pt>
                <c:pt idx="8">
                  <c:v>86.145595082293923</c:v>
                </c:pt>
                <c:pt idx="9">
                  <c:v>140.90422234652959</c:v>
                </c:pt>
                <c:pt idx="10">
                  <c:v>195.66284961076528</c:v>
                </c:pt>
                <c:pt idx="11">
                  <c:v>322.80844469305919</c:v>
                </c:pt>
                <c:pt idx="12">
                  <c:v>504.71266703959327</c:v>
                </c:pt>
                <c:pt idx="13">
                  <c:v>686.6168893860779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3-D64A-9C0C-7DA71E9E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10072"/>
        <c:axId val="-2105823048"/>
      </c:scatterChart>
      <c:valAx>
        <c:axId val="-21058100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823048"/>
        <c:crossesAt val="-40"/>
        <c:crossBetween val="midCat"/>
      </c:valAx>
      <c:valAx>
        <c:axId val="-2105823048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810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push-pull (afbraak %)'!$F$120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%)'!$F$121:$F$134</c:f>
              <c:numCache>
                <c:formatCode>0.00</c:formatCode>
                <c:ptCount val="14"/>
                <c:pt idx="0">
                  <c:v>-34</c:v>
                </c:pt>
                <c:pt idx="1">
                  <c:v>-32.20887123381695</c:v>
                </c:pt>
                <c:pt idx="2">
                  <c:v>-30.206559627658436</c:v>
                </c:pt>
                <c:pt idx="3">
                  <c:v>-27.936525953041549</c:v>
                </c:pt>
                <c:pt idx="4">
                  <c:v>-25.315964395978156</c:v>
                </c:pt>
                <c:pt idx="5">
                  <c:v>-22.21649793048093</c:v>
                </c:pt>
                <c:pt idx="6">
                  <c:v>-18.423057558139366</c:v>
                </c:pt>
                <c:pt idx="7">
                  <c:v>-13.532462326459086</c:v>
                </c:pt>
                <c:pt idx="8">
                  <c:v>-6.6395554886202959</c:v>
                </c:pt>
                <c:pt idx="9">
                  <c:v>5.1439465808987705</c:v>
                </c:pt>
                <c:pt idx="10">
                  <c:v>16.927448650417844</c:v>
                </c:pt>
                <c:pt idx="11">
                  <c:v>44.287893161797541</c:v>
                </c:pt>
                <c:pt idx="12">
                  <c:v>83.431839742697292</c:v>
                </c:pt>
                <c:pt idx="13">
                  <c:v>122.57578632358639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3-744E-84EF-E965EEFF643A}"/>
            </c:ext>
          </c:extLst>
        </c:ser>
        <c:ser>
          <c:idx val="1"/>
          <c:order val="1"/>
          <c:tx>
            <c:strRef>
              <c:f>'isotop H push-pull (afbraak %)'!$G$120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%)'!$G$121:$G$134</c:f>
              <c:numCache>
                <c:formatCode>0.00</c:formatCode>
                <c:ptCount val="14"/>
                <c:pt idx="0">
                  <c:v>-34</c:v>
                </c:pt>
                <c:pt idx="1">
                  <c:v>-20.724575027113886</c:v>
                </c:pt>
                <c:pt idx="2">
                  <c:v>-5.8839125344095748</c:v>
                </c:pt>
                <c:pt idx="3">
                  <c:v>10.94104293628029</c:v>
                </c:pt>
                <c:pt idx="4">
                  <c:v>30.364028594514835</c:v>
                </c:pt>
                <c:pt idx="5">
                  <c:v>53.336544750553102</c:v>
                </c:pt>
                <c:pt idx="6">
                  <c:v>81.452632216143527</c:v>
                </c:pt>
                <c:pt idx="7">
                  <c:v>117.70057334506794</c:v>
                </c:pt>
                <c:pt idx="8">
                  <c:v>168.78917696669663</c:v>
                </c:pt>
                <c:pt idx="9">
                  <c:v>256.12572171724975</c:v>
                </c:pt>
                <c:pt idx="10">
                  <c:v>343.46226646780286</c:v>
                </c:pt>
                <c:pt idx="11">
                  <c:v>546.25144343449949</c:v>
                </c:pt>
                <c:pt idx="12">
                  <c:v>836.37716515175634</c:v>
                </c:pt>
                <c:pt idx="13">
                  <c:v>1126.5028868689344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3-744E-84EF-E965EEFF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19416"/>
        <c:axId val="-2105929000"/>
      </c:scatterChart>
      <c:valAx>
        <c:axId val="-21059194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929000"/>
        <c:crossesAt val="-60"/>
        <c:crossBetween val="midCat"/>
      </c:valAx>
      <c:valAx>
        <c:axId val="-2105929000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5919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push-pull (afbraak %)'!$J$120</c:f>
              <c:strCache>
                <c:ptCount val="1"/>
                <c:pt idx="0">
                  <c:v>εH = -19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%)'!$J$121:$J$134</c:f>
              <c:numCache>
                <c:formatCode>0.00</c:formatCode>
                <c:ptCount val="14"/>
                <c:pt idx="0">
                  <c:v>-86</c:v>
                </c:pt>
                <c:pt idx="1">
                  <c:v>-83.998150202501307</c:v>
                </c:pt>
                <c:pt idx="2">
                  <c:v>-81.760272525030018</c:v>
                </c:pt>
                <c:pt idx="3">
                  <c:v>-79.223176065164083</c:v>
                </c:pt>
                <c:pt idx="4">
                  <c:v>-76.294313148446179</c:v>
                </c:pt>
                <c:pt idx="5">
                  <c:v>-72.830203569361032</c:v>
                </c:pt>
                <c:pt idx="6">
                  <c:v>-68.59047609439105</c:v>
                </c:pt>
                <c:pt idx="7">
                  <c:v>-63.124516717807211</c:v>
                </c:pt>
                <c:pt idx="8">
                  <c:v>-55.420679663752097</c:v>
                </c:pt>
                <c:pt idx="9">
                  <c:v>-42.250883233113136</c:v>
                </c:pt>
                <c:pt idx="10">
                  <c:v>-29.081086802474175</c:v>
                </c:pt>
                <c:pt idx="11">
                  <c:v>1.4982335337737283</c:v>
                </c:pt>
                <c:pt idx="12">
                  <c:v>45.24735030066168</c:v>
                </c:pt>
                <c:pt idx="13">
                  <c:v>88.996467067537736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D-F04A-84B6-98DA52778489}"/>
            </c:ext>
          </c:extLst>
        </c:ser>
        <c:ser>
          <c:idx val="1"/>
          <c:order val="1"/>
          <c:tx>
            <c:strRef>
              <c:f>'isotop H push-pull (afbraak %)'!$K$120</c:f>
              <c:strCache>
                <c:ptCount val="1"/>
                <c:pt idx="0">
                  <c:v>εH = -50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%)'!$K$121:$K$134</c:f>
              <c:numCache>
                <c:formatCode>0.00</c:formatCode>
                <c:ptCount val="14"/>
                <c:pt idx="0">
                  <c:v>-86</c:v>
                </c:pt>
                <c:pt idx="1">
                  <c:v>-80.731974217108686</c:v>
                </c:pt>
                <c:pt idx="2">
                  <c:v>-74.842822434289516</c:v>
                </c:pt>
                <c:pt idx="3">
                  <c:v>-68.166252803063372</c:v>
                </c:pt>
                <c:pt idx="4">
                  <c:v>-60.458718811700464</c:v>
                </c:pt>
                <c:pt idx="5">
                  <c:v>-51.342640972002734</c:v>
                </c:pt>
                <c:pt idx="6">
                  <c:v>-40.18546340629225</c:v>
                </c:pt>
                <c:pt idx="7">
                  <c:v>-25.801359783703191</c:v>
                </c:pt>
                <c:pt idx="8">
                  <c:v>-5.5281043782949837</c:v>
                </c:pt>
                <c:pt idx="9">
                  <c:v>29.129254649702276</c:v>
                </c:pt>
                <c:pt idx="10">
                  <c:v>63.786613677699535</c:v>
                </c:pt>
                <c:pt idx="11">
                  <c:v>144.25850929940455</c:v>
                </c:pt>
                <c:pt idx="12">
                  <c:v>259.38776394910968</c:v>
                </c:pt>
                <c:pt idx="13">
                  <c:v>374.51701859878352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D-F04A-84B6-98DA52778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054472"/>
        <c:axId val="-2106061032"/>
      </c:scatterChart>
      <c:valAx>
        <c:axId val="-21060544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061032"/>
        <c:crossesAt val="-110"/>
        <c:crossBetween val="midCat"/>
      </c:valAx>
      <c:valAx>
        <c:axId val="-2106061032"/>
        <c:scaling>
          <c:orientation val="minMax"/>
          <c:min val="-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054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push-pull (afbraak %)'!$N$120</c:f>
              <c:strCache>
                <c:ptCount val="1"/>
                <c:pt idx="0">
                  <c:v>εH = -78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%)'!$N$121:$N$134</c:f>
              <c:numCache>
                <c:formatCode>0.00</c:formatCode>
                <c:ptCount val="14"/>
                <c:pt idx="0">
                  <c:v>-31</c:v>
                </c:pt>
                <c:pt idx="1">
                  <c:v>-22.78187977868955</c:v>
                </c:pt>
                <c:pt idx="2">
                  <c:v>-13.594802997491641</c:v>
                </c:pt>
                <c:pt idx="3">
                  <c:v>-3.1793543727788673</c:v>
                </c:pt>
                <c:pt idx="4">
                  <c:v>8.8443986537472767</c:v>
                </c:pt>
                <c:pt idx="5">
                  <c:v>23.06548008367573</c:v>
                </c:pt>
                <c:pt idx="6">
                  <c:v>40.470677086184097</c:v>
                </c:pt>
                <c:pt idx="7">
                  <c:v>62.909878737423014</c:v>
                </c:pt>
                <c:pt idx="8">
                  <c:v>94.53615716985982</c:v>
                </c:pt>
                <c:pt idx="9">
                  <c:v>148.60163725353556</c:v>
                </c:pt>
                <c:pt idx="10">
                  <c:v>202.66711733721129</c:v>
                </c:pt>
                <c:pt idx="11">
                  <c:v>328.20327450707111</c:v>
                </c:pt>
                <c:pt idx="12">
                  <c:v>507.80491176061105</c:v>
                </c:pt>
                <c:pt idx="13">
                  <c:v>687.40654901410232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0-0144-8F46-EB590DDFD926}"/>
            </c:ext>
          </c:extLst>
        </c:ser>
        <c:ser>
          <c:idx val="1"/>
          <c:order val="1"/>
          <c:tx>
            <c:strRef>
              <c:f>'isotop H push-pull (afbraak %)'!$O$120</c:f>
              <c:strCache>
                <c:ptCount val="1"/>
                <c:pt idx="0">
                  <c:v>εH = -189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%)'!$O$121:$O$134</c:f>
              <c:numCache>
                <c:formatCode>0.00</c:formatCode>
                <c:ptCount val="14"/>
                <c:pt idx="0">
                  <c:v>-31</c:v>
                </c:pt>
                <c:pt idx="1">
                  <c:v>-11.086862540670833</c:v>
                </c:pt>
                <c:pt idx="2">
                  <c:v>11.174131198385638</c:v>
                </c:pt>
                <c:pt idx="3">
                  <c:v>36.411564404420432</c:v>
                </c:pt>
                <c:pt idx="4">
                  <c:v>65.546042891772245</c:v>
                </c:pt>
                <c:pt idx="5">
                  <c:v>100.00481712582965</c:v>
                </c:pt>
                <c:pt idx="6">
                  <c:v>142.1789483242153</c:v>
                </c:pt>
                <c:pt idx="7">
                  <c:v>196.55086001760193</c:v>
                </c:pt>
                <c:pt idx="8">
                  <c:v>273.18376545004497</c:v>
                </c:pt>
                <c:pt idx="9">
                  <c:v>404.18858257587459</c:v>
                </c:pt>
                <c:pt idx="10">
                  <c:v>535.19339970170427</c:v>
                </c:pt>
                <c:pt idx="11">
                  <c:v>839.37716515174918</c:v>
                </c:pt>
                <c:pt idx="12">
                  <c:v>1274.5657477276345</c:v>
                </c:pt>
                <c:pt idx="13">
                  <c:v>1709.7543303034017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0-0144-8F46-EB590DDF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61192"/>
        <c:axId val="-2106174632"/>
      </c:scatterChart>
      <c:valAx>
        <c:axId val="-21061611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174632"/>
        <c:crossesAt val="-90"/>
        <c:crossBetween val="midCat"/>
      </c:valAx>
      <c:valAx>
        <c:axId val="-2106174632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161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push-pull (afbraak %)'!$R$120</c:f>
              <c:strCache>
                <c:ptCount val="1"/>
                <c:pt idx="0">
                  <c:v>εH = -76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%)'!$R$121:$R$134</c:f>
              <c:numCache>
                <c:formatCode>0.00</c:formatCode>
                <c:ptCount val="14"/>
                <c:pt idx="0">
                  <c:v>-31</c:v>
                </c:pt>
                <c:pt idx="1">
                  <c:v>-22.9926008100052</c:v>
                </c:pt>
                <c:pt idx="2">
                  <c:v>-14.041090100120062</c:v>
                </c:pt>
                <c:pt idx="3">
                  <c:v>-3.892704260656334</c:v>
                </c:pt>
                <c:pt idx="4">
                  <c:v>7.8227474062152922</c:v>
                </c:pt>
                <c:pt idx="5">
                  <c:v>21.679185722555843</c:v>
                </c:pt>
                <c:pt idx="6">
                  <c:v>38.638095622435785</c:v>
                </c:pt>
                <c:pt idx="7">
                  <c:v>60.501933128771142</c:v>
                </c:pt>
                <c:pt idx="8">
                  <c:v>91.317281344991628</c:v>
                </c:pt>
                <c:pt idx="9">
                  <c:v>143.99646706754746</c:v>
                </c:pt>
                <c:pt idx="10">
                  <c:v>196.6756527901033</c:v>
                </c:pt>
                <c:pt idx="11">
                  <c:v>318.99293413509491</c:v>
                </c:pt>
                <c:pt idx="12">
                  <c:v>493.98940120264672</c:v>
                </c:pt>
                <c:pt idx="13">
                  <c:v>668.98586827015095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9B45-8560-908B2CB5558A}"/>
            </c:ext>
          </c:extLst>
        </c:ser>
        <c:ser>
          <c:idx val="1"/>
          <c:order val="1"/>
          <c:tx>
            <c:strRef>
              <c:f>'isotop H push-pull (afbraak %)'!$S$120</c:f>
              <c:strCache>
                <c:ptCount val="1"/>
                <c:pt idx="0">
                  <c:v>εH = -96</c:v>
                </c:pt>
              </c:strCache>
            </c:strRef>
          </c:tx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%)'!$S$121:$S$134</c:f>
              <c:numCache>
                <c:formatCode>0.00</c:formatCode>
                <c:ptCount val="14"/>
                <c:pt idx="0">
                  <c:v>-31</c:v>
                </c:pt>
                <c:pt idx="1">
                  <c:v>-20.885390496848679</c:v>
                </c:pt>
                <c:pt idx="2">
                  <c:v>-9.5782190738358679</c:v>
                </c:pt>
                <c:pt idx="3">
                  <c:v>3.2407946181183149</c:v>
                </c:pt>
                <c:pt idx="4">
                  <c:v>18.039259881535109</c:v>
                </c:pt>
                <c:pt idx="5">
                  <c:v>35.542129333754744</c:v>
                </c:pt>
                <c:pt idx="6">
                  <c:v>56.963910259918876</c:v>
                </c:pt>
                <c:pt idx="7">
                  <c:v>84.581389215289875</c:v>
                </c:pt>
                <c:pt idx="8">
                  <c:v>123.50603959367362</c:v>
                </c:pt>
                <c:pt idx="9">
                  <c:v>190.04816892742838</c:v>
                </c:pt>
                <c:pt idx="10">
                  <c:v>256.59029826118314</c:v>
                </c:pt>
                <c:pt idx="11">
                  <c:v>411.09633785485676</c:v>
                </c:pt>
                <c:pt idx="12">
                  <c:v>632.14450678229059</c:v>
                </c:pt>
                <c:pt idx="13">
                  <c:v>853.1926757096644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9B45-8560-908B2CB55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80104"/>
        <c:axId val="-2070009576"/>
      </c:scatterChart>
      <c:valAx>
        <c:axId val="-20699801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009576"/>
        <c:crossesAt val="-90"/>
        <c:crossBetween val="midCat"/>
      </c:valAx>
      <c:valAx>
        <c:axId val="-2070009576"/>
        <c:scaling>
          <c:orientation val="minMax"/>
          <c:min val="-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9980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%)'!$V$121:$V$134</c:f>
              <c:numCache>
                <c:formatCode>0.00</c:formatCode>
                <c:ptCount val="14"/>
                <c:pt idx="0">
                  <c:v>5</c:v>
                </c:pt>
                <c:pt idx="1">
                  <c:v>9.9519442359178356</c:v>
                </c:pt>
                <c:pt idx="2">
                  <c:v>15.487746911767857</c:v>
                </c:pt>
                <c:pt idx="3">
                  <c:v>21.763722365120426</c:v>
                </c:pt>
                <c:pt idx="4">
                  <c:v>29.008804317001562</c:v>
                </c:pt>
                <c:pt idx="5">
                  <c:v>37.577917486317432</c:v>
                </c:pt>
                <c:pt idx="6">
                  <c:v>48.065664398085282</c:v>
                </c:pt>
                <c:pt idx="7">
                  <c:v>61.586721803318994</c:v>
                </c:pt>
                <c:pt idx="8">
                  <c:v>80.643581884402707</c:v>
                </c:pt>
                <c:pt idx="9">
                  <c:v>113.22149937072014</c:v>
                </c:pt>
                <c:pt idx="10">
                  <c:v>145.79941685703756</c:v>
                </c:pt>
                <c:pt idx="11">
                  <c:v>221.44299874144028</c:v>
                </c:pt>
                <c:pt idx="12">
                  <c:v>329.66449811216307</c:v>
                </c:pt>
                <c:pt idx="13">
                  <c:v>437.88599748285651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D-1447-A9A9-6BB0335BC6C0}"/>
            </c:ext>
          </c:extLst>
        </c:ser>
        <c:ser>
          <c:idx val="1"/>
          <c:order val="1"/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%)'!$W$121:$W$134</c:f>
              <c:numCache>
                <c:formatCode>0.00</c:formatCode>
                <c:ptCount val="14"/>
                <c:pt idx="0">
                  <c:v>5</c:v>
                </c:pt>
                <c:pt idx="1">
                  <c:v>15.536051565782628</c:v>
                </c:pt>
                <c:pt idx="2">
                  <c:v>27.314355131420971</c:v>
                </c:pt>
                <c:pt idx="3">
                  <c:v>40.667494393873241</c:v>
                </c:pt>
                <c:pt idx="4">
                  <c:v>56.082562376599071</c:v>
                </c:pt>
                <c:pt idx="5">
                  <c:v>74.314718055994533</c:v>
                </c:pt>
                <c:pt idx="6">
                  <c:v>96.6290731874155</c:v>
                </c:pt>
                <c:pt idx="7">
                  <c:v>125.39728043259362</c:v>
                </c:pt>
                <c:pt idx="8">
                  <c:v>165.94379124341003</c:v>
                </c:pt>
                <c:pt idx="9">
                  <c:v>235.25850929940455</c:v>
                </c:pt>
                <c:pt idx="10">
                  <c:v>304.57322735539907</c:v>
                </c:pt>
                <c:pt idx="11">
                  <c:v>465.5170185988091</c:v>
                </c:pt>
                <c:pt idx="12">
                  <c:v>695.77552789821937</c:v>
                </c:pt>
                <c:pt idx="13">
                  <c:v>926.03403719756705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D-1447-A9A9-6BB0335B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156056"/>
        <c:axId val="-2070175784"/>
      </c:scatterChart>
      <c:valAx>
        <c:axId val="-20701560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175784"/>
        <c:crossesAt val="-30"/>
        <c:crossBetween val="midCat"/>
      </c:valAx>
      <c:valAx>
        <c:axId val="-2070175784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156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2-0845-83A1-89D0239DAF88}"/>
            </c:ext>
          </c:extLst>
        </c:ser>
        <c:ser>
          <c:idx val="1"/>
          <c:order val="1"/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2-0845-83A1-89D0239D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371048"/>
        <c:axId val="-2066483528"/>
      </c:scatterChart>
      <c:valAx>
        <c:axId val="-20623710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6483528"/>
        <c:crossesAt val="-30"/>
        <c:crossBetween val="midCat"/>
      </c:valAx>
      <c:valAx>
        <c:axId val="-2066483528"/>
        <c:scaling>
          <c:orientation val="minMax"/>
          <c:max val="99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37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%)'!$V$121:$V$134</c:f>
              <c:numCache>
                <c:formatCode>0.00</c:formatCode>
                <c:ptCount val="14"/>
                <c:pt idx="0">
                  <c:v>5</c:v>
                </c:pt>
                <c:pt idx="1">
                  <c:v>9.9519442359178356</c:v>
                </c:pt>
                <c:pt idx="2">
                  <c:v>15.487746911767857</c:v>
                </c:pt>
                <c:pt idx="3">
                  <c:v>21.763722365120426</c:v>
                </c:pt>
                <c:pt idx="4">
                  <c:v>29.008804317001562</c:v>
                </c:pt>
                <c:pt idx="5">
                  <c:v>37.577917486317432</c:v>
                </c:pt>
                <c:pt idx="6">
                  <c:v>48.065664398085282</c:v>
                </c:pt>
                <c:pt idx="7">
                  <c:v>61.586721803318994</c:v>
                </c:pt>
                <c:pt idx="8">
                  <c:v>80.643581884402707</c:v>
                </c:pt>
                <c:pt idx="9">
                  <c:v>113.22149937072014</c:v>
                </c:pt>
                <c:pt idx="10">
                  <c:v>145.79941685703756</c:v>
                </c:pt>
                <c:pt idx="11">
                  <c:v>221.44299874144028</c:v>
                </c:pt>
                <c:pt idx="12">
                  <c:v>329.66449811216307</c:v>
                </c:pt>
                <c:pt idx="13">
                  <c:v>437.88599748285651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2-E245-BD6A-56A2AC2D91B5}"/>
            </c:ext>
          </c:extLst>
        </c:ser>
        <c:ser>
          <c:idx val="1"/>
          <c:order val="1"/>
          <c:xVal>
            <c:numRef>
              <c:f>'isotop H push-pull (afbraak %)'!$A$121:$A$134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push-pull (afbraak %)'!$W$121:$W$134</c:f>
              <c:numCache>
                <c:formatCode>0.00</c:formatCode>
                <c:ptCount val="14"/>
                <c:pt idx="0">
                  <c:v>5</c:v>
                </c:pt>
                <c:pt idx="1">
                  <c:v>15.536051565782628</c:v>
                </c:pt>
                <c:pt idx="2">
                  <c:v>27.314355131420971</c:v>
                </c:pt>
                <c:pt idx="3">
                  <c:v>40.667494393873241</c:v>
                </c:pt>
                <c:pt idx="4">
                  <c:v>56.082562376599071</c:v>
                </c:pt>
                <c:pt idx="5">
                  <c:v>74.314718055994533</c:v>
                </c:pt>
                <c:pt idx="6">
                  <c:v>96.6290731874155</c:v>
                </c:pt>
                <c:pt idx="7">
                  <c:v>125.39728043259362</c:v>
                </c:pt>
                <c:pt idx="8">
                  <c:v>165.94379124341003</c:v>
                </c:pt>
                <c:pt idx="9">
                  <c:v>235.25850929940455</c:v>
                </c:pt>
                <c:pt idx="10">
                  <c:v>304.57322735539907</c:v>
                </c:pt>
                <c:pt idx="11">
                  <c:v>465.5170185988091</c:v>
                </c:pt>
                <c:pt idx="12">
                  <c:v>695.77552789821937</c:v>
                </c:pt>
                <c:pt idx="13">
                  <c:v>926.03403719756705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2-E245-BD6A-56A2AC2D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278120"/>
        <c:axId val="-2070289944"/>
      </c:scatterChart>
      <c:valAx>
        <c:axId val="-20702781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289944"/>
        <c:crossesAt val="-30"/>
        <c:crossBetween val="midCat"/>
      </c:valAx>
      <c:valAx>
        <c:axId val="-2070289944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278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%)'!$C$129:$C$142</c:f>
              <c:numCache>
                <c:formatCode>0.00</c:formatCode>
                <c:ptCount val="14"/>
                <c:pt idx="0">
                  <c:v>-28.7</c:v>
                </c:pt>
                <c:pt idx="1">
                  <c:v>-28.636783690605302</c:v>
                </c:pt>
                <c:pt idx="2">
                  <c:v>-28.566113869211474</c:v>
                </c:pt>
                <c:pt idx="3">
                  <c:v>-28.485995033636758</c:v>
                </c:pt>
                <c:pt idx="4">
                  <c:v>-28.393504625740405</c:v>
                </c:pt>
                <c:pt idx="5">
                  <c:v>-28.284111691664034</c:v>
                </c:pt>
                <c:pt idx="6">
                  <c:v>-28.150225560875505</c:v>
                </c:pt>
                <c:pt idx="7">
                  <c:v>-27.977616317404436</c:v>
                </c:pt>
                <c:pt idx="8">
                  <c:v>-27.73433725253954</c:v>
                </c:pt>
                <c:pt idx="9">
                  <c:v>-27.318448944203571</c:v>
                </c:pt>
                <c:pt idx="10">
                  <c:v>-26.902560635867605</c:v>
                </c:pt>
                <c:pt idx="11">
                  <c:v>-25.936897888407145</c:v>
                </c:pt>
                <c:pt idx="12">
                  <c:v>-24.555346832610685</c:v>
                </c:pt>
                <c:pt idx="13">
                  <c:v>-23.173795776814597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3-E04D-95B0-F403C41592F0}"/>
            </c:ext>
          </c:extLst>
        </c:ser>
        <c:ser>
          <c:idx val="1"/>
          <c:order val="1"/>
          <c:tx>
            <c:strRef>
              <c:f>'isotop C totaal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%)'!$D$129:$D$142</c:f>
              <c:numCache>
                <c:formatCode>0.00</c:formatCode>
                <c:ptCount val="14"/>
                <c:pt idx="0">
                  <c:v>-28.7</c:v>
                </c:pt>
                <c:pt idx="1">
                  <c:v>-28.320702143631824</c:v>
                </c:pt>
                <c:pt idx="2">
                  <c:v>-27.896683215268844</c:v>
                </c:pt>
                <c:pt idx="3">
                  <c:v>-27.415970201820564</c:v>
                </c:pt>
                <c:pt idx="4">
                  <c:v>-26.861027754442432</c:v>
                </c:pt>
                <c:pt idx="5">
                  <c:v>-26.204670149984196</c:v>
                </c:pt>
                <c:pt idx="6">
                  <c:v>-25.401353365253041</c:v>
                </c:pt>
                <c:pt idx="7">
                  <c:v>-24.365697904426629</c:v>
                </c:pt>
                <c:pt idx="8">
                  <c:v>-22.906023515237237</c:v>
                </c:pt>
                <c:pt idx="9">
                  <c:v>-20.410693665221437</c:v>
                </c:pt>
                <c:pt idx="10">
                  <c:v>-17.91536381520563</c:v>
                </c:pt>
                <c:pt idx="11">
                  <c:v>-12.121387330442872</c:v>
                </c:pt>
                <c:pt idx="12">
                  <c:v>-3.8320809956641</c:v>
                </c:pt>
                <c:pt idx="13">
                  <c:v>4.4572253391124157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3-E04D-95B0-F403C415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51080"/>
        <c:axId val="-2070675800"/>
      </c:scatterChart>
      <c:valAx>
        <c:axId val="-20706510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675800"/>
        <c:crossesAt val="-30"/>
        <c:crossBetween val="midCat"/>
      </c:valAx>
      <c:valAx>
        <c:axId val="-207067580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65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%)'!$F$129:$F$142</c:f>
              <c:numCache>
                <c:formatCode>0.00</c:formatCode>
                <c:ptCount val="14"/>
                <c:pt idx="0">
                  <c:v>-27.5</c:v>
                </c:pt>
                <c:pt idx="1">
                  <c:v>-27.42624763903952</c:v>
                </c:pt>
                <c:pt idx="2">
                  <c:v>-27.343799514080054</c:v>
                </c:pt>
                <c:pt idx="3">
                  <c:v>-27.250327539242889</c:v>
                </c:pt>
                <c:pt idx="4">
                  <c:v>-27.142422063363806</c:v>
                </c:pt>
                <c:pt idx="5">
                  <c:v>-27.014796973608039</c:v>
                </c:pt>
                <c:pt idx="6">
                  <c:v>-26.858596487688093</c:v>
                </c:pt>
                <c:pt idx="7">
                  <c:v>-26.657219036971846</c:v>
                </c:pt>
                <c:pt idx="8">
                  <c:v>-26.373393461296128</c:v>
                </c:pt>
                <c:pt idx="9">
                  <c:v>-25.888190434904168</c:v>
                </c:pt>
                <c:pt idx="10">
                  <c:v>-25.402987408512207</c:v>
                </c:pt>
                <c:pt idx="11">
                  <c:v>-24.276380869808335</c:v>
                </c:pt>
                <c:pt idx="12">
                  <c:v>-22.664571304712464</c:v>
                </c:pt>
                <c:pt idx="13">
                  <c:v>-21.052761739617033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1-E249-8FAB-16642D4D0192}"/>
            </c:ext>
          </c:extLst>
        </c:ser>
        <c:ser>
          <c:idx val="1"/>
          <c:order val="1"/>
          <c:tx>
            <c:strRef>
              <c:f>'isotop C totaal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%)'!$G$129:$G$142</c:f>
              <c:numCache>
                <c:formatCode>0.00</c:formatCode>
                <c:ptCount val="14"/>
                <c:pt idx="0">
                  <c:v>-27.5</c:v>
                </c:pt>
                <c:pt idx="1">
                  <c:v>-26.794084545092563</c:v>
                </c:pt>
                <c:pt idx="2">
                  <c:v>-26.004938206194794</c:v>
                </c:pt>
                <c:pt idx="3">
                  <c:v>-25.110277875610493</c:v>
                </c:pt>
                <c:pt idx="4">
                  <c:v>-24.077468320767863</c:v>
                </c:pt>
                <c:pt idx="5">
                  <c:v>-22.855913890248367</c:v>
                </c:pt>
                <c:pt idx="6">
                  <c:v>-21.360852096443161</c:v>
                </c:pt>
                <c:pt idx="7">
                  <c:v>-19.43338221101623</c:v>
                </c:pt>
                <c:pt idx="8">
                  <c:v>-16.716765986691527</c:v>
                </c:pt>
                <c:pt idx="9">
                  <c:v>-12.072679876939896</c:v>
                </c:pt>
                <c:pt idx="10">
                  <c:v>-7.4285937671882607</c:v>
                </c:pt>
                <c:pt idx="11">
                  <c:v>3.3546402461202085</c:v>
                </c:pt>
                <c:pt idx="12">
                  <c:v>18.781960369180702</c:v>
                </c:pt>
                <c:pt idx="13">
                  <c:v>34.209280492236992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1-E249-8FAB-16642D4D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841528"/>
        <c:axId val="-2070856024"/>
      </c:scatterChart>
      <c:valAx>
        <c:axId val="-207084152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856024"/>
        <c:crossesAt val="-30"/>
        <c:crossBetween val="midCat"/>
      </c:valAx>
      <c:valAx>
        <c:axId val="-2070856024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841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%)'!$C$129:$C$142</c:f>
              <c:numCache>
                <c:formatCode>0.00</c:formatCode>
                <c:ptCount val="14"/>
                <c:pt idx="0">
                  <c:v>-28.7</c:v>
                </c:pt>
                <c:pt idx="1">
                  <c:v>-28.636783690605302</c:v>
                </c:pt>
                <c:pt idx="2">
                  <c:v>-28.566113869211474</c:v>
                </c:pt>
                <c:pt idx="3">
                  <c:v>-28.485995033636758</c:v>
                </c:pt>
                <c:pt idx="4">
                  <c:v>-28.393504625740405</c:v>
                </c:pt>
                <c:pt idx="5">
                  <c:v>-28.284111691664034</c:v>
                </c:pt>
                <c:pt idx="6">
                  <c:v>-28.150225560875505</c:v>
                </c:pt>
                <c:pt idx="7">
                  <c:v>-27.977616317404436</c:v>
                </c:pt>
                <c:pt idx="8">
                  <c:v>-27.73433725253954</c:v>
                </c:pt>
                <c:pt idx="9">
                  <c:v>-27.318448944203571</c:v>
                </c:pt>
                <c:pt idx="10">
                  <c:v>-26.902560635867605</c:v>
                </c:pt>
                <c:pt idx="11">
                  <c:v>-25.936897888407145</c:v>
                </c:pt>
                <c:pt idx="12">
                  <c:v>-24.555346832610685</c:v>
                </c:pt>
                <c:pt idx="13">
                  <c:v>-23.173795776814597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2-7A43-B5F8-A0486D8B8EEB}"/>
            </c:ext>
          </c:extLst>
        </c:ser>
        <c:ser>
          <c:idx val="1"/>
          <c:order val="1"/>
          <c:tx>
            <c:strRef>
              <c:f>'isotop C totaal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%)'!$D$129:$D$142</c:f>
              <c:numCache>
                <c:formatCode>0.00</c:formatCode>
                <c:ptCount val="14"/>
                <c:pt idx="0">
                  <c:v>-28.7</c:v>
                </c:pt>
                <c:pt idx="1">
                  <c:v>-28.320702143631824</c:v>
                </c:pt>
                <c:pt idx="2">
                  <c:v>-27.896683215268844</c:v>
                </c:pt>
                <c:pt idx="3">
                  <c:v>-27.415970201820564</c:v>
                </c:pt>
                <c:pt idx="4">
                  <c:v>-26.861027754442432</c:v>
                </c:pt>
                <c:pt idx="5">
                  <c:v>-26.204670149984196</c:v>
                </c:pt>
                <c:pt idx="6">
                  <c:v>-25.401353365253041</c:v>
                </c:pt>
                <c:pt idx="7">
                  <c:v>-24.365697904426629</c:v>
                </c:pt>
                <c:pt idx="8">
                  <c:v>-22.906023515237237</c:v>
                </c:pt>
                <c:pt idx="9">
                  <c:v>-20.410693665221437</c:v>
                </c:pt>
                <c:pt idx="10">
                  <c:v>-17.91536381520563</c:v>
                </c:pt>
                <c:pt idx="11">
                  <c:v>-12.121387330442872</c:v>
                </c:pt>
                <c:pt idx="12">
                  <c:v>-3.8320809956641</c:v>
                </c:pt>
                <c:pt idx="13">
                  <c:v>4.4572253391124157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2-7A43-B5F8-A0486D8B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77176"/>
        <c:axId val="-2053307208"/>
      </c:scatterChart>
      <c:valAx>
        <c:axId val="-20532771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307208"/>
        <c:crossesAt val="-30"/>
        <c:crossBetween val="midCat"/>
      </c:valAx>
      <c:valAx>
        <c:axId val="-2053307208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277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%)'!$F$129:$F$142</c:f>
              <c:numCache>
                <c:formatCode>0.00</c:formatCode>
                <c:ptCount val="14"/>
                <c:pt idx="0">
                  <c:v>-27.5</c:v>
                </c:pt>
                <c:pt idx="1">
                  <c:v>-27.42624763903952</c:v>
                </c:pt>
                <c:pt idx="2">
                  <c:v>-27.343799514080054</c:v>
                </c:pt>
                <c:pt idx="3">
                  <c:v>-27.250327539242889</c:v>
                </c:pt>
                <c:pt idx="4">
                  <c:v>-27.142422063363806</c:v>
                </c:pt>
                <c:pt idx="5">
                  <c:v>-27.014796973608039</c:v>
                </c:pt>
                <c:pt idx="6">
                  <c:v>-26.858596487688093</c:v>
                </c:pt>
                <c:pt idx="7">
                  <c:v>-26.657219036971846</c:v>
                </c:pt>
                <c:pt idx="8">
                  <c:v>-26.373393461296128</c:v>
                </c:pt>
                <c:pt idx="9">
                  <c:v>-25.888190434904168</c:v>
                </c:pt>
                <c:pt idx="10">
                  <c:v>-25.402987408512207</c:v>
                </c:pt>
                <c:pt idx="11">
                  <c:v>-24.276380869808335</c:v>
                </c:pt>
                <c:pt idx="12">
                  <c:v>-22.664571304712464</c:v>
                </c:pt>
                <c:pt idx="13">
                  <c:v>-21.052761739617033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F-1642-BDCE-576CC5A2884E}"/>
            </c:ext>
          </c:extLst>
        </c:ser>
        <c:ser>
          <c:idx val="1"/>
          <c:order val="1"/>
          <c:tx>
            <c:strRef>
              <c:f>'isotop C totaal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%)'!$G$129:$G$142</c:f>
              <c:numCache>
                <c:formatCode>0.00</c:formatCode>
                <c:ptCount val="14"/>
                <c:pt idx="0">
                  <c:v>-27.5</c:v>
                </c:pt>
                <c:pt idx="1">
                  <c:v>-26.794084545092563</c:v>
                </c:pt>
                <c:pt idx="2">
                  <c:v>-26.004938206194794</c:v>
                </c:pt>
                <c:pt idx="3">
                  <c:v>-25.110277875610493</c:v>
                </c:pt>
                <c:pt idx="4">
                  <c:v>-24.077468320767863</c:v>
                </c:pt>
                <c:pt idx="5">
                  <c:v>-22.855913890248367</c:v>
                </c:pt>
                <c:pt idx="6">
                  <c:v>-21.360852096443161</c:v>
                </c:pt>
                <c:pt idx="7">
                  <c:v>-19.43338221101623</c:v>
                </c:pt>
                <c:pt idx="8">
                  <c:v>-16.716765986691527</c:v>
                </c:pt>
                <c:pt idx="9">
                  <c:v>-12.072679876939896</c:v>
                </c:pt>
                <c:pt idx="10">
                  <c:v>-7.4285937671882607</c:v>
                </c:pt>
                <c:pt idx="11">
                  <c:v>3.3546402461202085</c:v>
                </c:pt>
                <c:pt idx="12">
                  <c:v>18.781960369180702</c:v>
                </c:pt>
                <c:pt idx="13">
                  <c:v>34.209280492236992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F-1642-BDCE-576CC5A28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16648"/>
        <c:axId val="-2070906920"/>
      </c:scatterChart>
      <c:valAx>
        <c:axId val="-20709166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906920"/>
        <c:crossesAt val="-30"/>
        <c:crossBetween val="midCat"/>
      </c:valAx>
      <c:valAx>
        <c:axId val="-2070906920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916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%)'!$J$129:$J$142</c:f>
              <c:numCache>
                <c:formatCode>0.00</c:formatCode>
                <c:ptCount val="14"/>
                <c:pt idx="0">
                  <c:v>-26.9</c:v>
                </c:pt>
                <c:pt idx="1">
                  <c:v>-26.826247639039519</c:v>
                </c:pt>
                <c:pt idx="2">
                  <c:v>-26.743799514080052</c:v>
                </c:pt>
                <c:pt idx="3">
                  <c:v>-26.650327539242888</c:v>
                </c:pt>
                <c:pt idx="4">
                  <c:v>-26.542422063363805</c:v>
                </c:pt>
                <c:pt idx="5">
                  <c:v>-26.414796973608038</c:v>
                </c:pt>
                <c:pt idx="6">
                  <c:v>-26.258596487688092</c:v>
                </c:pt>
                <c:pt idx="7">
                  <c:v>-26.057219036971844</c:v>
                </c:pt>
                <c:pt idx="8">
                  <c:v>-25.773393461296127</c:v>
                </c:pt>
                <c:pt idx="9">
                  <c:v>-25.288190434904166</c:v>
                </c:pt>
                <c:pt idx="10">
                  <c:v>-24.802987408512205</c:v>
                </c:pt>
                <c:pt idx="11">
                  <c:v>-23.676380869808334</c:v>
                </c:pt>
                <c:pt idx="12">
                  <c:v>-22.064571304712462</c:v>
                </c:pt>
                <c:pt idx="13">
                  <c:v>-20.452761739617031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3-E046-8C15-E50D5F6BCD5E}"/>
            </c:ext>
          </c:extLst>
        </c:ser>
        <c:ser>
          <c:idx val="1"/>
          <c:order val="1"/>
          <c:tx>
            <c:strRef>
              <c:f>'isotop C totaal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%)'!$K$129:$K$142</c:f>
              <c:numCache>
                <c:formatCode>0.00</c:formatCode>
                <c:ptCount val="14"/>
                <c:pt idx="0">
                  <c:v>-26.9</c:v>
                </c:pt>
                <c:pt idx="1">
                  <c:v>-26.615526607723869</c:v>
                </c:pt>
                <c:pt idx="2">
                  <c:v>-26.297512411451631</c:v>
                </c:pt>
                <c:pt idx="3">
                  <c:v>-25.936977651365421</c:v>
                </c:pt>
                <c:pt idx="4">
                  <c:v>-25.520770815831824</c:v>
                </c:pt>
                <c:pt idx="5">
                  <c:v>-25.028502612488147</c:v>
                </c:pt>
                <c:pt idx="6">
                  <c:v>-24.42601502393978</c:v>
                </c:pt>
                <c:pt idx="7">
                  <c:v>-23.649273428319972</c:v>
                </c:pt>
                <c:pt idx="8">
                  <c:v>-22.554517636427928</c:v>
                </c:pt>
                <c:pt idx="9">
                  <c:v>-20.683020248916076</c:v>
                </c:pt>
                <c:pt idx="10">
                  <c:v>-18.811522861404221</c:v>
                </c:pt>
                <c:pt idx="11">
                  <c:v>-14.466040497832152</c:v>
                </c:pt>
                <c:pt idx="12">
                  <c:v>-8.249060746748075</c:v>
                </c:pt>
                <c:pt idx="13">
                  <c:v>-2.0320809956656873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3-E046-8C15-E50D5F6B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169032"/>
        <c:axId val="-2053179480"/>
      </c:scatterChart>
      <c:valAx>
        <c:axId val="-20531690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179480"/>
        <c:crossesAt val="-30"/>
        <c:crossBetween val="midCat"/>
      </c:valAx>
      <c:valAx>
        <c:axId val="-205317948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169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%)'!$J$129:$J$142</c:f>
              <c:numCache>
                <c:formatCode>0.00</c:formatCode>
                <c:ptCount val="14"/>
                <c:pt idx="0">
                  <c:v>-26.9</c:v>
                </c:pt>
                <c:pt idx="1">
                  <c:v>-26.826247639039519</c:v>
                </c:pt>
                <c:pt idx="2">
                  <c:v>-26.743799514080052</c:v>
                </c:pt>
                <c:pt idx="3">
                  <c:v>-26.650327539242888</c:v>
                </c:pt>
                <c:pt idx="4">
                  <c:v>-26.542422063363805</c:v>
                </c:pt>
                <c:pt idx="5">
                  <c:v>-26.414796973608038</c:v>
                </c:pt>
                <c:pt idx="6">
                  <c:v>-26.258596487688092</c:v>
                </c:pt>
                <c:pt idx="7">
                  <c:v>-26.057219036971844</c:v>
                </c:pt>
                <c:pt idx="8">
                  <c:v>-25.773393461296127</c:v>
                </c:pt>
                <c:pt idx="9">
                  <c:v>-25.288190434904166</c:v>
                </c:pt>
                <c:pt idx="10">
                  <c:v>-24.802987408512205</c:v>
                </c:pt>
                <c:pt idx="11">
                  <c:v>-23.676380869808334</c:v>
                </c:pt>
                <c:pt idx="12">
                  <c:v>-22.064571304712462</c:v>
                </c:pt>
                <c:pt idx="13">
                  <c:v>-20.452761739617031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D-3947-ABFE-6AF101202C4C}"/>
            </c:ext>
          </c:extLst>
        </c:ser>
        <c:ser>
          <c:idx val="1"/>
          <c:order val="1"/>
          <c:tx>
            <c:strRef>
              <c:f>'isotop C totaal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%)'!$K$129:$K$142</c:f>
              <c:numCache>
                <c:formatCode>0.00</c:formatCode>
                <c:ptCount val="14"/>
                <c:pt idx="0">
                  <c:v>-26.9</c:v>
                </c:pt>
                <c:pt idx="1">
                  <c:v>-26.615526607723869</c:v>
                </c:pt>
                <c:pt idx="2">
                  <c:v>-26.297512411451631</c:v>
                </c:pt>
                <c:pt idx="3">
                  <c:v>-25.936977651365421</c:v>
                </c:pt>
                <c:pt idx="4">
                  <c:v>-25.520770815831824</c:v>
                </c:pt>
                <c:pt idx="5">
                  <c:v>-25.028502612488147</c:v>
                </c:pt>
                <c:pt idx="6">
                  <c:v>-24.42601502393978</c:v>
                </c:pt>
                <c:pt idx="7">
                  <c:v>-23.649273428319972</c:v>
                </c:pt>
                <c:pt idx="8">
                  <c:v>-22.554517636427928</c:v>
                </c:pt>
                <c:pt idx="9">
                  <c:v>-20.683020248916076</c:v>
                </c:pt>
                <c:pt idx="10">
                  <c:v>-18.811522861404221</c:v>
                </c:pt>
                <c:pt idx="11">
                  <c:v>-14.466040497832152</c:v>
                </c:pt>
                <c:pt idx="12">
                  <c:v>-8.249060746748075</c:v>
                </c:pt>
                <c:pt idx="13">
                  <c:v>-2.0320809956656873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D-3947-ABFE-6AF10120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32280"/>
        <c:axId val="-2053238184"/>
      </c:scatterChart>
      <c:valAx>
        <c:axId val="-20532322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238184"/>
        <c:crossesAt val="-30"/>
        <c:crossBetween val="midCat"/>
      </c:valAx>
      <c:valAx>
        <c:axId val="-2053238184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23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%)'!$N$129:$N$142</c:f>
              <c:numCache>
                <c:formatCode>0.00</c:formatCode>
                <c:ptCount val="14"/>
                <c:pt idx="0">
                  <c:v>-27.6</c:v>
                </c:pt>
                <c:pt idx="1">
                  <c:v>-27.463031329644828</c:v>
                </c:pt>
                <c:pt idx="2">
                  <c:v>-27.30991338329153</c:v>
                </c:pt>
                <c:pt idx="3">
                  <c:v>-27.136322572879649</c:v>
                </c:pt>
                <c:pt idx="4">
                  <c:v>-26.935926689104214</c:v>
                </c:pt>
                <c:pt idx="5">
                  <c:v>-26.698908665272072</c:v>
                </c:pt>
                <c:pt idx="6">
                  <c:v>-26.4088220485636</c:v>
                </c:pt>
                <c:pt idx="7">
                  <c:v>-26.034835354376284</c:v>
                </c:pt>
                <c:pt idx="8">
                  <c:v>-25.50773071383567</c:v>
                </c:pt>
                <c:pt idx="9">
                  <c:v>-24.60663937910774</c:v>
                </c:pt>
                <c:pt idx="10">
                  <c:v>-23.705548044379814</c:v>
                </c:pt>
                <c:pt idx="11">
                  <c:v>-21.613278758215483</c:v>
                </c:pt>
                <c:pt idx="12">
                  <c:v>-18.619918137323147</c:v>
                </c:pt>
                <c:pt idx="13">
                  <c:v>-15.62655751643163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6-284E-85DE-08AAAD7FE6A2}"/>
            </c:ext>
          </c:extLst>
        </c:ser>
        <c:ser>
          <c:idx val="1"/>
          <c:order val="1"/>
          <c:tx>
            <c:strRef>
              <c:f>'isotop C totaal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%)'!$O$129:$O$142</c:f>
              <c:numCache>
                <c:formatCode>0.00</c:formatCode>
                <c:ptCount val="14"/>
                <c:pt idx="0">
                  <c:v>-27.6</c:v>
                </c:pt>
                <c:pt idx="1">
                  <c:v>-27.168021885802915</c:v>
                </c:pt>
                <c:pt idx="2">
                  <c:v>-26.685111439611742</c:v>
                </c:pt>
                <c:pt idx="3">
                  <c:v>-26.137632729851198</c:v>
                </c:pt>
                <c:pt idx="4">
                  <c:v>-25.50561494255944</c:v>
                </c:pt>
                <c:pt idx="5">
                  <c:v>-24.758096559704228</c:v>
                </c:pt>
                <c:pt idx="6">
                  <c:v>-23.843207999315965</c:v>
                </c:pt>
                <c:pt idx="7">
                  <c:v>-22.663711502263663</c:v>
                </c:pt>
                <c:pt idx="8">
                  <c:v>-21.001304559020191</c:v>
                </c:pt>
                <c:pt idx="9">
                  <c:v>-18.159401118724418</c:v>
                </c:pt>
                <c:pt idx="10">
                  <c:v>-15.317497678428641</c:v>
                </c:pt>
                <c:pt idx="11">
                  <c:v>-8.7188022374488305</c:v>
                </c:pt>
                <c:pt idx="12">
                  <c:v>0.72179664382699116</c:v>
                </c:pt>
                <c:pt idx="13">
                  <c:v>10.162395525100244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6-284E-85DE-08AAAD7F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76344"/>
        <c:axId val="-2053282536"/>
      </c:scatterChart>
      <c:valAx>
        <c:axId val="-20532763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282536"/>
        <c:crossesAt val="-30"/>
        <c:crossBetween val="midCat"/>
      </c:valAx>
      <c:valAx>
        <c:axId val="-205328253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276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%)'!$N$129:$N$142</c:f>
              <c:numCache>
                <c:formatCode>0.00</c:formatCode>
                <c:ptCount val="14"/>
                <c:pt idx="0">
                  <c:v>-27.6</c:v>
                </c:pt>
                <c:pt idx="1">
                  <c:v>-27.463031329644828</c:v>
                </c:pt>
                <c:pt idx="2">
                  <c:v>-27.30991338329153</c:v>
                </c:pt>
                <c:pt idx="3">
                  <c:v>-27.136322572879649</c:v>
                </c:pt>
                <c:pt idx="4">
                  <c:v>-26.935926689104214</c:v>
                </c:pt>
                <c:pt idx="5">
                  <c:v>-26.698908665272072</c:v>
                </c:pt>
                <c:pt idx="6">
                  <c:v>-26.4088220485636</c:v>
                </c:pt>
                <c:pt idx="7">
                  <c:v>-26.034835354376284</c:v>
                </c:pt>
                <c:pt idx="8">
                  <c:v>-25.50773071383567</c:v>
                </c:pt>
                <c:pt idx="9">
                  <c:v>-24.60663937910774</c:v>
                </c:pt>
                <c:pt idx="10">
                  <c:v>-23.705548044379814</c:v>
                </c:pt>
                <c:pt idx="11">
                  <c:v>-21.613278758215483</c:v>
                </c:pt>
                <c:pt idx="12">
                  <c:v>-18.619918137323147</c:v>
                </c:pt>
                <c:pt idx="13">
                  <c:v>-15.62655751643163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9-6145-BC3D-73F889F05257}"/>
            </c:ext>
          </c:extLst>
        </c:ser>
        <c:ser>
          <c:idx val="1"/>
          <c:order val="1"/>
          <c:tx>
            <c:strRef>
              <c:f>'isotop C totaal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%)'!$O$129:$O$142</c:f>
              <c:numCache>
                <c:formatCode>0.00</c:formatCode>
                <c:ptCount val="14"/>
                <c:pt idx="0">
                  <c:v>-27.6</c:v>
                </c:pt>
                <c:pt idx="1">
                  <c:v>-27.168021885802915</c:v>
                </c:pt>
                <c:pt idx="2">
                  <c:v>-26.685111439611742</c:v>
                </c:pt>
                <c:pt idx="3">
                  <c:v>-26.137632729851198</c:v>
                </c:pt>
                <c:pt idx="4">
                  <c:v>-25.50561494255944</c:v>
                </c:pt>
                <c:pt idx="5">
                  <c:v>-24.758096559704228</c:v>
                </c:pt>
                <c:pt idx="6">
                  <c:v>-23.843207999315965</c:v>
                </c:pt>
                <c:pt idx="7">
                  <c:v>-22.663711502263663</c:v>
                </c:pt>
                <c:pt idx="8">
                  <c:v>-21.001304559020191</c:v>
                </c:pt>
                <c:pt idx="9">
                  <c:v>-18.159401118724418</c:v>
                </c:pt>
                <c:pt idx="10">
                  <c:v>-15.317497678428641</c:v>
                </c:pt>
                <c:pt idx="11">
                  <c:v>-8.7188022374488305</c:v>
                </c:pt>
                <c:pt idx="12">
                  <c:v>0.72179664382699116</c:v>
                </c:pt>
                <c:pt idx="13">
                  <c:v>10.162395525100244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9-6145-BC3D-73F889F0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325688"/>
        <c:axId val="-2053332216"/>
      </c:scatterChart>
      <c:valAx>
        <c:axId val="-20533256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332216"/>
        <c:crossesAt val="-30"/>
        <c:crossBetween val="midCat"/>
      </c:valAx>
      <c:valAx>
        <c:axId val="-2053332216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325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%)'!$R$129:$R$142</c:f>
              <c:numCache>
                <c:formatCode>0.00</c:formatCode>
                <c:ptCount val="14"/>
                <c:pt idx="0">
                  <c:v>-27.6</c:v>
                </c:pt>
                <c:pt idx="1">
                  <c:v>-27.536783690605304</c:v>
                </c:pt>
                <c:pt idx="2">
                  <c:v>-27.466113869211476</c:v>
                </c:pt>
                <c:pt idx="3">
                  <c:v>-27.38599503363676</c:v>
                </c:pt>
                <c:pt idx="4">
                  <c:v>-27.293504625740407</c:v>
                </c:pt>
                <c:pt idx="5">
                  <c:v>-27.184111691664036</c:v>
                </c:pt>
                <c:pt idx="6">
                  <c:v>-27.050225560875507</c:v>
                </c:pt>
                <c:pt idx="7">
                  <c:v>-26.877616317404438</c:v>
                </c:pt>
                <c:pt idx="8">
                  <c:v>-26.634337252539542</c:v>
                </c:pt>
                <c:pt idx="9">
                  <c:v>-26.218448944203573</c:v>
                </c:pt>
                <c:pt idx="10">
                  <c:v>-25.802560635867607</c:v>
                </c:pt>
                <c:pt idx="11">
                  <c:v>-24.836897888407147</c:v>
                </c:pt>
                <c:pt idx="12">
                  <c:v>-23.455346832610687</c:v>
                </c:pt>
                <c:pt idx="13">
                  <c:v>-22.073795776814599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F-5C43-B485-E7D33C7DCE71}"/>
            </c:ext>
          </c:extLst>
        </c:ser>
        <c:ser>
          <c:idx val="1"/>
          <c:order val="1"/>
          <c:tx>
            <c:strRef>
              <c:f>'isotop C totaal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%)'!$S$129:$S$142</c:f>
              <c:numCache>
                <c:formatCode>0.00</c:formatCode>
                <c:ptCount val="14"/>
                <c:pt idx="0">
                  <c:v>-27.6</c:v>
                </c:pt>
                <c:pt idx="1">
                  <c:v>-27.526247639039521</c:v>
                </c:pt>
                <c:pt idx="2">
                  <c:v>-27.443799514080055</c:v>
                </c:pt>
                <c:pt idx="3">
                  <c:v>-27.35032753924289</c:v>
                </c:pt>
                <c:pt idx="4">
                  <c:v>-27.242422063363808</c:v>
                </c:pt>
                <c:pt idx="5">
                  <c:v>-27.114796973608041</c:v>
                </c:pt>
                <c:pt idx="6">
                  <c:v>-26.958596487688094</c:v>
                </c:pt>
                <c:pt idx="7">
                  <c:v>-26.757219036971847</c:v>
                </c:pt>
                <c:pt idx="8">
                  <c:v>-26.47339346129613</c:v>
                </c:pt>
                <c:pt idx="9">
                  <c:v>-25.988190434904169</c:v>
                </c:pt>
                <c:pt idx="10">
                  <c:v>-25.502987408512208</c:v>
                </c:pt>
                <c:pt idx="11">
                  <c:v>-24.376380869808337</c:v>
                </c:pt>
                <c:pt idx="12">
                  <c:v>-22.764571304712465</c:v>
                </c:pt>
                <c:pt idx="13">
                  <c:v>-21.152761739617034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F-5C43-B485-E7D33C7DC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373864"/>
        <c:axId val="-2053378936"/>
      </c:scatterChart>
      <c:valAx>
        <c:axId val="-20533738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378936"/>
        <c:crossesAt val="-30"/>
        <c:crossBetween val="midCat"/>
      </c:valAx>
      <c:valAx>
        <c:axId val="-205337893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373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%)'!$V$120:$V$133</c:f>
              <c:numCache>
                <c:formatCode>0.00</c:formatCode>
                <c:ptCount val="14"/>
                <c:pt idx="0">
                  <c:v>-8</c:v>
                </c:pt>
                <c:pt idx="1">
                  <c:v>-3.0480557640821644</c:v>
                </c:pt>
                <c:pt idx="2">
                  <c:v>2.4877469117678572</c:v>
                </c:pt>
                <c:pt idx="3">
                  <c:v>8.7637223651204259</c:v>
                </c:pt>
                <c:pt idx="4">
                  <c:v>16.008804317001562</c:v>
                </c:pt>
                <c:pt idx="5">
                  <c:v>24.577917486317432</c:v>
                </c:pt>
                <c:pt idx="6">
                  <c:v>35.065664398085282</c:v>
                </c:pt>
                <c:pt idx="7">
                  <c:v>48.586721803318994</c:v>
                </c:pt>
                <c:pt idx="8">
                  <c:v>67.643581884402707</c:v>
                </c:pt>
                <c:pt idx="9">
                  <c:v>100.22149937072014</c:v>
                </c:pt>
                <c:pt idx="10">
                  <c:v>132.79941685703756</c:v>
                </c:pt>
                <c:pt idx="11">
                  <c:v>208.44299874144028</c:v>
                </c:pt>
                <c:pt idx="12">
                  <c:v>316.66449811216307</c:v>
                </c:pt>
                <c:pt idx="13">
                  <c:v>424.88599748285651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F-EF47-B38E-E7EAA5D80688}"/>
            </c:ext>
          </c:extLst>
        </c:ser>
        <c:ser>
          <c:idx val="1"/>
          <c:order val="1"/>
          <c:xVal>
            <c:numRef>
              <c:f>'isotop H totaal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totaal (afbraak %)'!$W$120:$W$133</c:f>
              <c:numCache>
                <c:formatCode>0.00</c:formatCode>
                <c:ptCount val="14"/>
                <c:pt idx="0">
                  <c:v>-8</c:v>
                </c:pt>
                <c:pt idx="1">
                  <c:v>2.5360515657826284</c:v>
                </c:pt>
                <c:pt idx="2">
                  <c:v>14.314355131420971</c:v>
                </c:pt>
                <c:pt idx="3">
                  <c:v>27.667494393873241</c:v>
                </c:pt>
                <c:pt idx="4">
                  <c:v>43.082562376599071</c:v>
                </c:pt>
                <c:pt idx="5">
                  <c:v>61.314718055994533</c:v>
                </c:pt>
                <c:pt idx="6">
                  <c:v>83.6290731874155</c:v>
                </c:pt>
                <c:pt idx="7">
                  <c:v>112.39728043259362</c:v>
                </c:pt>
                <c:pt idx="8">
                  <c:v>152.94379124341003</c:v>
                </c:pt>
                <c:pt idx="9">
                  <c:v>222.25850929940455</c:v>
                </c:pt>
                <c:pt idx="10">
                  <c:v>291.57322735539907</c:v>
                </c:pt>
                <c:pt idx="11">
                  <c:v>452.5170185988091</c:v>
                </c:pt>
                <c:pt idx="12">
                  <c:v>682.77552789821937</c:v>
                </c:pt>
                <c:pt idx="13">
                  <c:v>913.03403719756705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F-EF47-B38E-E7EAA5D8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747624"/>
        <c:axId val="-2096906568"/>
      </c:scatterChart>
      <c:valAx>
        <c:axId val="-209674762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6906568"/>
        <c:crossesAt val="-30"/>
        <c:crossBetween val="midCat"/>
      </c:valAx>
      <c:valAx>
        <c:axId val="-2096906568"/>
        <c:scaling>
          <c:orientation val="minMax"/>
          <c:max val="20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747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%)'!$R$129:$R$142</c:f>
              <c:numCache>
                <c:formatCode>0.00</c:formatCode>
                <c:ptCount val="14"/>
                <c:pt idx="0">
                  <c:v>-27.6</c:v>
                </c:pt>
                <c:pt idx="1">
                  <c:v>-27.536783690605304</c:v>
                </c:pt>
                <c:pt idx="2">
                  <c:v>-27.466113869211476</c:v>
                </c:pt>
                <c:pt idx="3">
                  <c:v>-27.38599503363676</c:v>
                </c:pt>
                <c:pt idx="4">
                  <c:v>-27.293504625740407</c:v>
                </c:pt>
                <c:pt idx="5">
                  <c:v>-27.184111691664036</c:v>
                </c:pt>
                <c:pt idx="6">
                  <c:v>-27.050225560875507</c:v>
                </c:pt>
                <c:pt idx="7">
                  <c:v>-26.877616317404438</c:v>
                </c:pt>
                <c:pt idx="8">
                  <c:v>-26.634337252539542</c:v>
                </c:pt>
                <c:pt idx="9">
                  <c:v>-26.218448944203573</c:v>
                </c:pt>
                <c:pt idx="10">
                  <c:v>-25.802560635867607</c:v>
                </c:pt>
                <c:pt idx="11">
                  <c:v>-24.836897888407147</c:v>
                </c:pt>
                <c:pt idx="12">
                  <c:v>-23.455346832610687</c:v>
                </c:pt>
                <c:pt idx="13">
                  <c:v>-22.073795776814599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D-C744-83C4-C7E0E39D1F26}"/>
            </c:ext>
          </c:extLst>
        </c:ser>
        <c:ser>
          <c:idx val="1"/>
          <c:order val="1"/>
          <c:tx>
            <c:strRef>
              <c:f>'isotop C totaal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%)'!$S$129:$S$142</c:f>
              <c:numCache>
                <c:formatCode>0.00</c:formatCode>
                <c:ptCount val="14"/>
                <c:pt idx="0">
                  <c:v>-27.6</c:v>
                </c:pt>
                <c:pt idx="1">
                  <c:v>-27.526247639039521</c:v>
                </c:pt>
                <c:pt idx="2">
                  <c:v>-27.443799514080055</c:v>
                </c:pt>
                <c:pt idx="3">
                  <c:v>-27.35032753924289</c:v>
                </c:pt>
                <c:pt idx="4">
                  <c:v>-27.242422063363808</c:v>
                </c:pt>
                <c:pt idx="5">
                  <c:v>-27.114796973608041</c:v>
                </c:pt>
                <c:pt idx="6">
                  <c:v>-26.958596487688094</c:v>
                </c:pt>
                <c:pt idx="7">
                  <c:v>-26.757219036971847</c:v>
                </c:pt>
                <c:pt idx="8">
                  <c:v>-26.47339346129613</c:v>
                </c:pt>
                <c:pt idx="9">
                  <c:v>-25.988190434904169</c:v>
                </c:pt>
                <c:pt idx="10">
                  <c:v>-25.502987408512208</c:v>
                </c:pt>
                <c:pt idx="11">
                  <c:v>-24.376380869808337</c:v>
                </c:pt>
                <c:pt idx="12">
                  <c:v>-22.764571304712465</c:v>
                </c:pt>
                <c:pt idx="13">
                  <c:v>-21.152761739617034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D-C744-83C4-C7E0E39D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21112"/>
        <c:axId val="-2053426296"/>
      </c:scatterChart>
      <c:valAx>
        <c:axId val="-20534211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426296"/>
        <c:crossesAt val="-30"/>
        <c:crossBetween val="midCat"/>
      </c:valAx>
      <c:valAx>
        <c:axId val="-2053426296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421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%)'!$V$129:$V$142</c:f>
              <c:numCache>
                <c:formatCode>0.00</c:formatCode>
                <c:ptCount val="14"/>
                <c:pt idx="0">
                  <c:v>-28.9</c:v>
                </c:pt>
                <c:pt idx="1">
                  <c:v>-28.857855793736867</c:v>
                </c:pt>
                <c:pt idx="2">
                  <c:v>-28.810742579474315</c:v>
                </c:pt>
                <c:pt idx="3">
                  <c:v>-28.757330022424505</c:v>
                </c:pt>
                <c:pt idx="4">
                  <c:v>-28.695669750493604</c:v>
                </c:pt>
                <c:pt idx="5">
                  <c:v>-28.62274112777602</c:v>
                </c:pt>
                <c:pt idx="6">
                  <c:v>-28.533483707250337</c:v>
                </c:pt>
                <c:pt idx="7">
                  <c:v>-28.418410878269626</c:v>
                </c:pt>
                <c:pt idx="8">
                  <c:v>-28.256224835026359</c:v>
                </c:pt>
                <c:pt idx="9">
                  <c:v>-27.978965962802381</c:v>
                </c:pt>
                <c:pt idx="10">
                  <c:v>-27.701707090578402</c:v>
                </c:pt>
                <c:pt idx="11">
                  <c:v>-27.057931925604763</c:v>
                </c:pt>
                <c:pt idx="12">
                  <c:v>-26.13689788840712</c:v>
                </c:pt>
                <c:pt idx="13">
                  <c:v>-25.215863851209729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A-4644-A4D6-86265C8C03F2}"/>
            </c:ext>
          </c:extLst>
        </c:ser>
        <c:ser>
          <c:idx val="1"/>
          <c:order val="1"/>
          <c:tx>
            <c:strRef>
              <c:f>'isotop C totaal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%)'!$W$129:$W$142</c:f>
              <c:numCache>
                <c:formatCode>0.00</c:formatCode>
                <c:ptCount val="14"/>
                <c:pt idx="0">
                  <c:v>-28.9</c:v>
                </c:pt>
                <c:pt idx="1">
                  <c:v>-28.373197421710866</c:v>
                </c:pt>
                <c:pt idx="2">
                  <c:v>-27.784282243428951</c:v>
                </c:pt>
                <c:pt idx="3">
                  <c:v>-27.116625280306337</c:v>
                </c:pt>
                <c:pt idx="4">
                  <c:v>-26.345871881170044</c:v>
                </c:pt>
                <c:pt idx="5">
                  <c:v>-25.434264097200273</c:v>
                </c:pt>
                <c:pt idx="6">
                  <c:v>-24.318546340629226</c:v>
                </c:pt>
                <c:pt idx="7">
                  <c:v>-22.880135978370319</c:v>
                </c:pt>
                <c:pt idx="8">
                  <c:v>-20.852810437829497</c:v>
                </c:pt>
                <c:pt idx="9">
                  <c:v>-17.387074535029772</c:v>
                </c:pt>
                <c:pt idx="10">
                  <c:v>-13.921338632230045</c:v>
                </c:pt>
                <c:pt idx="11">
                  <c:v>-5.8741490700595449</c:v>
                </c:pt>
                <c:pt idx="12">
                  <c:v>5.6387763949109697</c:v>
                </c:pt>
                <c:pt idx="13">
                  <c:v>17.151701859878351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A-4644-A4D6-86265C8C0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75000"/>
        <c:axId val="-2053483592"/>
      </c:scatterChart>
      <c:valAx>
        <c:axId val="-2053475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483592"/>
        <c:crossesAt val="-30"/>
        <c:crossBetween val="midCat"/>
      </c:valAx>
      <c:valAx>
        <c:axId val="-205348359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475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totaal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%)'!$V$129:$V$142</c:f>
              <c:numCache>
                <c:formatCode>0.00</c:formatCode>
                <c:ptCount val="14"/>
                <c:pt idx="0">
                  <c:v>-28.9</c:v>
                </c:pt>
                <c:pt idx="1">
                  <c:v>-28.857855793736867</c:v>
                </c:pt>
                <c:pt idx="2">
                  <c:v>-28.810742579474315</c:v>
                </c:pt>
                <c:pt idx="3">
                  <c:v>-28.757330022424505</c:v>
                </c:pt>
                <c:pt idx="4">
                  <c:v>-28.695669750493604</c:v>
                </c:pt>
                <c:pt idx="5">
                  <c:v>-28.62274112777602</c:v>
                </c:pt>
                <c:pt idx="6">
                  <c:v>-28.533483707250337</c:v>
                </c:pt>
                <c:pt idx="7">
                  <c:v>-28.418410878269626</c:v>
                </c:pt>
                <c:pt idx="8">
                  <c:v>-28.256224835026359</c:v>
                </c:pt>
                <c:pt idx="9">
                  <c:v>-27.978965962802381</c:v>
                </c:pt>
                <c:pt idx="10">
                  <c:v>-27.701707090578402</c:v>
                </c:pt>
                <c:pt idx="11">
                  <c:v>-27.057931925604763</c:v>
                </c:pt>
                <c:pt idx="12">
                  <c:v>-26.13689788840712</c:v>
                </c:pt>
                <c:pt idx="13">
                  <c:v>-25.215863851209729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6-8140-82ED-3950A1CEA927}"/>
            </c:ext>
          </c:extLst>
        </c:ser>
        <c:ser>
          <c:idx val="1"/>
          <c:order val="1"/>
          <c:tx>
            <c:strRef>
              <c:f>'isotop C totaal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totaal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totaal (afbraak %)'!$W$129:$W$142</c:f>
              <c:numCache>
                <c:formatCode>0.00</c:formatCode>
                <c:ptCount val="14"/>
                <c:pt idx="0">
                  <c:v>-28.9</c:v>
                </c:pt>
                <c:pt idx="1">
                  <c:v>-28.373197421710866</c:v>
                </c:pt>
                <c:pt idx="2">
                  <c:v>-27.784282243428951</c:v>
                </c:pt>
                <c:pt idx="3">
                  <c:v>-27.116625280306337</c:v>
                </c:pt>
                <c:pt idx="4">
                  <c:v>-26.345871881170044</c:v>
                </c:pt>
                <c:pt idx="5">
                  <c:v>-25.434264097200273</c:v>
                </c:pt>
                <c:pt idx="6">
                  <c:v>-24.318546340629226</c:v>
                </c:pt>
                <c:pt idx="7">
                  <c:v>-22.880135978370319</c:v>
                </c:pt>
                <c:pt idx="8">
                  <c:v>-20.852810437829497</c:v>
                </c:pt>
                <c:pt idx="9">
                  <c:v>-17.387074535029772</c:v>
                </c:pt>
                <c:pt idx="10">
                  <c:v>-13.921338632230045</c:v>
                </c:pt>
                <c:pt idx="11">
                  <c:v>-5.8741490700595449</c:v>
                </c:pt>
                <c:pt idx="12">
                  <c:v>5.6387763949109697</c:v>
                </c:pt>
                <c:pt idx="13">
                  <c:v>17.151701859878351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6-8140-82ED-3950A1CE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530936"/>
        <c:axId val="-2053537992"/>
      </c:scatterChart>
      <c:valAx>
        <c:axId val="-20535309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537992"/>
        <c:crossesAt val="-30"/>
        <c:crossBetween val="midCat"/>
      </c:valAx>
      <c:valAx>
        <c:axId val="-2053537992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530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%)'!$C$129:$C$142</c:f>
              <c:numCache>
                <c:formatCode>0.00</c:formatCode>
                <c:ptCount val="14"/>
                <c:pt idx="0">
                  <c:v>-28.7</c:v>
                </c:pt>
                <c:pt idx="1">
                  <c:v>-28.636783690605302</c:v>
                </c:pt>
                <c:pt idx="2">
                  <c:v>-28.566113869211474</c:v>
                </c:pt>
                <c:pt idx="3">
                  <c:v>-28.485995033636758</c:v>
                </c:pt>
                <c:pt idx="4">
                  <c:v>-28.393504625740405</c:v>
                </c:pt>
                <c:pt idx="5">
                  <c:v>-28.284111691664034</c:v>
                </c:pt>
                <c:pt idx="6">
                  <c:v>-28.150225560875505</c:v>
                </c:pt>
                <c:pt idx="7">
                  <c:v>-27.977616317404436</c:v>
                </c:pt>
                <c:pt idx="8">
                  <c:v>-27.73433725253954</c:v>
                </c:pt>
                <c:pt idx="9">
                  <c:v>-27.318448944203571</c:v>
                </c:pt>
                <c:pt idx="10">
                  <c:v>-26.902560635867605</c:v>
                </c:pt>
                <c:pt idx="11">
                  <c:v>-25.936897888407145</c:v>
                </c:pt>
                <c:pt idx="12">
                  <c:v>-24.555346832610685</c:v>
                </c:pt>
                <c:pt idx="13">
                  <c:v>-23.173795776814597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6-1247-BBEC-EEF602AC2D8A}"/>
            </c:ext>
          </c:extLst>
        </c:ser>
        <c:ser>
          <c:idx val="1"/>
          <c:order val="1"/>
          <c:tx>
            <c:strRef>
              <c:f>'isotop C 2e wvp 20m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%)'!$D$129:$D$142</c:f>
              <c:numCache>
                <c:formatCode>0.00</c:formatCode>
                <c:ptCount val="14"/>
                <c:pt idx="0">
                  <c:v>-28.7</c:v>
                </c:pt>
                <c:pt idx="1">
                  <c:v>-28.320702143631824</c:v>
                </c:pt>
                <c:pt idx="2">
                  <c:v>-27.896683215268844</c:v>
                </c:pt>
                <c:pt idx="3">
                  <c:v>-27.415970201820564</c:v>
                </c:pt>
                <c:pt idx="4">
                  <c:v>-26.861027754442432</c:v>
                </c:pt>
                <c:pt idx="5">
                  <c:v>-26.204670149984196</c:v>
                </c:pt>
                <c:pt idx="6">
                  <c:v>-25.401353365253041</c:v>
                </c:pt>
                <c:pt idx="7">
                  <c:v>-24.365697904426629</c:v>
                </c:pt>
                <c:pt idx="8">
                  <c:v>-22.906023515237237</c:v>
                </c:pt>
                <c:pt idx="9">
                  <c:v>-20.410693665221437</c:v>
                </c:pt>
                <c:pt idx="10">
                  <c:v>-17.91536381520563</c:v>
                </c:pt>
                <c:pt idx="11">
                  <c:v>-12.121387330442872</c:v>
                </c:pt>
                <c:pt idx="12">
                  <c:v>-3.8320809956641</c:v>
                </c:pt>
                <c:pt idx="13">
                  <c:v>4.4572253391124157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6-1247-BBEC-EEF602AC2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609816"/>
        <c:axId val="-2053619848"/>
      </c:scatterChart>
      <c:valAx>
        <c:axId val="-20536098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619848"/>
        <c:crossesAt val="-30"/>
        <c:crossBetween val="midCat"/>
      </c:valAx>
      <c:valAx>
        <c:axId val="-205361984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360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%)'!$F$129:$F$142</c:f>
              <c:numCache>
                <c:formatCode>0.00</c:formatCode>
                <c:ptCount val="14"/>
                <c:pt idx="0">
                  <c:v>-26.5</c:v>
                </c:pt>
                <c:pt idx="1">
                  <c:v>-26.42624763903952</c:v>
                </c:pt>
                <c:pt idx="2">
                  <c:v>-26.343799514080054</c:v>
                </c:pt>
                <c:pt idx="3">
                  <c:v>-26.250327539242889</c:v>
                </c:pt>
                <c:pt idx="4">
                  <c:v>-26.142422063363806</c:v>
                </c:pt>
                <c:pt idx="5">
                  <c:v>-26.014796973608039</c:v>
                </c:pt>
                <c:pt idx="6">
                  <c:v>-25.858596487688093</c:v>
                </c:pt>
                <c:pt idx="7">
                  <c:v>-25.657219036971846</c:v>
                </c:pt>
                <c:pt idx="8">
                  <c:v>-25.373393461296128</c:v>
                </c:pt>
                <c:pt idx="9">
                  <c:v>-24.888190434904168</c:v>
                </c:pt>
                <c:pt idx="10">
                  <c:v>-24.402987408512207</c:v>
                </c:pt>
                <c:pt idx="11">
                  <c:v>-23.276380869808335</c:v>
                </c:pt>
                <c:pt idx="12">
                  <c:v>-21.664571304712464</c:v>
                </c:pt>
                <c:pt idx="13">
                  <c:v>-20.052761739617033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D-AA40-9074-D3383CAE4365}"/>
            </c:ext>
          </c:extLst>
        </c:ser>
        <c:ser>
          <c:idx val="1"/>
          <c:order val="1"/>
          <c:tx>
            <c:strRef>
              <c:f>'isotop C 2e wvp 20m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%)'!$G$129:$G$142</c:f>
              <c:numCache>
                <c:formatCode>0.00</c:formatCode>
                <c:ptCount val="14"/>
                <c:pt idx="0">
                  <c:v>-26.5</c:v>
                </c:pt>
                <c:pt idx="1">
                  <c:v>-25.794084545092563</c:v>
                </c:pt>
                <c:pt idx="2">
                  <c:v>-25.004938206194794</c:v>
                </c:pt>
                <c:pt idx="3">
                  <c:v>-24.110277875610493</c:v>
                </c:pt>
                <c:pt idx="4">
                  <c:v>-23.077468320767863</c:v>
                </c:pt>
                <c:pt idx="5">
                  <c:v>-21.855913890248367</c:v>
                </c:pt>
                <c:pt idx="6">
                  <c:v>-20.360852096443161</c:v>
                </c:pt>
                <c:pt idx="7">
                  <c:v>-18.43338221101623</c:v>
                </c:pt>
                <c:pt idx="8">
                  <c:v>-15.716765986691527</c:v>
                </c:pt>
                <c:pt idx="9">
                  <c:v>-11.072679876939896</c:v>
                </c:pt>
                <c:pt idx="10">
                  <c:v>-6.4285937671882607</c:v>
                </c:pt>
                <c:pt idx="11">
                  <c:v>4.3546402461202085</c:v>
                </c:pt>
                <c:pt idx="12">
                  <c:v>19.781960369180702</c:v>
                </c:pt>
                <c:pt idx="13">
                  <c:v>35.209280492236992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D-AA40-9074-D3383CAE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96376"/>
        <c:axId val="-2068000392"/>
      </c:scatterChart>
      <c:valAx>
        <c:axId val="-20679963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000392"/>
        <c:crossesAt val="-30"/>
        <c:crossBetween val="midCat"/>
      </c:valAx>
      <c:valAx>
        <c:axId val="-206800039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996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%)'!$C$129:$C$142</c:f>
              <c:numCache>
                <c:formatCode>0.00</c:formatCode>
                <c:ptCount val="14"/>
                <c:pt idx="0">
                  <c:v>-28.7</c:v>
                </c:pt>
                <c:pt idx="1">
                  <c:v>-28.636783690605302</c:v>
                </c:pt>
                <c:pt idx="2">
                  <c:v>-28.566113869211474</c:v>
                </c:pt>
                <c:pt idx="3">
                  <c:v>-28.485995033636758</c:v>
                </c:pt>
                <c:pt idx="4">
                  <c:v>-28.393504625740405</c:v>
                </c:pt>
                <c:pt idx="5">
                  <c:v>-28.284111691664034</c:v>
                </c:pt>
                <c:pt idx="6">
                  <c:v>-28.150225560875505</c:v>
                </c:pt>
                <c:pt idx="7">
                  <c:v>-27.977616317404436</c:v>
                </c:pt>
                <c:pt idx="8">
                  <c:v>-27.73433725253954</c:v>
                </c:pt>
                <c:pt idx="9">
                  <c:v>-27.318448944203571</c:v>
                </c:pt>
                <c:pt idx="10">
                  <c:v>-26.902560635867605</c:v>
                </c:pt>
                <c:pt idx="11">
                  <c:v>-25.936897888407145</c:v>
                </c:pt>
                <c:pt idx="12">
                  <c:v>-24.555346832610685</c:v>
                </c:pt>
                <c:pt idx="13">
                  <c:v>-23.173795776814597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7-D340-ABAD-231173A5D7E7}"/>
            </c:ext>
          </c:extLst>
        </c:ser>
        <c:ser>
          <c:idx val="1"/>
          <c:order val="1"/>
          <c:tx>
            <c:strRef>
              <c:f>'isotop C 2e wvp 20m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%)'!$D$129:$D$142</c:f>
              <c:numCache>
                <c:formatCode>0.00</c:formatCode>
                <c:ptCount val="14"/>
                <c:pt idx="0">
                  <c:v>-28.7</c:v>
                </c:pt>
                <c:pt idx="1">
                  <c:v>-28.320702143631824</c:v>
                </c:pt>
                <c:pt idx="2">
                  <c:v>-27.896683215268844</c:v>
                </c:pt>
                <c:pt idx="3">
                  <c:v>-27.415970201820564</c:v>
                </c:pt>
                <c:pt idx="4">
                  <c:v>-26.861027754442432</c:v>
                </c:pt>
                <c:pt idx="5">
                  <c:v>-26.204670149984196</c:v>
                </c:pt>
                <c:pt idx="6">
                  <c:v>-25.401353365253041</c:v>
                </c:pt>
                <c:pt idx="7">
                  <c:v>-24.365697904426629</c:v>
                </c:pt>
                <c:pt idx="8">
                  <c:v>-22.906023515237237</c:v>
                </c:pt>
                <c:pt idx="9">
                  <c:v>-20.410693665221437</c:v>
                </c:pt>
                <c:pt idx="10">
                  <c:v>-17.91536381520563</c:v>
                </c:pt>
                <c:pt idx="11">
                  <c:v>-12.121387330442872</c:v>
                </c:pt>
                <c:pt idx="12">
                  <c:v>-3.8320809956641</c:v>
                </c:pt>
                <c:pt idx="13">
                  <c:v>4.4572253391124157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7-D340-ABAD-231173A5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29816"/>
        <c:axId val="-2068221992"/>
      </c:scatterChart>
      <c:valAx>
        <c:axId val="-20679298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221992"/>
        <c:crossesAt val="-30"/>
        <c:crossBetween val="midCat"/>
      </c:valAx>
      <c:valAx>
        <c:axId val="-2068221992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92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%)'!$F$129:$F$142</c:f>
              <c:numCache>
                <c:formatCode>0.00</c:formatCode>
                <c:ptCount val="14"/>
                <c:pt idx="0">
                  <c:v>-26.5</c:v>
                </c:pt>
                <c:pt idx="1">
                  <c:v>-26.42624763903952</c:v>
                </c:pt>
                <c:pt idx="2">
                  <c:v>-26.343799514080054</c:v>
                </c:pt>
                <c:pt idx="3">
                  <c:v>-26.250327539242889</c:v>
                </c:pt>
                <c:pt idx="4">
                  <c:v>-26.142422063363806</c:v>
                </c:pt>
                <c:pt idx="5">
                  <c:v>-26.014796973608039</c:v>
                </c:pt>
                <c:pt idx="6">
                  <c:v>-25.858596487688093</c:v>
                </c:pt>
                <c:pt idx="7">
                  <c:v>-25.657219036971846</c:v>
                </c:pt>
                <c:pt idx="8">
                  <c:v>-25.373393461296128</c:v>
                </c:pt>
                <c:pt idx="9">
                  <c:v>-24.888190434904168</c:v>
                </c:pt>
                <c:pt idx="10">
                  <c:v>-24.402987408512207</c:v>
                </c:pt>
                <c:pt idx="11">
                  <c:v>-23.276380869808335</c:v>
                </c:pt>
                <c:pt idx="12">
                  <c:v>-21.664571304712464</c:v>
                </c:pt>
                <c:pt idx="13">
                  <c:v>-20.052761739617033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E-0C4B-A1CE-5C24E84726D7}"/>
            </c:ext>
          </c:extLst>
        </c:ser>
        <c:ser>
          <c:idx val="1"/>
          <c:order val="1"/>
          <c:tx>
            <c:strRef>
              <c:f>'isotop C 2e wvp 20m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%)'!$G$129:$G$142</c:f>
              <c:numCache>
                <c:formatCode>0.00</c:formatCode>
                <c:ptCount val="14"/>
                <c:pt idx="0">
                  <c:v>-26.5</c:v>
                </c:pt>
                <c:pt idx="1">
                  <c:v>-25.794084545092563</c:v>
                </c:pt>
                <c:pt idx="2">
                  <c:v>-25.004938206194794</c:v>
                </c:pt>
                <c:pt idx="3">
                  <c:v>-24.110277875610493</c:v>
                </c:pt>
                <c:pt idx="4">
                  <c:v>-23.077468320767863</c:v>
                </c:pt>
                <c:pt idx="5">
                  <c:v>-21.855913890248367</c:v>
                </c:pt>
                <c:pt idx="6">
                  <c:v>-20.360852096443161</c:v>
                </c:pt>
                <c:pt idx="7">
                  <c:v>-18.43338221101623</c:v>
                </c:pt>
                <c:pt idx="8">
                  <c:v>-15.716765986691527</c:v>
                </c:pt>
                <c:pt idx="9">
                  <c:v>-11.072679876939896</c:v>
                </c:pt>
                <c:pt idx="10">
                  <c:v>-6.4285937671882607</c:v>
                </c:pt>
                <c:pt idx="11">
                  <c:v>4.3546402461202085</c:v>
                </c:pt>
                <c:pt idx="12">
                  <c:v>19.781960369180702</c:v>
                </c:pt>
                <c:pt idx="13">
                  <c:v>35.209280492236992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E-0C4B-A1CE-5C24E847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55864"/>
        <c:axId val="-2068239240"/>
      </c:scatterChart>
      <c:valAx>
        <c:axId val="-20678558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239240"/>
        <c:crossesAt val="-30"/>
        <c:crossBetween val="midCat"/>
      </c:valAx>
      <c:valAx>
        <c:axId val="-2068239240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85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%)'!$J$129:$J$142</c:f>
              <c:numCache>
                <c:formatCode>0.00</c:formatCode>
                <c:ptCount val="14"/>
                <c:pt idx="0">
                  <c:v>-26.7</c:v>
                </c:pt>
                <c:pt idx="1">
                  <c:v>-26.626247639039519</c:v>
                </c:pt>
                <c:pt idx="2">
                  <c:v>-26.543799514080053</c:v>
                </c:pt>
                <c:pt idx="3">
                  <c:v>-26.450327539242888</c:v>
                </c:pt>
                <c:pt idx="4">
                  <c:v>-26.342422063363806</c:v>
                </c:pt>
                <c:pt idx="5">
                  <c:v>-26.214796973608038</c:v>
                </c:pt>
                <c:pt idx="6">
                  <c:v>-26.058596487688092</c:v>
                </c:pt>
                <c:pt idx="7">
                  <c:v>-25.857219036971845</c:v>
                </c:pt>
                <c:pt idx="8">
                  <c:v>-25.573393461296128</c:v>
                </c:pt>
                <c:pt idx="9">
                  <c:v>-25.088190434904167</c:v>
                </c:pt>
                <c:pt idx="10">
                  <c:v>-24.602987408512206</c:v>
                </c:pt>
                <c:pt idx="11">
                  <c:v>-23.476380869808334</c:v>
                </c:pt>
                <c:pt idx="12">
                  <c:v>-21.864571304712463</c:v>
                </c:pt>
                <c:pt idx="13">
                  <c:v>-20.252761739617029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C-3B4E-BAA4-03F589B899D5}"/>
            </c:ext>
          </c:extLst>
        </c:ser>
        <c:ser>
          <c:idx val="1"/>
          <c:order val="1"/>
          <c:tx>
            <c:strRef>
              <c:f>'isotop C 2e wvp 20m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%)'!$K$129:$K$142</c:f>
              <c:numCache>
                <c:formatCode>0.00</c:formatCode>
                <c:ptCount val="14"/>
                <c:pt idx="0">
                  <c:v>-26.7</c:v>
                </c:pt>
                <c:pt idx="1">
                  <c:v>-26.415526607723869</c:v>
                </c:pt>
                <c:pt idx="2">
                  <c:v>-26.097512411451632</c:v>
                </c:pt>
                <c:pt idx="3">
                  <c:v>-25.736977651365422</c:v>
                </c:pt>
                <c:pt idx="4">
                  <c:v>-25.320770815831825</c:v>
                </c:pt>
                <c:pt idx="5">
                  <c:v>-24.828502612488148</c:v>
                </c:pt>
                <c:pt idx="6">
                  <c:v>-24.22601502393978</c:v>
                </c:pt>
                <c:pt idx="7">
                  <c:v>-23.449273428319973</c:v>
                </c:pt>
                <c:pt idx="8">
                  <c:v>-22.354517636427929</c:v>
                </c:pt>
                <c:pt idx="9">
                  <c:v>-20.483020248916077</c:v>
                </c:pt>
                <c:pt idx="10">
                  <c:v>-18.611522861404225</c:v>
                </c:pt>
                <c:pt idx="11">
                  <c:v>-14.266040497832153</c:v>
                </c:pt>
                <c:pt idx="12">
                  <c:v>-8.0490607467480757</c:v>
                </c:pt>
                <c:pt idx="13">
                  <c:v>-1.8320809956656881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C-3B4E-BAA4-03F589B8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825672"/>
        <c:axId val="-2067827912"/>
      </c:scatterChart>
      <c:valAx>
        <c:axId val="-20688256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7827912"/>
        <c:crossesAt val="-30"/>
        <c:crossBetween val="midCat"/>
      </c:valAx>
      <c:valAx>
        <c:axId val="-206782791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825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%)'!$J$129:$J$142</c:f>
              <c:numCache>
                <c:formatCode>0.00</c:formatCode>
                <c:ptCount val="14"/>
                <c:pt idx="0">
                  <c:v>-26.7</c:v>
                </c:pt>
                <c:pt idx="1">
                  <c:v>-26.626247639039519</c:v>
                </c:pt>
                <c:pt idx="2">
                  <c:v>-26.543799514080053</c:v>
                </c:pt>
                <c:pt idx="3">
                  <c:v>-26.450327539242888</c:v>
                </c:pt>
                <c:pt idx="4">
                  <c:v>-26.342422063363806</c:v>
                </c:pt>
                <c:pt idx="5">
                  <c:v>-26.214796973608038</c:v>
                </c:pt>
                <c:pt idx="6">
                  <c:v>-26.058596487688092</c:v>
                </c:pt>
                <c:pt idx="7">
                  <c:v>-25.857219036971845</c:v>
                </c:pt>
                <c:pt idx="8">
                  <c:v>-25.573393461296128</c:v>
                </c:pt>
                <c:pt idx="9">
                  <c:v>-25.088190434904167</c:v>
                </c:pt>
                <c:pt idx="10">
                  <c:v>-24.602987408512206</c:v>
                </c:pt>
                <c:pt idx="11">
                  <c:v>-23.476380869808334</c:v>
                </c:pt>
                <c:pt idx="12">
                  <c:v>-21.864571304712463</c:v>
                </c:pt>
                <c:pt idx="13">
                  <c:v>-20.252761739617029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C-1146-ADDB-A3FD97C5B0CD}"/>
            </c:ext>
          </c:extLst>
        </c:ser>
        <c:ser>
          <c:idx val="1"/>
          <c:order val="1"/>
          <c:tx>
            <c:strRef>
              <c:f>'isotop C 2e wvp 20m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%)'!$K$129:$K$142</c:f>
              <c:numCache>
                <c:formatCode>0.00</c:formatCode>
                <c:ptCount val="14"/>
                <c:pt idx="0">
                  <c:v>-26.7</c:v>
                </c:pt>
                <c:pt idx="1">
                  <c:v>-26.415526607723869</c:v>
                </c:pt>
                <c:pt idx="2">
                  <c:v>-26.097512411451632</c:v>
                </c:pt>
                <c:pt idx="3">
                  <c:v>-25.736977651365422</c:v>
                </c:pt>
                <c:pt idx="4">
                  <c:v>-25.320770815831825</c:v>
                </c:pt>
                <c:pt idx="5">
                  <c:v>-24.828502612488148</c:v>
                </c:pt>
                <c:pt idx="6">
                  <c:v>-24.22601502393978</c:v>
                </c:pt>
                <c:pt idx="7">
                  <c:v>-23.449273428319973</c:v>
                </c:pt>
                <c:pt idx="8">
                  <c:v>-22.354517636427929</c:v>
                </c:pt>
                <c:pt idx="9">
                  <c:v>-20.483020248916077</c:v>
                </c:pt>
                <c:pt idx="10">
                  <c:v>-18.611522861404225</c:v>
                </c:pt>
                <c:pt idx="11">
                  <c:v>-14.266040497832153</c:v>
                </c:pt>
                <c:pt idx="12">
                  <c:v>-8.0490607467480757</c:v>
                </c:pt>
                <c:pt idx="13">
                  <c:v>-1.8320809956656881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C-1146-ADDB-A3FD97C5B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43000"/>
        <c:axId val="-2106361224"/>
      </c:scatterChart>
      <c:valAx>
        <c:axId val="-2106343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361224"/>
        <c:crossesAt val="-30"/>
        <c:crossBetween val="midCat"/>
      </c:valAx>
      <c:valAx>
        <c:axId val="-2106361224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343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%)'!$N$129:$N$142</c:f>
              <c:numCache>
                <c:formatCode>0.00</c:formatCode>
                <c:ptCount val="14"/>
                <c:pt idx="0">
                  <c:v>-26.9</c:v>
                </c:pt>
                <c:pt idx="1">
                  <c:v>-26.763031329644825</c:v>
                </c:pt>
                <c:pt idx="2">
                  <c:v>-26.609913383291527</c:v>
                </c:pt>
                <c:pt idx="3">
                  <c:v>-26.436322572879646</c:v>
                </c:pt>
                <c:pt idx="4">
                  <c:v>-26.235926689104211</c:v>
                </c:pt>
                <c:pt idx="5">
                  <c:v>-25.998908665272069</c:v>
                </c:pt>
                <c:pt idx="6">
                  <c:v>-25.708822048563597</c:v>
                </c:pt>
                <c:pt idx="7">
                  <c:v>-25.334835354376281</c:v>
                </c:pt>
                <c:pt idx="8">
                  <c:v>-24.807730713835667</c:v>
                </c:pt>
                <c:pt idx="9">
                  <c:v>-23.906639379107737</c:v>
                </c:pt>
                <c:pt idx="10">
                  <c:v>-23.005548044379811</c:v>
                </c:pt>
                <c:pt idx="11">
                  <c:v>-20.91327875821548</c:v>
                </c:pt>
                <c:pt idx="12">
                  <c:v>-17.919918137323144</c:v>
                </c:pt>
                <c:pt idx="13">
                  <c:v>-14.926557516431627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5-FE47-8757-EEF13074072C}"/>
            </c:ext>
          </c:extLst>
        </c:ser>
        <c:ser>
          <c:idx val="1"/>
          <c:order val="1"/>
          <c:tx>
            <c:strRef>
              <c:f>'isotop C 2e wvp 20m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%)'!$O$129:$O$142</c:f>
              <c:numCache>
                <c:formatCode>0.00</c:formatCode>
                <c:ptCount val="14"/>
                <c:pt idx="0">
                  <c:v>-26.9</c:v>
                </c:pt>
                <c:pt idx="1">
                  <c:v>-26.468021885802912</c:v>
                </c:pt>
                <c:pt idx="2">
                  <c:v>-25.985111439611739</c:v>
                </c:pt>
                <c:pt idx="3">
                  <c:v>-25.437632729851195</c:v>
                </c:pt>
                <c:pt idx="4">
                  <c:v>-24.805614942559437</c:v>
                </c:pt>
                <c:pt idx="5">
                  <c:v>-24.058096559704225</c:v>
                </c:pt>
                <c:pt idx="6">
                  <c:v>-23.143207999315962</c:v>
                </c:pt>
                <c:pt idx="7">
                  <c:v>-21.96371150226366</c:v>
                </c:pt>
                <c:pt idx="8">
                  <c:v>-20.301304559020188</c:v>
                </c:pt>
                <c:pt idx="9">
                  <c:v>-17.459401118724415</c:v>
                </c:pt>
                <c:pt idx="10">
                  <c:v>-14.617497678428638</c:v>
                </c:pt>
                <c:pt idx="11">
                  <c:v>-8.0188022374488277</c:v>
                </c:pt>
                <c:pt idx="12">
                  <c:v>1.421796643826994</c:v>
                </c:pt>
                <c:pt idx="13">
                  <c:v>10.862395525100247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5-FE47-8757-EEF13074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29080"/>
        <c:axId val="-2106436952"/>
      </c:scatterChart>
      <c:valAx>
        <c:axId val="-21064290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436952"/>
        <c:crossesAt val="-30"/>
        <c:crossBetween val="midCat"/>
      </c:valAx>
      <c:valAx>
        <c:axId val="-210643695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429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(afbraak %)'!$C$119</c:f>
              <c:strCache>
                <c:ptCount val="1"/>
                <c:pt idx="0">
                  <c:v>εH = -29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%)'!$C$120:$C$133</c:f>
              <c:numCache>
                <c:formatCode>0.00</c:formatCode>
                <c:ptCount val="14"/>
                <c:pt idx="0">
                  <c:v>-74</c:v>
                </c:pt>
                <c:pt idx="1">
                  <c:v>-70.944545045923036</c:v>
                </c:pt>
                <c:pt idx="2">
                  <c:v>-67.528837011887916</c:v>
                </c:pt>
                <c:pt idx="3">
                  <c:v>-63.65642662577676</c:v>
                </c:pt>
                <c:pt idx="4">
                  <c:v>-59.18605691078627</c:v>
                </c:pt>
                <c:pt idx="5">
                  <c:v>-53.898731763761589</c:v>
                </c:pt>
                <c:pt idx="6">
                  <c:v>-47.427568775649505</c:v>
                </c:pt>
                <c:pt idx="7">
                  <c:v>-39.084788674547852</c:v>
                </c:pt>
                <c:pt idx="8">
                  <c:v>-27.326300539411093</c:v>
                </c:pt>
                <c:pt idx="9">
                  <c:v>-7.2250323031726822</c:v>
                </c:pt>
                <c:pt idx="10">
                  <c:v>12.876235933065729</c:v>
                </c:pt>
                <c:pt idx="11">
                  <c:v>59.549935393654636</c:v>
                </c:pt>
                <c:pt idx="12">
                  <c:v>126.32490309048362</c:v>
                </c:pt>
                <c:pt idx="13">
                  <c:v>193.09987078729444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3-9A4E-BF79-6DEB49D97488}"/>
            </c:ext>
          </c:extLst>
        </c:ser>
        <c:ser>
          <c:idx val="1"/>
          <c:order val="1"/>
          <c:tx>
            <c:strRef>
              <c:f>'isotop H 2e wvp (afbraak %)'!$D$119</c:f>
              <c:strCache>
                <c:ptCount val="1"/>
                <c:pt idx="0">
                  <c:v>εH = -79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%)'!$D$120:$D$133</c:f>
              <c:numCache>
                <c:formatCode>0.00</c:formatCode>
                <c:ptCount val="14"/>
                <c:pt idx="0">
                  <c:v>-74</c:v>
                </c:pt>
                <c:pt idx="1">
                  <c:v>-65.676519263031722</c:v>
                </c:pt>
                <c:pt idx="2">
                  <c:v>-56.371659446177432</c:v>
                </c:pt>
                <c:pt idx="3">
                  <c:v>-45.822679428840132</c:v>
                </c:pt>
                <c:pt idx="4">
                  <c:v>-33.644775722486735</c:v>
                </c:pt>
                <c:pt idx="5">
                  <c:v>-19.241372735764322</c:v>
                </c:pt>
                <c:pt idx="6">
                  <c:v>-1.6130321819417617</c:v>
                </c:pt>
                <c:pt idx="7">
                  <c:v>21.113851541748957</c:v>
                </c:pt>
                <c:pt idx="8">
                  <c:v>53.145595082293923</c:v>
                </c:pt>
                <c:pt idx="9">
                  <c:v>107.90422234652959</c:v>
                </c:pt>
                <c:pt idx="10">
                  <c:v>162.66284961076528</c:v>
                </c:pt>
                <c:pt idx="11">
                  <c:v>289.80844469305919</c:v>
                </c:pt>
                <c:pt idx="12">
                  <c:v>471.71266703959327</c:v>
                </c:pt>
                <c:pt idx="13">
                  <c:v>653.6168893860779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3-9A4E-BF79-6DEB49D9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68008"/>
        <c:axId val="-2095111560"/>
      </c:scatterChart>
      <c:valAx>
        <c:axId val="-20960680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111560"/>
        <c:crossesAt val="-40"/>
        <c:crossBetween val="midCat"/>
      </c:valAx>
      <c:valAx>
        <c:axId val="-2095111560"/>
        <c:scaling>
          <c:orientation val="minMax"/>
          <c:min val="-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068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%)'!$N$129:$N$142</c:f>
              <c:numCache>
                <c:formatCode>0.00</c:formatCode>
                <c:ptCount val="14"/>
                <c:pt idx="0">
                  <c:v>-26.9</c:v>
                </c:pt>
                <c:pt idx="1">
                  <c:v>-26.763031329644825</c:v>
                </c:pt>
                <c:pt idx="2">
                  <c:v>-26.609913383291527</c:v>
                </c:pt>
                <c:pt idx="3">
                  <c:v>-26.436322572879646</c:v>
                </c:pt>
                <c:pt idx="4">
                  <c:v>-26.235926689104211</c:v>
                </c:pt>
                <c:pt idx="5">
                  <c:v>-25.998908665272069</c:v>
                </c:pt>
                <c:pt idx="6">
                  <c:v>-25.708822048563597</c:v>
                </c:pt>
                <c:pt idx="7">
                  <c:v>-25.334835354376281</c:v>
                </c:pt>
                <c:pt idx="8">
                  <c:v>-24.807730713835667</c:v>
                </c:pt>
                <c:pt idx="9">
                  <c:v>-23.906639379107737</c:v>
                </c:pt>
                <c:pt idx="10">
                  <c:v>-23.005548044379811</c:v>
                </c:pt>
                <c:pt idx="11">
                  <c:v>-20.91327875821548</c:v>
                </c:pt>
                <c:pt idx="12">
                  <c:v>-17.919918137323144</c:v>
                </c:pt>
                <c:pt idx="13">
                  <c:v>-14.926557516431627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B54E-8215-78057E3762AA}"/>
            </c:ext>
          </c:extLst>
        </c:ser>
        <c:ser>
          <c:idx val="1"/>
          <c:order val="1"/>
          <c:tx>
            <c:strRef>
              <c:f>'isotop C 2e wvp 20m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%)'!$O$129:$O$142</c:f>
              <c:numCache>
                <c:formatCode>0.00</c:formatCode>
                <c:ptCount val="14"/>
                <c:pt idx="0">
                  <c:v>-26.9</c:v>
                </c:pt>
                <c:pt idx="1">
                  <c:v>-26.468021885802912</c:v>
                </c:pt>
                <c:pt idx="2">
                  <c:v>-25.985111439611739</c:v>
                </c:pt>
                <c:pt idx="3">
                  <c:v>-25.437632729851195</c:v>
                </c:pt>
                <c:pt idx="4">
                  <c:v>-24.805614942559437</c:v>
                </c:pt>
                <c:pt idx="5">
                  <c:v>-24.058096559704225</c:v>
                </c:pt>
                <c:pt idx="6">
                  <c:v>-23.143207999315962</c:v>
                </c:pt>
                <c:pt idx="7">
                  <c:v>-21.96371150226366</c:v>
                </c:pt>
                <c:pt idx="8">
                  <c:v>-20.301304559020188</c:v>
                </c:pt>
                <c:pt idx="9">
                  <c:v>-17.459401118724415</c:v>
                </c:pt>
                <c:pt idx="10">
                  <c:v>-14.617497678428638</c:v>
                </c:pt>
                <c:pt idx="11">
                  <c:v>-8.0188022374488277</c:v>
                </c:pt>
                <c:pt idx="12">
                  <c:v>1.421796643826994</c:v>
                </c:pt>
                <c:pt idx="13">
                  <c:v>10.862395525100247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6-B54E-8215-78057E37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88744"/>
        <c:axId val="-2106496232"/>
      </c:scatterChart>
      <c:valAx>
        <c:axId val="-21064887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496232"/>
        <c:crossesAt val="-30"/>
        <c:crossBetween val="midCat"/>
      </c:valAx>
      <c:valAx>
        <c:axId val="-2106496232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488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%)'!$R$129:$R$142</c:f>
              <c:numCache>
                <c:formatCode>0.00</c:formatCode>
                <c:ptCount val="14"/>
                <c:pt idx="0">
                  <c:v>-26.9</c:v>
                </c:pt>
                <c:pt idx="1">
                  <c:v>-26.836783690605301</c:v>
                </c:pt>
                <c:pt idx="2">
                  <c:v>-26.766113869211473</c:v>
                </c:pt>
                <c:pt idx="3">
                  <c:v>-26.685995033636758</c:v>
                </c:pt>
                <c:pt idx="4">
                  <c:v>-26.593504625740405</c:v>
                </c:pt>
                <c:pt idx="5">
                  <c:v>-26.484111691664033</c:v>
                </c:pt>
                <c:pt idx="6">
                  <c:v>-26.350225560875504</c:v>
                </c:pt>
                <c:pt idx="7">
                  <c:v>-26.177616317404436</c:v>
                </c:pt>
                <c:pt idx="8">
                  <c:v>-25.934337252539539</c:v>
                </c:pt>
                <c:pt idx="9">
                  <c:v>-25.51844894420357</c:v>
                </c:pt>
                <c:pt idx="10">
                  <c:v>-25.102560635867604</c:v>
                </c:pt>
                <c:pt idx="11">
                  <c:v>-24.136897888407145</c:v>
                </c:pt>
                <c:pt idx="12">
                  <c:v>-22.755346832610684</c:v>
                </c:pt>
                <c:pt idx="13">
                  <c:v>-21.373795776814596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D-B24D-95A9-3BE4DDCE9B54}"/>
            </c:ext>
          </c:extLst>
        </c:ser>
        <c:ser>
          <c:idx val="1"/>
          <c:order val="1"/>
          <c:tx>
            <c:strRef>
              <c:f>'isotop C 2e wvp 20m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%)'!$S$129:$S$142</c:f>
              <c:numCache>
                <c:formatCode>0.00</c:formatCode>
                <c:ptCount val="14"/>
                <c:pt idx="0">
                  <c:v>-26.9</c:v>
                </c:pt>
                <c:pt idx="1">
                  <c:v>-26.826247639039519</c:v>
                </c:pt>
                <c:pt idx="2">
                  <c:v>-26.743799514080052</c:v>
                </c:pt>
                <c:pt idx="3">
                  <c:v>-26.650327539242888</c:v>
                </c:pt>
                <c:pt idx="4">
                  <c:v>-26.542422063363805</c:v>
                </c:pt>
                <c:pt idx="5">
                  <c:v>-26.414796973608038</c:v>
                </c:pt>
                <c:pt idx="6">
                  <c:v>-26.258596487688092</c:v>
                </c:pt>
                <c:pt idx="7">
                  <c:v>-26.057219036971844</c:v>
                </c:pt>
                <c:pt idx="8">
                  <c:v>-25.773393461296127</c:v>
                </c:pt>
                <c:pt idx="9">
                  <c:v>-25.288190434904166</c:v>
                </c:pt>
                <c:pt idx="10">
                  <c:v>-24.802987408512205</c:v>
                </c:pt>
                <c:pt idx="11">
                  <c:v>-23.676380869808334</c:v>
                </c:pt>
                <c:pt idx="12">
                  <c:v>-22.064571304712462</c:v>
                </c:pt>
                <c:pt idx="13">
                  <c:v>-20.452761739617031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D-B24D-95A9-3BE4DDCE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76264"/>
        <c:axId val="-2106585704"/>
      </c:scatterChart>
      <c:valAx>
        <c:axId val="-21065762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585704"/>
        <c:crossesAt val="-30"/>
        <c:crossBetween val="midCat"/>
      </c:valAx>
      <c:valAx>
        <c:axId val="-2106585704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576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%)'!$R$129:$R$142</c:f>
              <c:numCache>
                <c:formatCode>0.00</c:formatCode>
                <c:ptCount val="14"/>
                <c:pt idx="0">
                  <c:v>-26.9</c:v>
                </c:pt>
                <c:pt idx="1">
                  <c:v>-26.836783690605301</c:v>
                </c:pt>
                <c:pt idx="2">
                  <c:v>-26.766113869211473</c:v>
                </c:pt>
                <c:pt idx="3">
                  <c:v>-26.685995033636758</c:v>
                </c:pt>
                <c:pt idx="4">
                  <c:v>-26.593504625740405</c:v>
                </c:pt>
                <c:pt idx="5">
                  <c:v>-26.484111691664033</c:v>
                </c:pt>
                <c:pt idx="6">
                  <c:v>-26.350225560875504</c:v>
                </c:pt>
                <c:pt idx="7">
                  <c:v>-26.177616317404436</c:v>
                </c:pt>
                <c:pt idx="8">
                  <c:v>-25.934337252539539</c:v>
                </c:pt>
                <c:pt idx="9">
                  <c:v>-25.51844894420357</c:v>
                </c:pt>
                <c:pt idx="10">
                  <c:v>-25.102560635867604</c:v>
                </c:pt>
                <c:pt idx="11">
                  <c:v>-24.136897888407145</c:v>
                </c:pt>
                <c:pt idx="12">
                  <c:v>-22.755346832610684</c:v>
                </c:pt>
                <c:pt idx="13">
                  <c:v>-21.373795776814596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9-7948-94B7-0924F22E9704}"/>
            </c:ext>
          </c:extLst>
        </c:ser>
        <c:ser>
          <c:idx val="1"/>
          <c:order val="1"/>
          <c:tx>
            <c:strRef>
              <c:f>'isotop C 2e wvp 20m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%)'!$S$129:$S$142</c:f>
              <c:numCache>
                <c:formatCode>0.00</c:formatCode>
                <c:ptCount val="14"/>
                <c:pt idx="0">
                  <c:v>-26.9</c:v>
                </c:pt>
                <c:pt idx="1">
                  <c:v>-26.826247639039519</c:v>
                </c:pt>
                <c:pt idx="2">
                  <c:v>-26.743799514080052</c:v>
                </c:pt>
                <c:pt idx="3">
                  <c:v>-26.650327539242888</c:v>
                </c:pt>
                <c:pt idx="4">
                  <c:v>-26.542422063363805</c:v>
                </c:pt>
                <c:pt idx="5">
                  <c:v>-26.414796973608038</c:v>
                </c:pt>
                <c:pt idx="6">
                  <c:v>-26.258596487688092</c:v>
                </c:pt>
                <c:pt idx="7">
                  <c:v>-26.057219036971844</c:v>
                </c:pt>
                <c:pt idx="8">
                  <c:v>-25.773393461296127</c:v>
                </c:pt>
                <c:pt idx="9">
                  <c:v>-25.288190434904166</c:v>
                </c:pt>
                <c:pt idx="10">
                  <c:v>-24.802987408512205</c:v>
                </c:pt>
                <c:pt idx="11">
                  <c:v>-23.676380869808334</c:v>
                </c:pt>
                <c:pt idx="12">
                  <c:v>-22.064571304712462</c:v>
                </c:pt>
                <c:pt idx="13">
                  <c:v>-20.452761739617031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9-7948-94B7-0924F22E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44984"/>
        <c:axId val="-2062655880"/>
      </c:scatterChart>
      <c:valAx>
        <c:axId val="-21065449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655880"/>
        <c:crossesAt val="-30"/>
        <c:crossBetween val="midCat"/>
      </c:valAx>
      <c:valAx>
        <c:axId val="-2062655880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544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%)'!$V$129:$V$142</c:f>
              <c:numCache>
                <c:formatCode>0.00</c:formatCode>
                <c:ptCount val="14"/>
                <c:pt idx="0">
                  <c:v>-28.4</c:v>
                </c:pt>
                <c:pt idx="1">
                  <c:v>-28.357855793736867</c:v>
                </c:pt>
                <c:pt idx="2">
                  <c:v>-28.310742579474315</c:v>
                </c:pt>
                <c:pt idx="3">
                  <c:v>-28.257330022424505</c:v>
                </c:pt>
                <c:pt idx="4">
                  <c:v>-28.195669750493604</c:v>
                </c:pt>
                <c:pt idx="5">
                  <c:v>-28.12274112777602</c:v>
                </c:pt>
                <c:pt idx="6">
                  <c:v>-28.033483707250337</c:v>
                </c:pt>
                <c:pt idx="7">
                  <c:v>-27.918410878269626</c:v>
                </c:pt>
                <c:pt idx="8">
                  <c:v>-27.756224835026359</c:v>
                </c:pt>
                <c:pt idx="9">
                  <c:v>-27.478965962802381</c:v>
                </c:pt>
                <c:pt idx="10">
                  <c:v>-27.201707090578402</c:v>
                </c:pt>
                <c:pt idx="11">
                  <c:v>-26.557931925604763</c:v>
                </c:pt>
                <c:pt idx="12">
                  <c:v>-25.63689788840712</c:v>
                </c:pt>
                <c:pt idx="13">
                  <c:v>-24.715863851209729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5741-BADC-0FB4CC3E8F90}"/>
            </c:ext>
          </c:extLst>
        </c:ser>
        <c:ser>
          <c:idx val="1"/>
          <c:order val="1"/>
          <c:tx>
            <c:strRef>
              <c:f>'isotop C 2e wvp 20m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%)'!$W$129:$W$142</c:f>
              <c:numCache>
                <c:formatCode>0.00</c:formatCode>
                <c:ptCount val="14"/>
                <c:pt idx="0">
                  <c:v>-28.4</c:v>
                </c:pt>
                <c:pt idx="1">
                  <c:v>-27.873197421710866</c:v>
                </c:pt>
                <c:pt idx="2">
                  <c:v>-27.284282243428951</c:v>
                </c:pt>
                <c:pt idx="3">
                  <c:v>-26.616625280306337</c:v>
                </c:pt>
                <c:pt idx="4">
                  <c:v>-25.845871881170044</c:v>
                </c:pt>
                <c:pt idx="5">
                  <c:v>-24.934264097200273</c:v>
                </c:pt>
                <c:pt idx="6">
                  <c:v>-23.818546340629226</c:v>
                </c:pt>
                <c:pt idx="7">
                  <c:v>-22.380135978370319</c:v>
                </c:pt>
                <c:pt idx="8">
                  <c:v>-20.352810437829497</c:v>
                </c:pt>
                <c:pt idx="9">
                  <c:v>-16.887074535029772</c:v>
                </c:pt>
                <c:pt idx="10">
                  <c:v>-13.421338632230045</c:v>
                </c:pt>
                <c:pt idx="11">
                  <c:v>-5.3741490700595449</c:v>
                </c:pt>
                <c:pt idx="12">
                  <c:v>6.1387763949109697</c:v>
                </c:pt>
                <c:pt idx="13">
                  <c:v>17.651701859878351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E-5741-BADC-0FB4CC3E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448680"/>
        <c:axId val="-2062918120"/>
      </c:scatterChart>
      <c:valAx>
        <c:axId val="-20634486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918120"/>
        <c:crossesAt val="-30"/>
        <c:crossBetween val="midCat"/>
      </c:valAx>
      <c:valAx>
        <c:axId val="-206291812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448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 wvp 20m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%)'!$V$129:$V$142</c:f>
              <c:numCache>
                <c:formatCode>0.00</c:formatCode>
                <c:ptCount val="14"/>
                <c:pt idx="0">
                  <c:v>-28.4</c:v>
                </c:pt>
                <c:pt idx="1">
                  <c:v>-28.357855793736867</c:v>
                </c:pt>
                <c:pt idx="2">
                  <c:v>-28.310742579474315</c:v>
                </c:pt>
                <c:pt idx="3">
                  <c:v>-28.257330022424505</c:v>
                </c:pt>
                <c:pt idx="4">
                  <c:v>-28.195669750493604</c:v>
                </c:pt>
                <c:pt idx="5">
                  <c:v>-28.12274112777602</c:v>
                </c:pt>
                <c:pt idx="6">
                  <c:v>-28.033483707250337</c:v>
                </c:pt>
                <c:pt idx="7">
                  <c:v>-27.918410878269626</c:v>
                </c:pt>
                <c:pt idx="8">
                  <c:v>-27.756224835026359</c:v>
                </c:pt>
                <c:pt idx="9">
                  <c:v>-27.478965962802381</c:v>
                </c:pt>
                <c:pt idx="10">
                  <c:v>-27.201707090578402</c:v>
                </c:pt>
                <c:pt idx="11">
                  <c:v>-26.557931925604763</c:v>
                </c:pt>
                <c:pt idx="12">
                  <c:v>-25.63689788840712</c:v>
                </c:pt>
                <c:pt idx="13">
                  <c:v>-24.715863851209729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3-B549-82EB-426EAA43EE76}"/>
            </c:ext>
          </c:extLst>
        </c:ser>
        <c:ser>
          <c:idx val="1"/>
          <c:order val="1"/>
          <c:tx>
            <c:strRef>
              <c:f>'isotop C 2e wvp 20m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2e wvp 20m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 wvp 20m (afbraak %)'!$W$129:$W$142</c:f>
              <c:numCache>
                <c:formatCode>0.00</c:formatCode>
                <c:ptCount val="14"/>
                <c:pt idx="0">
                  <c:v>-28.4</c:v>
                </c:pt>
                <c:pt idx="1">
                  <c:v>-27.873197421710866</c:v>
                </c:pt>
                <c:pt idx="2">
                  <c:v>-27.284282243428951</c:v>
                </c:pt>
                <c:pt idx="3">
                  <c:v>-26.616625280306337</c:v>
                </c:pt>
                <c:pt idx="4">
                  <c:v>-25.845871881170044</c:v>
                </c:pt>
                <c:pt idx="5">
                  <c:v>-24.934264097200273</c:v>
                </c:pt>
                <c:pt idx="6">
                  <c:v>-23.818546340629226</c:v>
                </c:pt>
                <c:pt idx="7">
                  <c:v>-22.380135978370319</c:v>
                </c:pt>
                <c:pt idx="8">
                  <c:v>-20.352810437829497</c:v>
                </c:pt>
                <c:pt idx="9">
                  <c:v>-16.887074535029772</c:v>
                </c:pt>
                <c:pt idx="10">
                  <c:v>-13.421338632230045</c:v>
                </c:pt>
                <c:pt idx="11">
                  <c:v>-5.3741490700595449</c:v>
                </c:pt>
                <c:pt idx="12">
                  <c:v>6.1387763949109697</c:v>
                </c:pt>
                <c:pt idx="13">
                  <c:v>17.651701859878351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3-B549-82EB-426EAA43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24920"/>
        <c:axId val="-2063011560"/>
      </c:scatterChart>
      <c:valAx>
        <c:axId val="-20627249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3011560"/>
        <c:crossesAt val="-30"/>
        <c:crossBetween val="midCat"/>
      </c:valAx>
      <c:valAx>
        <c:axId val="-2063011560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724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%)'!$C$129:$C$142</c:f>
              <c:numCache>
                <c:formatCode>0.00</c:formatCode>
                <c:ptCount val="14"/>
                <c:pt idx="0">
                  <c:v>-26.6</c:v>
                </c:pt>
                <c:pt idx="1">
                  <c:v>-26.536783690605304</c:v>
                </c:pt>
                <c:pt idx="2">
                  <c:v>-26.466113869211476</c:v>
                </c:pt>
                <c:pt idx="3">
                  <c:v>-26.38599503363676</c:v>
                </c:pt>
                <c:pt idx="4">
                  <c:v>-26.293504625740407</c:v>
                </c:pt>
                <c:pt idx="5">
                  <c:v>-26.184111691664036</c:v>
                </c:pt>
                <c:pt idx="6">
                  <c:v>-26.050225560875507</c:v>
                </c:pt>
                <c:pt idx="7">
                  <c:v>-25.877616317404438</c:v>
                </c:pt>
                <c:pt idx="8">
                  <c:v>-25.634337252539542</c:v>
                </c:pt>
                <c:pt idx="9">
                  <c:v>-25.218448944203573</c:v>
                </c:pt>
                <c:pt idx="10">
                  <c:v>-24.802560635867607</c:v>
                </c:pt>
                <c:pt idx="11">
                  <c:v>-23.836897888407147</c:v>
                </c:pt>
                <c:pt idx="12">
                  <c:v>-22.455346832610687</c:v>
                </c:pt>
                <c:pt idx="13">
                  <c:v>-21.073795776814599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2-8F41-8104-49589E64F340}"/>
            </c:ext>
          </c:extLst>
        </c:ser>
        <c:ser>
          <c:idx val="1"/>
          <c:order val="1"/>
          <c:tx>
            <c:strRef>
              <c:f>'isotop C 2ewvp 30m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%)'!$D$129:$D$142</c:f>
              <c:numCache>
                <c:formatCode>0.00</c:formatCode>
                <c:ptCount val="14"/>
                <c:pt idx="0">
                  <c:v>-26.6</c:v>
                </c:pt>
                <c:pt idx="1">
                  <c:v>-26.220702143631826</c:v>
                </c:pt>
                <c:pt idx="2">
                  <c:v>-25.796683215268846</c:v>
                </c:pt>
                <c:pt idx="3">
                  <c:v>-25.315970201820566</c:v>
                </c:pt>
                <c:pt idx="4">
                  <c:v>-24.761027754442434</c:v>
                </c:pt>
                <c:pt idx="5">
                  <c:v>-24.104670149984198</c:v>
                </c:pt>
                <c:pt idx="6">
                  <c:v>-23.301353365253043</c:v>
                </c:pt>
                <c:pt idx="7">
                  <c:v>-22.265697904426631</c:v>
                </c:pt>
                <c:pt idx="8">
                  <c:v>-20.806023515237239</c:v>
                </c:pt>
                <c:pt idx="9">
                  <c:v>-18.310693665221436</c:v>
                </c:pt>
                <c:pt idx="10">
                  <c:v>-15.815363815205634</c:v>
                </c:pt>
                <c:pt idx="11">
                  <c:v>-10.021387330442874</c:v>
                </c:pt>
                <c:pt idx="12">
                  <c:v>-1.7320809956641021</c:v>
                </c:pt>
                <c:pt idx="13">
                  <c:v>6.5572253391124136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2-8F41-8104-49589E64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79256"/>
        <c:axId val="-2067885736"/>
      </c:scatterChart>
      <c:valAx>
        <c:axId val="-20678792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7885736"/>
        <c:crossesAt val="-30"/>
        <c:crossBetween val="midCat"/>
      </c:valAx>
      <c:valAx>
        <c:axId val="-206788573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879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%)'!$F$129:$F$142</c:f>
              <c:numCache>
                <c:formatCode>0.00</c:formatCode>
                <c:ptCount val="14"/>
                <c:pt idx="0">
                  <c:v>-25.3</c:v>
                </c:pt>
                <c:pt idx="1">
                  <c:v>-25.226247639039521</c:v>
                </c:pt>
                <c:pt idx="2">
                  <c:v>-25.143799514080055</c:v>
                </c:pt>
                <c:pt idx="3">
                  <c:v>-25.05032753924289</c:v>
                </c:pt>
                <c:pt idx="4">
                  <c:v>-24.942422063363807</c:v>
                </c:pt>
                <c:pt idx="5">
                  <c:v>-24.81479697360804</c:v>
                </c:pt>
                <c:pt idx="6">
                  <c:v>-24.658596487688094</c:v>
                </c:pt>
                <c:pt idx="7">
                  <c:v>-24.457219036971846</c:v>
                </c:pt>
                <c:pt idx="8">
                  <c:v>-24.173393461296129</c:v>
                </c:pt>
                <c:pt idx="9">
                  <c:v>-23.688190434904168</c:v>
                </c:pt>
                <c:pt idx="10">
                  <c:v>-23.202987408512207</c:v>
                </c:pt>
                <c:pt idx="11">
                  <c:v>-22.076380869808336</c:v>
                </c:pt>
                <c:pt idx="12">
                  <c:v>-20.464571304712464</c:v>
                </c:pt>
                <c:pt idx="13">
                  <c:v>-18.85276173961703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E-2F46-AAF8-D4C054FECED0}"/>
            </c:ext>
          </c:extLst>
        </c:ser>
        <c:ser>
          <c:idx val="1"/>
          <c:order val="1"/>
          <c:tx>
            <c:strRef>
              <c:f>'isotop C 2ewvp 30m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%)'!$G$129:$G$142</c:f>
              <c:numCache>
                <c:formatCode>0.00</c:formatCode>
                <c:ptCount val="14"/>
                <c:pt idx="0">
                  <c:v>-25.3</c:v>
                </c:pt>
                <c:pt idx="1">
                  <c:v>-24.594084545092564</c:v>
                </c:pt>
                <c:pt idx="2">
                  <c:v>-23.804938206194795</c:v>
                </c:pt>
                <c:pt idx="3">
                  <c:v>-22.910277875610493</c:v>
                </c:pt>
                <c:pt idx="4">
                  <c:v>-21.877468320767864</c:v>
                </c:pt>
                <c:pt idx="5">
                  <c:v>-20.655913890248367</c:v>
                </c:pt>
                <c:pt idx="6">
                  <c:v>-19.160852096443161</c:v>
                </c:pt>
                <c:pt idx="7">
                  <c:v>-17.233382211016227</c:v>
                </c:pt>
                <c:pt idx="8">
                  <c:v>-14.516765986691528</c:v>
                </c:pt>
                <c:pt idx="9">
                  <c:v>-9.8726798769398965</c:v>
                </c:pt>
                <c:pt idx="10">
                  <c:v>-5.2285937671882614</c:v>
                </c:pt>
                <c:pt idx="11">
                  <c:v>5.5546402461202078</c:v>
                </c:pt>
                <c:pt idx="12">
                  <c:v>20.981960369180701</c:v>
                </c:pt>
                <c:pt idx="13">
                  <c:v>36.409280492236988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E-2F46-AAF8-D4C054FE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90152"/>
        <c:axId val="-2067926040"/>
      </c:scatterChart>
      <c:valAx>
        <c:axId val="-20628901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7926040"/>
        <c:crossesAt val="-30"/>
        <c:crossBetween val="midCat"/>
      </c:valAx>
      <c:valAx>
        <c:axId val="-206792604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890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%)'!$C$128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%)'!$C$129:$C$142</c:f>
              <c:numCache>
                <c:formatCode>0.00</c:formatCode>
                <c:ptCount val="14"/>
                <c:pt idx="0">
                  <c:v>-26.6</c:v>
                </c:pt>
                <c:pt idx="1">
                  <c:v>-26.536783690605304</c:v>
                </c:pt>
                <c:pt idx="2">
                  <c:v>-26.466113869211476</c:v>
                </c:pt>
                <c:pt idx="3">
                  <c:v>-26.38599503363676</c:v>
                </c:pt>
                <c:pt idx="4">
                  <c:v>-26.293504625740407</c:v>
                </c:pt>
                <c:pt idx="5">
                  <c:v>-26.184111691664036</c:v>
                </c:pt>
                <c:pt idx="6">
                  <c:v>-26.050225560875507</c:v>
                </c:pt>
                <c:pt idx="7">
                  <c:v>-25.877616317404438</c:v>
                </c:pt>
                <c:pt idx="8">
                  <c:v>-25.634337252539542</c:v>
                </c:pt>
                <c:pt idx="9">
                  <c:v>-25.218448944203573</c:v>
                </c:pt>
                <c:pt idx="10">
                  <c:v>-24.802560635867607</c:v>
                </c:pt>
                <c:pt idx="11">
                  <c:v>-23.836897888407147</c:v>
                </c:pt>
                <c:pt idx="12">
                  <c:v>-22.455346832610687</c:v>
                </c:pt>
                <c:pt idx="13">
                  <c:v>-21.073795776814599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E145-B57C-A792F639F780}"/>
            </c:ext>
          </c:extLst>
        </c:ser>
        <c:ser>
          <c:idx val="1"/>
          <c:order val="1"/>
          <c:tx>
            <c:strRef>
              <c:f>'isotop C 2ewvp 30m (afbraak %)'!$D$128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%)'!$D$129:$D$142</c:f>
              <c:numCache>
                <c:formatCode>0.00</c:formatCode>
                <c:ptCount val="14"/>
                <c:pt idx="0">
                  <c:v>-26.6</c:v>
                </c:pt>
                <c:pt idx="1">
                  <c:v>-26.220702143631826</c:v>
                </c:pt>
                <c:pt idx="2">
                  <c:v>-25.796683215268846</c:v>
                </c:pt>
                <c:pt idx="3">
                  <c:v>-25.315970201820566</c:v>
                </c:pt>
                <c:pt idx="4">
                  <c:v>-24.761027754442434</c:v>
                </c:pt>
                <c:pt idx="5">
                  <c:v>-24.104670149984198</c:v>
                </c:pt>
                <c:pt idx="6">
                  <c:v>-23.301353365253043</c:v>
                </c:pt>
                <c:pt idx="7">
                  <c:v>-22.265697904426631</c:v>
                </c:pt>
                <c:pt idx="8">
                  <c:v>-20.806023515237239</c:v>
                </c:pt>
                <c:pt idx="9">
                  <c:v>-18.310693665221436</c:v>
                </c:pt>
                <c:pt idx="10">
                  <c:v>-15.815363815205634</c:v>
                </c:pt>
                <c:pt idx="11">
                  <c:v>-10.021387330442874</c:v>
                </c:pt>
                <c:pt idx="12">
                  <c:v>-1.7320809956641021</c:v>
                </c:pt>
                <c:pt idx="13">
                  <c:v>6.5572253391124136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B-E145-B57C-A792F639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98488"/>
        <c:axId val="-2068011608"/>
      </c:scatterChart>
      <c:valAx>
        <c:axId val="-20679984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011608"/>
        <c:crossesAt val="-30"/>
        <c:crossBetween val="midCat"/>
      </c:valAx>
      <c:valAx>
        <c:axId val="-2068011608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998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%)'!$F$128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%)'!$F$129:$F$142</c:f>
              <c:numCache>
                <c:formatCode>0.00</c:formatCode>
                <c:ptCount val="14"/>
                <c:pt idx="0">
                  <c:v>-25.3</c:v>
                </c:pt>
                <c:pt idx="1">
                  <c:v>-25.226247639039521</c:v>
                </c:pt>
                <c:pt idx="2">
                  <c:v>-25.143799514080055</c:v>
                </c:pt>
                <c:pt idx="3">
                  <c:v>-25.05032753924289</c:v>
                </c:pt>
                <c:pt idx="4">
                  <c:v>-24.942422063363807</c:v>
                </c:pt>
                <c:pt idx="5">
                  <c:v>-24.81479697360804</c:v>
                </c:pt>
                <c:pt idx="6">
                  <c:v>-24.658596487688094</c:v>
                </c:pt>
                <c:pt idx="7">
                  <c:v>-24.457219036971846</c:v>
                </c:pt>
                <c:pt idx="8">
                  <c:v>-24.173393461296129</c:v>
                </c:pt>
                <c:pt idx="9">
                  <c:v>-23.688190434904168</c:v>
                </c:pt>
                <c:pt idx="10">
                  <c:v>-23.202987408512207</c:v>
                </c:pt>
                <c:pt idx="11">
                  <c:v>-22.076380869808336</c:v>
                </c:pt>
                <c:pt idx="12">
                  <c:v>-20.464571304712464</c:v>
                </c:pt>
                <c:pt idx="13">
                  <c:v>-18.85276173961703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8-234C-9C69-DA0BAC5877DE}"/>
            </c:ext>
          </c:extLst>
        </c:ser>
        <c:ser>
          <c:idx val="1"/>
          <c:order val="1"/>
          <c:tx>
            <c:strRef>
              <c:f>'isotop C 2ewvp 30m (afbraak %)'!$G$128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%)'!$G$129:$G$142</c:f>
              <c:numCache>
                <c:formatCode>0.00</c:formatCode>
                <c:ptCount val="14"/>
                <c:pt idx="0">
                  <c:v>-25.3</c:v>
                </c:pt>
                <c:pt idx="1">
                  <c:v>-24.594084545092564</c:v>
                </c:pt>
                <c:pt idx="2">
                  <c:v>-23.804938206194795</c:v>
                </c:pt>
                <c:pt idx="3">
                  <c:v>-22.910277875610493</c:v>
                </c:pt>
                <c:pt idx="4">
                  <c:v>-21.877468320767864</c:v>
                </c:pt>
                <c:pt idx="5">
                  <c:v>-20.655913890248367</c:v>
                </c:pt>
                <c:pt idx="6">
                  <c:v>-19.160852096443161</c:v>
                </c:pt>
                <c:pt idx="7">
                  <c:v>-17.233382211016227</c:v>
                </c:pt>
                <c:pt idx="8">
                  <c:v>-14.516765986691528</c:v>
                </c:pt>
                <c:pt idx="9">
                  <c:v>-9.8726798769398965</c:v>
                </c:pt>
                <c:pt idx="10">
                  <c:v>-5.2285937671882614</c:v>
                </c:pt>
                <c:pt idx="11">
                  <c:v>5.5546402461202078</c:v>
                </c:pt>
                <c:pt idx="12">
                  <c:v>20.981960369180701</c:v>
                </c:pt>
                <c:pt idx="13">
                  <c:v>36.409280492236988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8-234C-9C69-DA0BAC58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481368"/>
        <c:axId val="-2063037080"/>
      </c:scatterChart>
      <c:valAx>
        <c:axId val="-20634813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3037080"/>
        <c:crossesAt val="-30"/>
        <c:crossBetween val="midCat"/>
      </c:valAx>
      <c:valAx>
        <c:axId val="-2063037080"/>
        <c:scaling>
          <c:orientation val="minMax"/>
          <c:max val="-20"/>
          <c:min val="-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481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%)'!$J$129:$J$142</c:f>
              <c:numCache>
                <c:formatCode>0.00</c:formatCode>
                <c:ptCount val="14"/>
                <c:pt idx="0">
                  <c:v>-25</c:v>
                </c:pt>
                <c:pt idx="1">
                  <c:v>-24.92624763903952</c:v>
                </c:pt>
                <c:pt idx="2">
                  <c:v>-24.843799514080054</c:v>
                </c:pt>
                <c:pt idx="3">
                  <c:v>-24.750327539242889</c:v>
                </c:pt>
                <c:pt idx="4">
                  <c:v>-24.642422063363806</c:v>
                </c:pt>
                <c:pt idx="5">
                  <c:v>-24.514796973608039</c:v>
                </c:pt>
                <c:pt idx="6">
                  <c:v>-24.358596487688093</c:v>
                </c:pt>
                <c:pt idx="7">
                  <c:v>-24.157219036971846</c:v>
                </c:pt>
                <c:pt idx="8">
                  <c:v>-23.873393461296128</c:v>
                </c:pt>
                <c:pt idx="9">
                  <c:v>-23.388190434904168</c:v>
                </c:pt>
                <c:pt idx="10">
                  <c:v>-22.902987408512207</c:v>
                </c:pt>
                <c:pt idx="11">
                  <c:v>-21.776380869808335</c:v>
                </c:pt>
                <c:pt idx="12">
                  <c:v>-20.164571304712464</c:v>
                </c:pt>
                <c:pt idx="13">
                  <c:v>-18.552761739617033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7A40-A271-3E310E55FE04}"/>
            </c:ext>
          </c:extLst>
        </c:ser>
        <c:ser>
          <c:idx val="1"/>
          <c:order val="1"/>
          <c:tx>
            <c:strRef>
              <c:f>'isotop C 2ewvp 30m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%)'!$K$129:$K$142</c:f>
              <c:numCache>
                <c:formatCode>0.00</c:formatCode>
                <c:ptCount val="14"/>
                <c:pt idx="0">
                  <c:v>-25</c:v>
                </c:pt>
                <c:pt idx="1">
                  <c:v>-24.71552660772387</c:v>
                </c:pt>
                <c:pt idx="2">
                  <c:v>-24.397512411451633</c:v>
                </c:pt>
                <c:pt idx="3">
                  <c:v>-24.036977651365422</c:v>
                </c:pt>
                <c:pt idx="4">
                  <c:v>-23.620770815831825</c:v>
                </c:pt>
                <c:pt idx="5">
                  <c:v>-23.128502612488148</c:v>
                </c:pt>
                <c:pt idx="6">
                  <c:v>-22.526015023939781</c:v>
                </c:pt>
                <c:pt idx="7">
                  <c:v>-21.749273428319974</c:v>
                </c:pt>
                <c:pt idx="8">
                  <c:v>-20.654517636427929</c:v>
                </c:pt>
                <c:pt idx="9">
                  <c:v>-18.783020248916078</c:v>
                </c:pt>
                <c:pt idx="10">
                  <c:v>-16.911522861404222</c:v>
                </c:pt>
                <c:pt idx="11">
                  <c:v>-12.566040497832153</c:v>
                </c:pt>
                <c:pt idx="12">
                  <c:v>-6.3490607467480764</c:v>
                </c:pt>
                <c:pt idx="13">
                  <c:v>-0.13208099566568876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7A40-A271-3E310E55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91704"/>
        <c:axId val="-2068118648"/>
      </c:scatterChart>
      <c:valAx>
        <c:axId val="-20680917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118648"/>
        <c:crossesAt val="-30"/>
        <c:crossBetween val="midCat"/>
      </c:valAx>
      <c:valAx>
        <c:axId val="-206811864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091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H 2e wvp (afbraak %)'!$F$119</c:f>
              <c:strCache>
                <c:ptCount val="1"/>
                <c:pt idx="0">
                  <c:v>εH = -17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%)'!$F$120:$F$133</c:f>
              <c:numCache>
                <c:formatCode>0.00</c:formatCode>
                <c:ptCount val="14"/>
                <c:pt idx="0">
                  <c:v>-58</c:v>
                </c:pt>
                <c:pt idx="1">
                  <c:v>-56.20887123381695</c:v>
                </c:pt>
                <c:pt idx="2">
                  <c:v>-54.206559627658436</c:v>
                </c:pt>
                <c:pt idx="3">
                  <c:v>-51.936525953041546</c:v>
                </c:pt>
                <c:pt idx="4">
                  <c:v>-49.315964395978156</c:v>
                </c:pt>
                <c:pt idx="5">
                  <c:v>-46.216497930480926</c:v>
                </c:pt>
                <c:pt idx="6">
                  <c:v>-42.423057558139362</c:v>
                </c:pt>
                <c:pt idx="7">
                  <c:v>-37.532462326459083</c:v>
                </c:pt>
                <c:pt idx="8">
                  <c:v>-30.639555488620296</c:v>
                </c:pt>
                <c:pt idx="9">
                  <c:v>-18.856053419101229</c:v>
                </c:pt>
                <c:pt idx="10">
                  <c:v>-7.0725513495821559</c:v>
                </c:pt>
                <c:pt idx="11">
                  <c:v>20.287893161797541</c:v>
                </c:pt>
                <c:pt idx="12">
                  <c:v>59.431839742697292</c:v>
                </c:pt>
                <c:pt idx="13">
                  <c:v>98.575786323586385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8-BA44-A4E3-8066B313D085}"/>
            </c:ext>
          </c:extLst>
        </c:ser>
        <c:ser>
          <c:idx val="1"/>
          <c:order val="1"/>
          <c:tx>
            <c:strRef>
              <c:f>'isotop H 2e wvp (afbraak %)'!$G$119</c:f>
              <c:strCache>
                <c:ptCount val="1"/>
                <c:pt idx="0">
                  <c:v>εH = -126</c:v>
                </c:pt>
              </c:strCache>
            </c:strRef>
          </c:tx>
          <c:xVal>
            <c:numRef>
              <c:f>'isotop H 2e wvp (afbraak %)'!$A$120:$A$133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H 2e wvp (afbraak %)'!$G$120:$G$133</c:f>
              <c:numCache>
                <c:formatCode>0.00</c:formatCode>
                <c:ptCount val="14"/>
                <c:pt idx="0">
                  <c:v>-58</c:v>
                </c:pt>
                <c:pt idx="1">
                  <c:v>-44.724575027113886</c:v>
                </c:pt>
                <c:pt idx="2">
                  <c:v>-29.883912534409575</c:v>
                </c:pt>
                <c:pt idx="3">
                  <c:v>-13.05895706371971</c:v>
                </c:pt>
                <c:pt idx="4">
                  <c:v>6.3640285945148349</c:v>
                </c:pt>
                <c:pt idx="5">
                  <c:v>29.336544750553102</c:v>
                </c:pt>
                <c:pt idx="6">
                  <c:v>57.452632216143527</c:v>
                </c:pt>
                <c:pt idx="7">
                  <c:v>93.700573345067937</c:v>
                </c:pt>
                <c:pt idx="8">
                  <c:v>144.78917696669663</c:v>
                </c:pt>
                <c:pt idx="9">
                  <c:v>232.12572171724975</c:v>
                </c:pt>
                <c:pt idx="10">
                  <c:v>319.46226646780286</c:v>
                </c:pt>
                <c:pt idx="11">
                  <c:v>522.25144343449949</c:v>
                </c:pt>
                <c:pt idx="12">
                  <c:v>812.37716515175634</c:v>
                </c:pt>
                <c:pt idx="13">
                  <c:v>1102.5028868689344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8-BA44-A4E3-8066B313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33912"/>
        <c:axId val="-2095297208"/>
      </c:scatterChart>
      <c:valAx>
        <c:axId val="-21091339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297208"/>
        <c:crossesAt val="-60"/>
        <c:crossBetween val="midCat"/>
      </c:valAx>
      <c:valAx>
        <c:axId val="-2095297208"/>
        <c:scaling>
          <c:orientation val="minMax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9133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Xylenes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%)'!$J$128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%)'!$J$129:$J$142</c:f>
              <c:numCache>
                <c:formatCode>0.00</c:formatCode>
                <c:ptCount val="14"/>
                <c:pt idx="0">
                  <c:v>-25</c:v>
                </c:pt>
                <c:pt idx="1">
                  <c:v>-24.92624763903952</c:v>
                </c:pt>
                <c:pt idx="2">
                  <c:v>-24.843799514080054</c:v>
                </c:pt>
                <c:pt idx="3">
                  <c:v>-24.750327539242889</c:v>
                </c:pt>
                <c:pt idx="4">
                  <c:v>-24.642422063363806</c:v>
                </c:pt>
                <c:pt idx="5">
                  <c:v>-24.514796973608039</c:v>
                </c:pt>
                <c:pt idx="6">
                  <c:v>-24.358596487688093</c:v>
                </c:pt>
                <c:pt idx="7">
                  <c:v>-24.157219036971846</c:v>
                </c:pt>
                <c:pt idx="8">
                  <c:v>-23.873393461296128</c:v>
                </c:pt>
                <c:pt idx="9">
                  <c:v>-23.388190434904168</c:v>
                </c:pt>
                <c:pt idx="10">
                  <c:v>-22.902987408512207</c:v>
                </c:pt>
                <c:pt idx="11">
                  <c:v>-21.776380869808335</c:v>
                </c:pt>
                <c:pt idx="12">
                  <c:v>-20.164571304712464</c:v>
                </c:pt>
                <c:pt idx="13">
                  <c:v>-18.552761739617033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6-5B4F-9752-C72D59788CA0}"/>
            </c:ext>
          </c:extLst>
        </c:ser>
        <c:ser>
          <c:idx val="1"/>
          <c:order val="1"/>
          <c:tx>
            <c:strRef>
              <c:f>'isotop C 2ewvp 30m (afbraak %)'!$K$128</c:f>
              <c:strCache>
                <c:ptCount val="1"/>
                <c:pt idx="0">
                  <c:v>εC = -2,7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%)'!$K$129:$K$142</c:f>
              <c:numCache>
                <c:formatCode>0.00</c:formatCode>
                <c:ptCount val="14"/>
                <c:pt idx="0">
                  <c:v>-25</c:v>
                </c:pt>
                <c:pt idx="1">
                  <c:v>-24.71552660772387</c:v>
                </c:pt>
                <c:pt idx="2">
                  <c:v>-24.397512411451633</c:v>
                </c:pt>
                <c:pt idx="3">
                  <c:v>-24.036977651365422</c:v>
                </c:pt>
                <c:pt idx="4">
                  <c:v>-23.620770815831825</c:v>
                </c:pt>
                <c:pt idx="5">
                  <c:v>-23.128502612488148</c:v>
                </c:pt>
                <c:pt idx="6">
                  <c:v>-22.526015023939781</c:v>
                </c:pt>
                <c:pt idx="7">
                  <c:v>-21.749273428319974</c:v>
                </c:pt>
                <c:pt idx="8">
                  <c:v>-20.654517636427929</c:v>
                </c:pt>
                <c:pt idx="9">
                  <c:v>-18.783020248916078</c:v>
                </c:pt>
                <c:pt idx="10">
                  <c:v>-16.911522861404222</c:v>
                </c:pt>
                <c:pt idx="11">
                  <c:v>-12.566040497832153</c:v>
                </c:pt>
                <c:pt idx="12">
                  <c:v>-6.3490607467480764</c:v>
                </c:pt>
                <c:pt idx="13">
                  <c:v>-0.13208099566568876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6-5B4F-9752-C72D5978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255016"/>
        <c:axId val="-2068265544"/>
      </c:scatterChart>
      <c:valAx>
        <c:axId val="-20682550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265544"/>
        <c:crossesAt val="-30"/>
        <c:crossBetween val="midCat"/>
      </c:valAx>
      <c:valAx>
        <c:axId val="-2068265544"/>
        <c:scaling>
          <c:orientation val="minMax"/>
          <c:max val="-20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255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%)'!$N$129:$N$142</c:f>
              <c:numCache>
                <c:formatCode>0.00</c:formatCode>
                <c:ptCount val="14"/>
                <c:pt idx="0">
                  <c:v>-24.4</c:v>
                </c:pt>
                <c:pt idx="1">
                  <c:v>-24.263031329644825</c:v>
                </c:pt>
                <c:pt idx="2">
                  <c:v>-24.109913383291527</c:v>
                </c:pt>
                <c:pt idx="3">
                  <c:v>-23.936322572879646</c:v>
                </c:pt>
                <c:pt idx="4">
                  <c:v>-23.735926689104211</c:v>
                </c:pt>
                <c:pt idx="5">
                  <c:v>-23.498908665272069</c:v>
                </c:pt>
                <c:pt idx="6">
                  <c:v>-23.208822048563597</c:v>
                </c:pt>
                <c:pt idx="7">
                  <c:v>-22.834835354376281</c:v>
                </c:pt>
                <c:pt idx="8">
                  <c:v>-22.307730713835667</c:v>
                </c:pt>
                <c:pt idx="9">
                  <c:v>-21.406639379107737</c:v>
                </c:pt>
                <c:pt idx="10">
                  <c:v>-20.505548044379811</c:v>
                </c:pt>
                <c:pt idx="11">
                  <c:v>-18.41327875821548</c:v>
                </c:pt>
                <c:pt idx="12">
                  <c:v>-15.419918137323146</c:v>
                </c:pt>
                <c:pt idx="13">
                  <c:v>-12.426557516431627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0-CE46-B5AE-4BF122FE7ECD}"/>
            </c:ext>
          </c:extLst>
        </c:ser>
        <c:ser>
          <c:idx val="1"/>
          <c:order val="1"/>
          <c:tx>
            <c:strRef>
              <c:f>'isotop C 2ewvp 30m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%)'!$O$129:$O$142</c:f>
              <c:numCache>
                <c:formatCode>0.00</c:formatCode>
                <c:ptCount val="14"/>
                <c:pt idx="0">
                  <c:v>-24.4</c:v>
                </c:pt>
                <c:pt idx="1">
                  <c:v>-23.968021885802912</c:v>
                </c:pt>
                <c:pt idx="2">
                  <c:v>-23.485111439611739</c:v>
                </c:pt>
                <c:pt idx="3">
                  <c:v>-22.937632729851195</c:v>
                </c:pt>
                <c:pt idx="4">
                  <c:v>-22.305614942559437</c:v>
                </c:pt>
                <c:pt idx="5">
                  <c:v>-21.558096559704225</c:v>
                </c:pt>
                <c:pt idx="6">
                  <c:v>-20.643207999315962</c:v>
                </c:pt>
                <c:pt idx="7">
                  <c:v>-19.46371150226366</c:v>
                </c:pt>
                <c:pt idx="8">
                  <c:v>-17.801304559020188</c:v>
                </c:pt>
                <c:pt idx="9">
                  <c:v>-14.959401118724413</c:v>
                </c:pt>
                <c:pt idx="10">
                  <c:v>-12.117497678428638</c:v>
                </c:pt>
                <c:pt idx="11">
                  <c:v>-5.5188022374488277</c:v>
                </c:pt>
                <c:pt idx="12">
                  <c:v>3.921796643826994</c:v>
                </c:pt>
                <c:pt idx="13">
                  <c:v>13.362395525100247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0-CE46-B5AE-4BF122FE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397496"/>
        <c:axId val="-2106551640"/>
      </c:scatterChart>
      <c:valAx>
        <c:axId val="-206839749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551640"/>
        <c:crossesAt val="-30"/>
        <c:crossBetween val="midCat"/>
      </c:valAx>
      <c:valAx>
        <c:axId val="-210655164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397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(hydroxylation)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%)'!$N$128</c:f>
              <c:strCache>
                <c:ptCount val="1"/>
                <c:pt idx="0">
                  <c:v>εC = -1,3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%)'!$N$129:$N$142</c:f>
              <c:numCache>
                <c:formatCode>0.00</c:formatCode>
                <c:ptCount val="14"/>
                <c:pt idx="0">
                  <c:v>-24.4</c:v>
                </c:pt>
                <c:pt idx="1">
                  <c:v>-24.263031329644825</c:v>
                </c:pt>
                <c:pt idx="2">
                  <c:v>-24.109913383291527</c:v>
                </c:pt>
                <c:pt idx="3">
                  <c:v>-23.936322572879646</c:v>
                </c:pt>
                <c:pt idx="4">
                  <c:v>-23.735926689104211</c:v>
                </c:pt>
                <c:pt idx="5">
                  <c:v>-23.498908665272069</c:v>
                </c:pt>
                <c:pt idx="6">
                  <c:v>-23.208822048563597</c:v>
                </c:pt>
                <c:pt idx="7">
                  <c:v>-22.834835354376281</c:v>
                </c:pt>
                <c:pt idx="8">
                  <c:v>-22.307730713835667</c:v>
                </c:pt>
                <c:pt idx="9">
                  <c:v>-21.406639379107737</c:v>
                </c:pt>
                <c:pt idx="10">
                  <c:v>-20.505548044379811</c:v>
                </c:pt>
                <c:pt idx="11">
                  <c:v>-18.41327875821548</c:v>
                </c:pt>
                <c:pt idx="12">
                  <c:v>-15.419918137323146</c:v>
                </c:pt>
                <c:pt idx="13">
                  <c:v>-12.426557516431627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C-F340-9958-513B34838086}"/>
            </c:ext>
          </c:extLst>
        </c:ser>
        <c:ser>
          <c:idx val="1"/>
          <c:order val="1"/>
          <c:tx>
            <c:strRef>
              <c:f>'isotop C 2ewvp 30m (afbraak %)'!$O$128</c:f>
              <c:strCache>
                <c:ptCount val="1"/>
                <c:pt idx="0">
                  <c:v>εC = -4,1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%)'!$O$129:$O$142</c:f>
              <c:numCache>
                <c:formatCode>0.00</c:formatCode>
                <c:ptCount val="14"/>
                <c:pt idx="0">
                  <c:v>-24.4</c:v>
                </c:pt>
                <c:pt idx="1">
                  <c:v>-23.968021885802912</c:v>
                </c:pt>
                <c:pt idx="2">
                  <c:v>-23.485111439611739</c:v>
                </c:pt>
                <c:pt idx="3">
                  <c:v>-22.937632729851195</c:v>
                </c:pt>
                <c:pt idx="4">
                  <c:v>-22.305614942559437</c:v>
                </c:pt>
                <c:pt idx="5">
                  <c:v>-21.558096559704225</c:v>
                </c:pt>
                <c:pt idx="6">
                  <c:v>-20.643207999315962</c:v>
                </c:pt>
                <c:pt idx="7">
                  <c:v>-19.46371150226366</c:v>
                </c:pt>
                <c:pt idx="8">
                  <c:v>-17.801304559020188</c:v>
                </c:pt>
                <c:pt idx="9">
                  <c:v>-14.959401118724413</c:v>
                </c:pt>
                <c:pt idx="10">
                  <c:v>-12.117497678428638</c:v>
                </c:pt>
                <c:pt idx="11">
                  <c:v>-5.5188022374488277</c:v>
                </c:pt>
                <c:pt idx="12">
                  <c:v>3.921796643826994</c:v>
                </c:pt>
                <c:pt idx="13">
                  <c:v>13.362395525100247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C-F340-9958-513B3483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443336"/>
        <c:axId val="-2068463208"/>
      </c:scatterChart>
      <c:valAx>
        <c:axId val="-20684433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463208"/>
        <c:crossesAt val="-30"/>
        <c:crossBetween val="midCat"/>
      </c:valAx>
      <c:valAx>
        <c:axId val="-2068463208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443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%)'!$R$129:$R$142</c:f>
              <c:numCache>
                <c:formatCode>0.00</c:formatCode>
                <c:ptCount val="14"/>
                <c:pt idx="0">
                  <c:v>-24.4</c:v>
                </c:pt>
                <c:pt idx="1">
                  <c:v>-24.336783690605301</c:v>
                </c:pt>
                <c:pt idx="2">
                  <c:v>-24.266113869211473</c:v>
                </c:pt>
                <c:pt idx="3">
                  <c:v>-24.185995033636758</c:v>
                </c:pt>
                <c:pt idx="4">
                  <c:v>-24.093504625740405</c:v>
                </c:pt>
                <c:pt idx="5">
                  <c:v>-23.984111691664033</c:v>
                </c:pt>
                <c:pt idx="6">
                  <c:v>-23.850225560875504</c:v>
                </c:pt>
                <c:pt idx="7">
                  <c:v>-23.677616317404436</c:v>
                </c:pt>
                <c:pt idx="8">
                  <c:v>-23.434337252539539</c:v>
                </c:pt>
                <c:pt idx="9">
                  <c:v>-23.01844894420357</c:v>
                </c:pt>
                <c:pt idx="10">
                  <c:v>-22.602560635867604</c:v>
                </c:pt>
                <c:pt idx="11">
                  <c:v>-21.636897888407145</c:v>
                </c:pt>
                <c:pt idx="12">
                  <c:v>-20.255346832610684</c:v>
                </c:pt>
                <c:pt idx="13">
                  <c:v>-18.873795776814596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E-DB48-BCAD-9C681006C98F}"/>
            </c:ext>
          </c:extLst>
        </c:ser>
        <c:ser>
          <c:idx val="1"/>
          <c:order val="1"/>
          <c:tx>
            <c:strRef>
              <c:f>'isotop C 2ewvp 30m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%)'!$S$129:$S$142</c:f>
              <c:numCache>
                <c:formatCode>0.00</c:formatCode>
                <c:ptCount val="14"/>
                <c:pt idx="0">
                  <c:v>-24.4</c:v>
                </c:pt>
                <c:pt idx="1">
                  <c:v>-24.326247639039519</c:v>
                </c:pt>
                <c:pt idx="2">
                  <c:v>-24.243799514080052</c:v>
                </c:pt>
                <c:pt idx="3">
                  <c:v>-24.150327539242888</c:v>
                </c:pt>
                <c:pt idx="4">
                  <c:v>-24.042422063363805</c:v>
                </c:pt>
                <c:pt idx="5">
                  <c:v>-23.914796973608038</c:v>
                </c:pt>
                <c:pt idx="6">
                  <c:v>-23.758596487688092</c:v>
                </c:pt>
                <c:pt idx="7">
                  <c:v>-23.557219036971844</c:v>
                </c:pt>
                <c:pt idx="8">
                  <c:v>-23.273393461296127</c:v>
                </c:pt>
                <c:pt idx="9">
                  <c:v>-22.788190434904166</c:v>
                </c:pt>
                <c:pt idx="10">
                  <c:v>-22.302987408512205</c:v>
                </c:pt>
                <c:pt idx="11">
                  <c:v>-21.176380869808334</c:v>
                </c:pt>
                <c:pt idx="12">
                  <c:v>-19.564571304712462</c:v>
                </c:pt>
                <c:pt idx="13">
                  <c:v>-17.952761739617031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E-DB48-BCAD-9C681006C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761784"/>
        <c:axId val="-2068796872"/>
      </c:scatterChart>
      <c:valAx>
        <c:axId val="-20687617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796872"/>
        <c:crossesAt val="-30"/>
        <c:crossBetween val="midCat"/>
      </c:valAx>
      <c:valAx>
        <c:axId val="-2068796872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761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Ethylbenzene (fumarate)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%)'!$R$128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%)'!$R$129:$R$142</c:f>
              <c:numCache>
                <c:formatCode>0.00</c:formatCode>
                <c:ptCount val="14"/>
                <c:pt idx="0">
                  <c:v>-24.4</c:v>
                </c:pt>
                <c:pt idx="1">
                  <c:v>-24.336783690605301</c:v>
                </c:pt>
                <c:pt idx="2">
                  <c:v>-24.266113869211473</c:v>
                </c:pt>
                <c:pt idx="3">
                  <c:v>-24.185995033636758</c:v>
                </c:pt>
                <c:pt idx="4">
                  <c:v>-24.093504625740405</c:v>
                </c:pt>
                <c:pt idx="5">
                  <c:v>-23.984111691664033</c:v>
                </c:pt>
                <c:pt idx="6">
                  <c:v>-23.850225560875504</c:v>
                </c:pt>
                <c:pt idx="7">
                  <c:v>-23.677616317404436</c:v>
                </c:pt>
                <c:pt idx="8">
                  <c:v>-23.434337252539539</c:v>
                </c:pt>
                <c:pt idx="9">
                  <c:v>-23.01844894420357</c:v>
                </c:pt>
                <c:pt idx="10">
                  <c:v>-22.602560635867604</c:v>
                </c:pt>
                <c:pt idx="11">
                  <c:v>-21.636897888407145</c:v>
                </c:pt>
                <c:pt idx="12">
                  <c:v>-20.255346832610684</c:v>
                </c:pt>
                <c:pt idx="13">
                  <c:v>-18.873795776814596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3-8745-8BFE-1837B74AFFD0}"/>
            </c:ext>
          </c:extLst>
        </c:ser>
        <c:ser>
          <c:idx val="1"/>
          <c:order val="1"/>
          <c:tx>
            <c:strRef>
              <c:f>'isotop C 2ewvp 30m (afbraak %)'!$S$128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%)'!$S$129:$S$142</c:f>
              <c:numCache>
                <c:formatCode>0.00</c:formatCode>
                <c:ptCount val="14"/>
                <c:pt idx="0">
                  <c:v>-24.4</c:v>
                </c:pt>
                <c:pt idx="1">
                  <c:v>-24.326247639039519</c:v>
                </c:pt>
                <c:pt idx="2">
                  <c:v>-24.243799514080052</c:v>
                </c:pt>
                <c:pt idx="3">
                  <c:v>-24.150327539242888</c:v>
                </c:pt>
                <c:pt idx="4">
                  <c:v>-24.042422063363805</c:v>
                </c:pt>
                <c:pt idx="5">
                  <c:v>-23.914796973608038</c:v>
                </c:pt>
                <c:pt idx="6">
                  <c:v>-23.758596487688092</c:v>
                </c:pt>
                <c:pt idx="7">
                  <c:v>-23.557219036971844</c:v>
                </c:pt>
                <c:pt idx="8">
                  <c:v>-23.273393461296127</c:v>
                </c:pt>
                <c:pt idx="9">
                  <c:v>-22.788190434904166</c:v>
                </c:pt>
                <c:pt idx="10">
                  <c:v>-22.302987408512205</c:v>
                </c:pt>
                <c:pt idx="11">
                  <c:v>-21.176380869808334</c:v>
                </c:pt>
                <c:pt idx="12">
                  <c:v>-19.564571304712462</c:v>
                </c:pt>
                <c:pt idx="13">
                  <c:v>-17.952761739617031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3-8745-8BFE-1837B74AF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485656"/>
        <c:axId val="-2058490328"/>
      </c:scatterChart>
      <c:valAx>
        <c:axId val="-205848565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490328"/>
        <c:crossesAt val="-30"/>
        <c:crossBetween val="midCat"/>
      </c:valAx>
      <c:valAx>
        <c:axId val="-2058490328"/>
        <c:scaling>
          <c:orientation val="minMax"/>
          <c:max val="-20"/>
          <c:min val="-2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48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%)'!$V$129:$V$142</c:f>
              <c:numCache>
                <c:formatCode>0.00</c:formatCode>
                <c:ptCount val="14"/>
                <c:pt idx="0">
                  <c:v>-26.5</c:v>
                </c:pt>
                <c:pt idx="1">
                  <c:v>-26.457855793736869</c:v>
                </c:pt>
                <c:pt idx="2">
                  <c:v>-26.410742579474316</c:v>
                </c:pt>
                <c:pt idx="3">
                  <c:v>-26.357330022424506</c:v>
                </c:pt>
                <c:pt idx="4">
                  <c:v>-26.295669750493605</c:v>
                </c:pt>
                <c:pt idx="5">
                  <c:v>-26.222741127776022</c:v>
                </c:pt>
                <c:pt idx="6">
                  <c:v>-26.133483707250338</c:v>
                </c:pt>
                <c:pt idx="7">
                  <c:v>-26.018410878269627</c:v>
                </c:pt>
                <c:pt idx="8">
                  <c:v>-25.85622483502636</c:v>
                </c:pt>
                <c:pt idx="9">
                  <c:v>-25.578965962802382</c:v>
                </c:pt>
                <c:pt idx="10">
                  <c:v>-25.301707090578404</c:v>
                </c:pt>
                <c:pt idx="11">
                  <c:v>-24.657931925604764</c:v>
                </c:pt>
                <c:pt idx="12">
                  <c:v>-23.736897888407121</c:v>
                </c:pt>
                <c:pt idx="13">
                  <c:v>-22.81586385120973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B-2947-A1EB-BCA512C54F28}"/>
            </c:ext>
          </c:extLst>
        </c:ser>
        <c:ser>
          <c:idx val="1"/>
          <c:order val="1"/>
          <c:tx>
            <c:strRef>
              <c:f>'isotop C 2ewvp 30m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%)'!$W$129:$W$142</c:f>
              <c:numCache>
                <c:formatCode>0.00</c:formatCode>
                <c:ptCount val="14"/>
                <c:pt idx="0">
                  <c:v>-26.5</c:v>
                </c:pt>
                <c:pt idx="1">
                  <c:v>-25.973197421710868</c:v>
                </c:pt>
                <c:pt idx="2">
                  <c:v>-25.384282243428952</c:v>
                </c:pt>
                <c:pt idx="3">
                  <c:v>-24.716625280306339</c:v>
                </c:pt>
                <c:pt idx="4">
                  <c:v>-23.945871881170046</c:v>
                </c:pt>
                <c:pt idx="5">
                  <c:v>-23.034264097200275</c:v>
                </c:pt>
                <c:pt idx="6">
                  <c:v>-21.918546340629227</c:v>
                </c:pt>
                <c:pt idx="7">
                  <c:v>-20.480135978370321</c:v>
                </c:pt>
                <c:pt idx="8">
                  <c:v>-18.452810437829498</c:v>
                </c:pt>
                <c:pt idx="9">
                  <c:v>-14.987074535029773</c:v>
                </c:pt>
                <c:pt idx="10">
                  <c:v>-11.521338632230046</c:v>
                </c:pt>
                <c:pt idx="11">
                  <c:v>-3.4741490700595463</c:v>
                </c:pt>
                <c:pt idx="12">
                  <c:v>8.0387763949109683</c:v>
                </c:pt>
                <c:pt idx="13">
                  <c:v>19.551701859878349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B-2947-A1EB-BCA512C5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23768"/>
        <c:axId val="-2058580216"/>
      </c:scatterChart>
      <c:valAx>
        <c:axId val="-20593237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580216"/>
        <c:crossesAt val="-30"/>
        <c:crossBetween val="midCat"/>
      </c:valAx>
      <c:valAx>
        <c:axId val="-2058580216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323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Naphthalene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2ewvp 30m (afbraak %)'!$V$128</c:f>
              <c:strCache>
                <c:ptCount val="1"/>
                <c:pt idx="0">
                  <c:v>εC = -0,4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%)'!$V$129:$V$142</c:f>
              <c:numCache>
                <c:formatCode>0.00</c:formatCode>
                <c:ptCount val="14"/>
                <c:pt idx="0">
                  <c:v>-26.5</c:v>
                </c:pt>
                <c:pt idx="1">
                  <c:v>-26.457855793736869</c:v>
                </c:pt>
                <c:pt idx="2">
                  <c:v>-26.410742579474316</c:v>
                </c:pt>
                <c:pt idx="3">
                  <c:v>-26.357330022424506</c:v>
                </c:pt>
                <c:pt idx="4">
                  <c:v>-26.295669750493605</c:v>
                </c:pt>
                <c:pt idx="5">
                  <c:v>-26.222741127776022</c:v>
                </c:pt>
                <c:pt idx="6">
                  <c:v>-26.133483707250338</c:v>
                </c:pt>
                <c:pt idx="7">
                  <c:v>-26.018410878269627</c:v>
                </c:pt>
                <c:pt idx="8">
                  <c:v>-25.85622483502636</c:v>
                </c:pt>
                <c:pt idx="9">
                  <c:v>-25.578965962802382</c:v>
                </c:pt>
                <c:pt idx="10">
                  <c:v>-25.301707090578404</c:v>
                </c:pt>
                <c:pt idx="11">
                  <c:v>-24.657931925604764</c:v>
                </c:pt>
                <c:pt idx="12">
                  <c:v>-23.736897888407121</c:v>
                </c:pt>
                <c:pt idx="13">
                  <c:v>-22.81586385120973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6-DB4A-AA37-3B321F3A008D}"/>
            </c:ext>
          </c:extLst>
        </c:ser>
        <c:ser>
          <c:idx val="1"/>
          <c:order val="1"/>
          <c:tx>
            <c:strRef>
              <c:f>'isotop C 2ewvp 30m (afbraak %)'!$W$128</c:f>
              <c:strCache>
                <c:ptCount val="1"/>
                <c:pt idx="0">
                  <c:v>εC = -5</c:v>
                </c:pt>
              </c:strCache>
            </c:strRef>
          </c:tx>
          <c:xVal>
            <c:numRef>
              <c:f>'isotop C 2ewvp 30m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2ewvp 30m (afbraak %)'!$W$129:$W$142</c:f>
              <c:numCache>
                <c:formatCode>0.00</c:formatCode>
                <c:ptCount val="14"/>
                <c:pt idx="0">
                  <c:v>-26.5</c:v>
                </c:pt>
                <c:pt idx="1">
                  <c:v>-25.973197421710868</c:v>
                </c:pt>
                <c:pt idx="2">
                  <c:v>-25.384282243428952</c:v>
                </c:pt>
                <c:pt idx="3">
                  <c:v>-24.716625280306339</c:v>
                </c:pt>
                <c:pt idx="4">
                  <c:v>-23.945871881170046</c:v>
                </c:pt>
                <c:pt idx="5">
                  <c:v>-23.034264097200275</c:v>
                </c:pt>
                <c:pt idx="6">
                  <c:v>-21.918546340629227</c:v>
                </c:pt>
                <c:pt idx="7">
                  <c:v>-20.480135978370321</c:v>
                </c:pt>
                <c:pt idx="8">
                  <c:v>-18.452810437829498</c:v>
                </c:pt>
                <c:pt idx="9">
                  <c:v>-14.987074535029773</c:v>
                </c:pt>
                <c:pt idx="10">
                  <c:v>-11.521338632230046</c:v>
                </c:pt>
                <c:pt idx="11">
                  <c:v>-3.4741490700595463</c:v>
                </c:pt>
                <c:pt idx="12">
                  <c:v>8.0387763949109683</c:v>
                </c:pt>
                <c:pt idx="13">
                  <c:v>19.551701859878349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6-DB4A-AA37-3B321F3A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449368"/>
        <c:axId val="-2058457976"/>
      </c:scatterChart>
      <c:valAx>
        <c:axId val="-20584493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457976"/>
        <c:crossesAt val="-30"/>
        <c:crossBetween val="midCat"/>
      </c:valAx>
      <c:valAx>
        <c:axId val="-2058457976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449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%)'!$F$128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%)'!$F$129:$F$142</c:f>
              <c:numCache>
                <c:formatCode>0.00</c:formatCode>
                <c:ptCount val="14"/>
                <c:pt idx="0">
                  <c:v>-27.5</c:v>
                </c:pt>
                <c:pt idx="1">
                  <c:v>-27.436783690605303</c:v>
                </c:pt>
                <c:pt idx="2">
                  <c:v>-27.366113869211475</c:v>
                </c:pt>
                <c:pt idx="3">
                  <c:v>-27.285995033636759</c:v>
                </c:pt>
                <c:pt idx="4">
                  <c:v>-27.193504625740406</c:v>
                </c:pt>
                <c:pt idx="5">
                  <c:v>-27.084111691664035</c:v>
                </c:pt>
                <c:pt idx="6">
                  <c:v>-26.950225560875506</c:v>
                </c:pt>
                <c:pt idx="7">
                  <c:v>-26.777616317404437</c:v>
                </c:pt>
                <c:pt idx="8">
                  <c:v>-26.53433725253954</c:v>
                </c:pt>
                <c:pt idx="9">
                  <c:v>-26.118448944203571</c:v>
                </c:pt>
                <c:pt idx="10">
                  <c:v>-25.702560635867606</c:v>
                </c:pt>
                <c:pt idx="11">
                  <c:v>-24.736897888407146</c:v>
                </c:pt>
                <c:pt idx="12">
                  <c:v>-23.355346832610685</c:v>
                </c:pt>
                <c:pt idx="13">
                  <c:v>-21.973795776814598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9-EF4A-8B9C-A74D8D34A6AE}"/>
            </c:ext>
          </c:extLst>
        </c:ser>
        <c:ser>
          <c:idx val="1"/>
          <c:order val="1"/>
          <c:tx>
            <c:strRef>
              <c:f>'isotop C 1e wvp (afbraak %)'!$G$128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%)'!$G$129:$G$142</c:f>
              <c:numCache>
                <c:formatCode>0.00</c:formatCode>
                <c:ptCount val="14"/>
                <c:pt idx="0">
                  <c:v>-27.5</c:v>
                </c:pt>
                <c:pt idx="1">
                  <c:v>-27.120702143631824</c:v>
                </c:pt>
                <c:pt idx="2">
                  <c:v>-26.696683215268845</c:v>
                </c:pt>
                <c:pt idx="3">
                  <c:v>-26.215970201820564</c:v>
                </c:pt>
                <c:pt idx="4">
                  <c:v>-25.661027754442433</c:v>
                </c:pt>
                <c:pt idx="5">
                  <c:v>-25.004670149984197</c:v>
                </c:pt>
                <c:pt idx="6">
                  <c:v>-24.201353365253041</c:v>
                </c:pt>
                <c:pt idx="7">
                  <c:v>-23.165697904426629</c:v>
                </c:pt>
                <c:pt idx="8">
                  <c:v>-21.706023515237238</c:v>
                </c:pt>
                <c:pt idx="9">
                  <c:v>-19.210693665221434</c:v>
                </c:pt>
                <c:pt idx="10">
                  <c:v>-16.715363815205635</c:v>
                </c:pt>
                <c:pt idx="11">
                  <c:v>-10.921387330442872</c:v>
                </c:pt>
                <c:pt idx="12">
                  <c:v>-2.6320809956641007</c:v>
                </c:pt>
                <c:pt idx="13">
                  <c:v>5.657225339112415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9-EF4A-8B9C-A74D8D34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556360"/>
        <c:axId val="-2062617288"/>
      </c:scatterChart>
      <c:valAx>
        <c:axId val="-20585563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617288"/>
        <c:crossesAt val="-30"/>
        <c:crossBetween val="midCat"/>
      </c:valAx>
      <c:valAx>
        <c:axId val="-2062617288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556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Toluene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%)'!$I$128</c:f>
              <c:strCache>
                <c:ptCount val="1"/>
                <c:pt idx="0">
                  <c:v>εC = -0,7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%)'!$I$129:$I$142</c:f>
              <c:numCache>
                <c:formatCode>0.00</c:formatCode>
                <c:ptCount val="14"/>
                <c:pt idx="0">
                  <c:v>-26.4</c:v>
                </c:pt>
                <c:pt idx="1">
                  <c:v>-26.326247639039519</c:v>
                </c:pt>
                <c:pt idx="2">
                  <c:v>-26.243799514080052</c:v>
                </c:pt>
                <c:pt idx="3">
                  <c:v>-26.150327539242888</c:v>
                </c:pt>
                <c:pt idx="4">
                  <c:v>-26.042422063363805</c:v>
                </c:pt>
                <c:pt idx="5">
                  <c:v>-25.914796973608038</c:v>
                </c:pt>
                <c:pt idx="6">
                  <c:v>-25.758596487688092</c:v>
                </c:pt>
                <c:pt idx="7">
                  <c:v>-25.557219036971844</c:v>
                </c:pt>
                <c:pt idx="8">
                  <c:v>-25.273393461296127</c:v>
                </c:pt>
                <c:pt idx="9">
                  <c:v>-24.788190434904166</c:v>
                </c:pt>
                <c:pt idx="10">
                  <c:v>-24.302987408512205</c:v>
                </c:pt>
                <c:pt idx="11">
                  <c:v>-23.176380869808334</c:v>
                </c:pt>
                <c:pt idx="12">
                  <c:v>-21.564571304712462</c:v>
                </c:pt>
                <c:pt idx="13">
                  <c:v>-19.952761739617031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5-BC42-89CD-3A9CAA42BC5B}"/>
            </c:ext>
          </c:extLst>
        </c:ser>
        <c:ser>
          <c:idx val="1"/>
          <c:order val="1"/>
          <c:tx>
            <c:strRef>
              <c:f>'isotop C 1e wvp (afbraak %)'!$J$128</c:f>
              <c:strCache>
                <c:ptCount val="1"/>
                <c:pt idx="0">
                  <c:v>εC = -6,7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%)'!$J$129:$J$142</c:f>
              <c:numCache>
                <c:formatCode>0.00</c:formatCode>
                <c:ptCount val="14"/>
                <c:pt idx="0">
                  <c:v>-26.4</c:v>
                </c:pt>
                <c:pt idx="1">
                  <c:v>-25.694084545092561</c:v>
                </c:pt>
                <c:pt idx="2">
                  <c:v>-24.904938206194792</c:v>
                </c:pt>
                <c:pt idx="3">
                  <c:v>-24.010277875610491</c:v>
                </c:pt>
                <c:pt idx="4">
                  <c:v>-22.977468320767862</c:v>
                </c:pt>
                <c:pt idx="5">
                  <c:v>-21.755913890248365</c:v>
                </c:pt>
                <c:pt idx="6">
                  <c:v>-20.260852096443159</c:v>
                </c:pt>
                <c:pt idx="7">
                  <c:v>-18.333382211016229</c:v>
                </c:pt>
                <c:pt idx="8">
                  <c:v>-15.616765986691526</c:v>
                </c:pt>
                <c:pt idx="9">
                  <c:v>-10.972679876939894</c:v>
                </c:pt>
                <c:pt idx="10">
                  <c:v>-6.3285937671882593</c:v>
                </c:pt>
                <c:pt idx="11">
                  <c:v>4.4546402461202099</c:v>
                </c:pt>
                <c:pt idx="12">
                  <c:v>19.881960369180703</c:v>
                </c:pt>
                <c:pt idx="13">
                  <c:v>35.309280492236994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5-BC42-89CD-3A9CAA42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759128"/>
        <c:axId val="-2058771720"/>
      </c:scatterChart>
      <c:valAx>
        <c:axId val="-205875912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771720"/>
        <c:crossesAt val="-30"/>
        <c:crossBetween val="midCat"/>
      </c:valAx>
      <c:valAx>
        <c:axId val="-2058771720"/>
        <c:scaling>
          <c:orientation val="minMax"/>
          <c:min val="-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759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Benzene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'isotop C 1e wvp (afbraak %)'!$F$128</c:f>
              <c:strCache>
                <c:ptCount val="1"/>
                <c:pt idx="0">
                  <c:v>εC = -0,6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%)'!$F$129:$F$142</c:f>
              <c:numCache>
                <c:formatCode>0.00</c:formatCode>
                <c:ptCount val="14"/>
                <c:pt idx="0">
                  <c:v>-27.5</c:v>
                </c:pt>
                <c:pt idx="1">
                  <c:v>-27.436783690605303</c:v>
                </c:pt>
                <c:pt idx="2">
                  <c:v>-27.366113869211475</c:v>
                </c:pt>
                <c:pt idx="3">
                  <c:v>-27.285995033636759</c:v>
                </c:pt>
                <c:pt idx="4">
                  <c:v>-27.193504625740406</c:v>
                </c:pt>
                <c:pt idx="5">
                  <c:v>-27.084111691664035</c:v>
                </c:pt>
                <c:pt idx="6">
                  <c:v>-26.950225560875506</c:v>
                </c:pt>
                <c:pt idx="7">
                  <c:v>-26.777616317404437</c:v>
                </c:pt>
                <c:pt idx="8">
                  <c:v>-26.53433725253954</c:v>
                </c:pt>
                <c:pt idx="9">
                  <c:v>-26.118448944203571</c:v>
                </c:pt>
                <c:pt idx="10">
                  <c:v>-25.702560635867606</c:v>
                </c:pt>
                <c:pt idx="11">
                  <c:v>-24.736897888407146</c:v>
                </c:pt>
                <c:pt idx="12">
                  <c:v>-23.355346832610685</c:v>
                </c:pt>
                <c:pt idx="13">
                  <c:v>-21.973795776814598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D-5C4A-A176-5947BB6F26D0}"/>
            </c:ext>
          </c:extLst>
        </c:ser>
        <c:ser>
          <c:idx val="1"/>
          <c:order val="1"/>
          <c:tx>
            <c:strRef>
              <c:f>'isotop C 1e wvp (afbraak %)'!$G$128</c:f>
              <c:strCache>
                <c:ptCount val="1"/>
                <c:pt idx="0">
                  <c:v>εC = -3,6</c:v>
                </c:pt>
              </c:strCache>
            </c:strRef>
          </c:tx>
          <c:xVal>
            <c:numRef>
              <c:f>'isotop C 1e wvp (afbraak %)'!$A$129:$A$142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99</c:v>
                </c:pt>
                <c:pt idx="12">
                  <c:v>99.9</c:v>
                </c:pt>
                <c:pt idx="13">
                  <c:v>99.99</c:v>
                </c:pt>
              </c:numCache>
            </c:numRef>
          </c:xVal>
          <c:yVal>
            <c:numRef>
              <c:f>'isotop C 1e wvp (afbraak %)'!$G$129:$G$142</c:f>
              <c:numCache>
                <c:formatCode>0.00</c:formatCode>
                <c:ptCount val="14"/>
                <c:pt idx="0">
                  <c:v>-27.5</c:v>
                </c:pt>
                <c:pt idx="1">
                  <c:v>-27.120702143631824</c:v>
                </c:pt>
                <c:pt idx="2">
                  <c:v>-26.696683215268845</c:v>
                </c:pt>
                <c:pt idx="3">
                  <c:v>-26.215970201820564</c:v>
                </c:pt>
                <c:pt idx="4">
                  <c:v>-25.661027754442433</c:v>
                </c:pt>
                <c:pt idx="5">
                  <c:v>-25.004670149984197</c:v>
                </c:pt>
                <c:pt idx="6">
                  <c:v>-24.201353365253041</c:v>
                </c:pt>
                <c:pt idx="7">
                  <c:v>-23.165697904426629</c:v>
                </c:pt>
                <c:pt idx="8">
                  <c:v>-21.706023515237238</c:v>
                </c:pt>
                <c:pt idx="9">
                  <c:v>-19.210693665221434</c:v>
                </c:pt>
                <c:pt idx="10">
                  <c:v>-16.715363815205635</c:v>
                </c:pt>
                <c:pt idx="11">
                  <c:v>-10.921387330442872</c:v>
                </c:pt>
                <c:pt idx="12">
                  <c:v>-2.6320809956641007</c:v>
                </c:pt>
                <c:pt idx="13">
                  <c:v>5.657225339112415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D-5C4A-A176-5947BB6F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824968"/>
        <c:axId val="-2058833912"/>
      </c:scatterChart>
      <c:valAx>
        <c:axId val="-20588249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Degradation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8833912"/>
        <c:crossesAt val="-30"/>
        <c:crossBetween val="midCat"/>
      </c:valAx>
      <c:valAx>
        <c:axId val="-2058833912"/>
        <c:scaling>
          <c:orientation val="minMax"/>
          <c:max val="-20"/>
          <c:min val="-2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Isotope ratio (‰)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8824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12" Type="http://schemas.openxmlformats.org/officeDocument/2006/relationships/chart" Target="../charts/chart108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5" Type="http://schemas.openxmlformats.org/officeDocument/2006/relationships/chart" Target="../charts/chart113.xml"/><Relationship Id="rId10" Type="http://schemas.openxmlformats.org/officeDocument/2006/relationships/chart" Target="../charts/chart118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8.xml"/><Relationship Id="rId3" Type="http://schemas.openxmlformats.org/officeDocument/2006/relationships/chart" Target="../charts/chart123.xml"/><Relationship Id="rId7" Type="http://schemas.openxmlformats.org/officeDocument/2006/relationships/chart" Target="../charts/chart127.xml"/><Relationship Id="rId12" Type="http://schemas.openxmlformats.org/officeDocument/2006/relationships/chart" Target="../charts/chart132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11" Type="http://schemas.openxmlformats.org/officeDocument/2006/relationships/chart" Target="../charts/chart131.xml"/><Relationship Id="rId5" Type="http://schemas.openxmlformats.org/officeDocument/2006/relationships/chart" Target="../charts/chart125.xml"/><Relationship Id="rId10" Type="http://schemas.openxmlformats.org/officeDocument/2006/relationships/chart" Target="../charts/chart130.xml"/><Relationship Id="rId4" Type="http://schemas.openxmlformats.org/officeDocument/2006/relationships/chart" Target="../charts/chart124.xml"/><Relationship Id="rId9" Type="http://schemas.openxmlformats.org/officeDocument/2006/relationships/chart" Target="../charts/chart1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133</xdr:row>
      <xdr:rowOff>152400</xdr:rowOff>
    </xdr:from>
    <xdr:to>
      <xdr:col>4</xdr:col>
      <xdr:colOff>30480</xdr:colOff>
      <xdr:row>147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10</xdr:col>
      <xdr:colOff>231648</xdr:colOff>
      <xdr:row>147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147</xdr:row>
      <xdr:rowOff>164592</xdr:rowOff>
    </xdr:from>
    <xdr:to>
      <xdr:col>10</xdr:col>
      <xdr:colOff>231648</xdr:colOff>
      <xdr:row>161</xdr:row>
      <xdr:rowOff>48768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16</xdr:col>
      <xdr:colOff>231648</xdr:colOff>
      <xdr:row>147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22</xdr:col>
      <xdr:colOff>231648</xdr:colOff>
      <xdr:row>147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28</xdr:col>
      <xdr:colOff>231648</xdr:colOff>
      <xdr:row>147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28</xdr:col>
      <xdr:colOff>231648</xdr:colOff>
      <xdr:row>161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9473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220132</xdr:colOff>
      <xdr:row>18</xdr:row>
      <xdr:rowOff>50799</xdr:rowOff>
    </xdr:from>
    <xdr:to>
      <xdr:col>21</xdr:col>
      <xdr:colOff>406400</xdr:colOff>
      <xdr:row>42</xdr:row>
      <xdr:rowOff>42332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533399</xdr:colOff>
      <xdr:row>37</xdr:row>
      <xdr:rowOff>76201</xdr:rowOff>
    </xdr:from>
    <xdr:to>
      <xdr:col>13</xdr:col>
      <xdr:colOff>474135</xdr:colOff>
      <xdr:row>65</xdr:row>
      <xdr:rowOff>152401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510115</xdr:colOff>
      <xdr:row>37</xdr:row>
      <xdr:rowOff>75141</xdr:rowOff>
    </xdr:from>
    <xdr:to>
      <xdr:col>23</xdr:col>
      <xdr:colOff>364067</xdr:colOff>
      <xdr:row>65</xdr:row>
      <xdr:rowOff>158750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89473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134</xdr:row>
      <xdr:rowOff>152400</xdr:rowOff>
    </xdr:from>
    <xdr:to>
      <xdr:col>4</xdr:col>
      <xdr:colOff>30480</xdr:colOff>
      <xdr:row>148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135</xdr:row>
      <xdr:rowOff>0</xdr:rowOff>
    </xdr:from>
    <xdr:to>
      <xdr:col>10</xdr:col>
      <xdr:colOff>231648</xdr:colOff>
      <xdr:row>148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148</xdr:row>
      <xdr:rowOff>164592</xdr:rowOff>
    </xdr:from>
    <xdr:to>
      <xdr:col>10</xdr:col>
      <xdr:colOff>231648</xdr:colOff>
      <xdr:row>162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135</xdr:row>
      <xdr:rowOff>0</xdr:rowOff>
    </xdr:from>
    <xdr:to>
      <xdr:col>16</xdr:col>
      <xdr:colOff>231648</xdr:colOff>
      <xdr:row>148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135</xdr:row>
      <xdr:rowOff>0</xdr:rowOff>
    </xdr:from>
    <xdr:to>
      <xdr:col>22</xdr:col>
      <xdr:colOff>231648</xdr:colOff>
      <xdr:row>148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135</xdr:row>
      <xdr:rowOff>0</xdr:rowOff>
    </xdr:from>
    <xdr:to>
      <xdr:col>28</xdr:col>
      <xdr:colOff>231648</xdr:colOff>
      <xdr:row>148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149</xdr:row>
      <xdr:rowOff>0</xdr:rowOff>
    </xdr:from>
    <xdr:to>
      <xdr:col>28</xdr:col>
      <xdr:colOff>231648</xdr:colOff>
      <xdr:row>162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134</xdr:row>
      <xdr:rowOff>152400</xdr:rowOff>
    </xdr:from>
    <xdr:to>
      <xdr:col>4</xdr:col>
      <xdr:colOff>30480</xdr:colOff>
      <xdr:row>148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135</xdr:row>
      <xdr:rowOff>0</xdr:rowOff>
    </xdr:from>
    <xdr:to>
      <xdr:col>10</xdr:col>
      <xdr:colOff>231648</xdr:colOff>
      <xdr:row>148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148</xdr:row>
      <xdr:rowOff>164592</xdr:rowOff>
    </xdr:from>
    <xdr:to>
      <xdr:col>10</xdr:col>
      <xdr:colOff>231648</xdr:colOff>
      <xdr:row>162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135</xdr:row>
      <xdr:rowOff>0</xdr:rowOff>
    </xdr:from>
    <xdr:to>
      <xdr:col>16</xdr:col>
      <xdr:colOff>231648</xdr:colOff>
      <xdr:row>148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135</xdr:row>
      <xdr:rowOff>0</xdr:rowOff>
    </xdr:from>
    <xdr:to>
      <xdr:col>22</xdr:col>
      <xdr:colOff>231648</xdr:colOff>
      <xdr:row>148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135</xdr:row>
      <xdr:rowOff>0</xdr:rowOff>
    </xdr:from>
    <xdr:to>
      <xdr:col>28</xdr:col>
      <xdr:colOff>231648</xdr:colOff>
      <xdr:row>148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149</xdr:row>
      <xdr:rowOff>0</xdr:rowOff>
    </xdr:from>
    <xdr:to>
      <xdr:col>28</xdr:col>
      <xdr:colOff>231648</xdr:colOff>
      <xdr:row>162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142</xdr:row>
      <xdr:rowOff>152400</xdr:rowOff>
    </xdr:from>
    <xdr:to>
      <xdr:col>4</xdr:col>
      <xdr:colOff>30480</xdr:colOff>
      <xdr:row>156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143</xdr:row>
      <xdr:rowOff>0</xdr:rowOff>
    </xdr:from>
    <xdr:to>
      <xdr:col>10</xdr:col>
      <xdr:colOff>231648</xdr:colOff>
      <xdr:row>156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4</xdr:col>
      <xdr:colOff>6096</xdr:colOff>
      <xdr:row>170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10</xdr:col>
      <xdr:colOff>231648</xdr:colOff>
      <xdr:row>170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231648</xdr:colOff>
      <xdr:row>184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185</xdr:row>
      <xdr:rowOff>0</xdr:rowOff>
    </xdr:from>
    <xdr:to>
      <xdr:col>10</xdr:col>
      <xdr:colOff>231648</xdr:colOff>
      <xdr:row>198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16</xdr:col>
      <xdr:colOff>231648</xdr:colOff>
      <xdr:row>156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157</xdr:row>
      <xdr:rowOff>0</xdr:rowOff>
    </xdr:from>
    <xdr:to>
      <xdr:col>16</xdr:col>
      <xdr:colOff>231648</xdr:colOff>
      <xdr:row>170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143</xdr:row>
      <xdr:rowOff>0</xdr:rowOff>
    </xdr:from>
    <xdr:to>
      <xdr:col>22</xdr:col>
      <xdr:colOff>231648</xdr:colOff>
      <xdr:row>156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157</xdr:row>
      <xdr:rowOff>0</xdr:rowOff>
    </xdr:from>
    <xdr:to>
      <xdr:col>22</xdr:col>
      <xdr:colOff>231648</xdr:colOff>
      <xdr:row>170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143</xdr:row>
      <xdr:rowOff>0</xdr:rowOff>
    </xdr:from>
    <xdr:to>
      <xdr:col>28</xdr:col>
      <xdr:colOff>231648</xdr:colOff>
      <xdr:row>156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157</xdr:row>
      <xdr:rowOff>0</xdr:rowOff>
    </xdr:from>
    <xdr:to>
      <xdr:col>28</xdr:col>
      <xdr:colOff>231648</xdr:colOff>
      <xdr:row>170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142</xdr:row>
      <xdr:rowOff>152400</xdr:rowOff>
    </xdr:from>
    <xdr:to>
      <xdr:col>4</xdr:col>
      <xdr:colOff>30480</xdr:colOff>
      <xdr:row>156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143</xdr:row>
      <xdr:rowOff>0</xdr:rowOff>
    </xdr:from>
    <xdr:to>
      <xdr:col>10</xdr:col>
      <xdr:colOff>231648</xdr:colOff>
      <xdr:row>156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4</xdr:col>
      <xdr:colOff>6096</xdr:colOff>
      <xdr:row>170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10</xdr:col>
      <xdr:colOff>231648</xdr:colOff>
      <xdr:row>170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231648</xdr:colOff>
      <xdr:row>184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185</xdr:row>
      <xdr:rowOff>0</xdr:rowOff>
    </xdr:from>
    <xdr:to>
      <xdr:col>10</xdr:col>
      <xdr:colOff>231648</xdr:colOff>
      <xdr:row>198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16</xdr:col>
      <xdr:colOff>231648</xdr:colOff>
      <xdr:row>156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157</xdr:row>
      <xdr:rowOff>0</xdr:rowOff>
    </xdr:from>
    <xdr:to>
      <xdr:col>16</xdr:col>
      <xdr:colOff>231648</xdr:colOff>
      <xdr:row>170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143</xdr:row>
      <xdr:rowOff>0</xdr:rowOff>
    </xdr:from>
    <xdr:to>
      <xdr:col>22</xdr:col>
      <xdr:colOff>231648</xdr:colOff>
      <xdr:row>156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157</xdr:row>
      <xdr:rowOff>0</xdr:rowOff>
    </xdr:from>
    <xdr:to>
      <xdr:col>22</xdr:col>
      <xdr:colOff>231648</xdr:colOff>
      <xdr:row>170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143</xdr:row>
      <xdr:rowOff>0</xdr:rowOff>
    </xdr:from>
    <xdr:to>
      <xdr:col>28</xdr:col>
      <xdr:colOff>231648</xdr:colOff>
      <xdr:row>156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157</xdr:row>
      <xdr:rowOff>0</xdr:rowOff>
    </xdr:from>
    <xdr:to>
      <xdr:col>28</xdr:col>
      <xdr:colOff>231648</xdr:colOff>
      <xdr:row>170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142</xdr:row>
      <xdr:rowOff>152400</xdr:rowOff>
    </xdr:from>
    <xdr:to>
      <xdr:col>4</xdr:col>
      <xdr:colOff>30480</xdr:colOff>
      <xdr:row>156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143</xdr:row>
      <xdr:rowOff>0</xdr:rowOff>
    </xdr:from>
    <xdr:to>
      <xdr:col>10</xdr:col>
      <xdr:colOff>231648</xdr:colOff>
      <xdr:row>156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4</xdr:col>
      <xdr:colOff>6096</xdr:colOff>
      <xdr:row>170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10</xdr:col>
      <xdr:colOff>231648</xdr:colOff>
      <xdr:row>170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231648</xdr:colOff>
      <xdr:row>184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185</xdr:row>
      <xdr:rowOff>0</xdr:rowOff>
    </xdr:from>
    <xdr:to>
      <xdr:col>10</xdr:col>
      <xdr:colOff>231648</xdr:colOff>
      <xdr:row>198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16</xdr:col>
      <xdr:colOff>231648</xdr:colOff>
      <xdr:row>156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157</xdr:row>
      <xdr:rowOff>0</xdr:rowOff>
    </xdr:from>
    <xdr:to>
      <xdr:col>16</xdr:col>
      <xdr:colOff>231648</xdr:colOff>
      <xdr:row>170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143</xdr:row>
      <xdr:rowOff>0</xdr:rowOff>
    </xdr:from>
    <xdr:to>
      <xdr:col>22</xdr:col>
      <xdr:colOff>231648</xdr:colOff>
      <xdr:row>156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157</xdr:row>
      <xdr:rowOff>0</xdr:rowOff>
    </xdr:from>
    <xdr:to>
      <xdr:col>22</xdr:col>
      <xdr:colOff>231648</xdr:colOff>
      <xdr:row>170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143</xdr:row>
      <xdr:rowOff>0</xdr:rowOff>
    </xdr:from>
    <xdr:to>
      <xdr:col>28</xdr:col>
      <xdr:colOff>231648</xdr:colOff>
      <xdr:row>156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157</xdr:row>
      <xdr:rowOff>0</xdr:rowOff>
    </xdr:from>
    <xdr:to>
      <xdr:col>28</xdr:col>
      <xdr:colOff>231648</xdr:colOff>
      <xdr:row>170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142</xdr:row>
      <xdr:rowOff>152400</xdr:rowOff>
    </xdr:from>
    <xdr:to>
      <xdr:col>7</xdr:col>
      <xdr:colOff>30480</xdr:colOff>
      <xdr:row>156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13</xdr:col>
      <xdr:colOff>231648</xdr:colOff>
      <xdr:row>156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157</xdr:row>
      <xdr:rowOff>0</xdr:rowOff>
    </xdr:from>
    <xdr:to>
      <xdr:col>7</xdr:col>
      <xdr:colOff>6096</xdr:colOff>
      <xdr:row>170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13</xdr:col>
      <xdr:colOff>231648</xdr:colOff>
      <xdr:row>170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171</xdr:row>
      <xdr:rowOff>0</xdr:rowOff>
    </xdr:from>
    <xdr:to>
      <xdr:col>13</xdr:col>
      <xdr:colOff>231648</xdr:colOff>
      <xdr:row>184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185</xdr:row>
      <xdr:rowOff>0</xdr:rowOff>
    </xdr:from>
    <xdr:to>
      <xdr:col>13</xdr:col>
      <xdr:colOff>231648</xdr:colOff>
      <xdr:row>198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143</xdr:row>
      <xdr:rowOff>0</xdr:rowOff>
    </xdr:from>
    <xdr:to>
      <xdr:col>19</xdr:col>
      <xdr:colOff>231648</xdr:colOff>
      <xdr:row>156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157</xdr:row>
      <xdr:rowOff>0</xdr:rowOff>
    </xdr:from>
    <xdr:to>
      <xdr:col>19</xdr:col>
      <xdr:colOff>231648</xdr:colOff>
      <xdr:row>170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143</xdr:row>
      <xdr:rowOff>0</xdr:rowOff>
    </xdr:from>
    <xdr:to>
      <xdr:col>25</xdr:col>
      <xdr:colOff>231648</xdr:colOff>
      <xdr:row>156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157</xdr:row>
      <xdr:rowOff>0</xdr:rowOff>
    </xdr:from>
    <xdr:to>
      <xdr:col>25</xdr:col>
      <xdr:colOff>231648</xdr:colOff>
      <xdr:row>170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143</xdr:row>
      <xdr:rowOff>0</xdr:rowOff>
    </xdr:from>
    <xdr:to>
      <xdr:col>31</xdr:col>
      <xdr:colOff>231648</xdr:colOff>
      <xdr:row>156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157</xdr:row>
      <xdr:rowOff>0</xdr:rowOff>
    </xdr:from>
    <xdr:to>
      <xdr:col>31</xdr:col>
      <xdr:colOff>231648</xdr:colOff>
      <xdr:row>170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96</xdr:row>
      <xdr:rowOff>152400</xdr:rowOff>
    </xdr:from>
    <xdr:to>
      <xdr:col>4</xdr:col>
      <xdr:colOff>30480</xdr:colOff>
      <xdr:row>110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97</xdr:row>
      <xdr:rowOff>0</xdr:rowOff>
    </xdr:from>
    <xdr:to>
      <xdr:col>10</xdr:col>
      <xdr:colOff>231648</xdr:colOff>
      <xdr:row>110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4</xdr:col>
      <xdr:colOff>6096</xdr:colOff>
      <xdr:row>124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111</xdr:row>
      <xdr:rowOff>0</xdr:rowOff>
    </xdr:from>
    <xdr:to>
      <xdr:col>10</xdr:col>
      <xdr:colOff>231648</xdr:colOff>
      <xdr:row>124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231648</xdr:colOff>
      <xdr:row>138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139</xdr:row>
      <xdr:rowOff>0</xdr:rowOff>
    </xdr:from>
    <xdr:to>
      <xdr:col>10</xdr:col>
      <xdr:colOff>231648</xdr:colOff>
      <xdr:row>152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97</xdr:row>
      <xdr:rowOff>0</xdr:rowOff>
    </xdr:from>
    <xdr:to>
      <xdr:col>16</xdr:col>
      <xdr:colOff>231648</xdr:colOff>
      <xdr:row>110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111</xdr:row>
      <xdr:rowOff>0</xdr:rowOff>
    </xdr:from>
    <xdr:to>
      <xdr:col>16</xdr:col>
      <xdr:colOff>231648</xdr:colOff>
      <xdr:row>124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97</xdr:row>
      <xdr:rowOff>0</xdr:rowOff>
    </xdr:from>
    <xdr:to>
      <xdr:col>22</xdr:col>
      <xdr:colOff>231648</xdr:colOff>
      <xdr:row>110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111</xdr:row>
      <xdr:rowOff>0</xdr:rowOff>
    </xdr:from>
    <xdr:to>
      <xdr:col>22</xdr:col>
      <xdr:colOff>231648</xdr:colOff>
      <xdr:row>124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97</xdr:row>
      <xdr:rowOff>0</xdr:rowOff>
    </xdr:from>
    <xdr:to>
      <xdr:col>28</xdr:col>
      <xdr:colOff>231648</xdr:colOff>
      <xdr:row>110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111</xdr:row>
      <xdr:rowOff>0</xdr:rowOff>
    </xdr:from>
    <xdr:to>
      <xdr:col>28</xdr:col>
      <xdr:colOff>231648</xdr:colOff>
      <xdr:row>124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133</xdr:row>
      <xdr:rowOff>152400</xdr:rowOff>
    </xdr:from>
    <xdr:to>
      <xdr:col>4</xdr:col>
      <xdr:colOff>30480</xdr:colOff>
      <xdr:row>147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10</xdr:col>
      <xdr:colOff>231648</xdr:colOff>
      <xdr:row>147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147</xdr:row>
      <xdr:rowOff>164592</xdr:rowOff>
    </xdr:from>
    <xdr:to>
      <xdr:col>10</xdr:col>
      <xdr:colOff>231648</xdr:colOff>
      <xdr:row>161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16</xdr:col>
      <xdr:colOff>231648</xdr:colOff>
      <xdr:row>147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22</xdr:col>
      <xdr:colOff>231648</xdr:colOff>
      <xdr:row>147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28</xdr:col>
      <xdr:colOff>231648</xdr:colOff>
      <xdr:row>147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28</xdr:col>
      <xdr:colOff>231648</xdr:colOff>
      <xdr:row>161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95</xdr:row>
      <xdr:rowOff>152400</xdr:rowOff>
    </xdr:from>
    <xdr:to>
      <xdr:col>4</xdr:col>
      <xdr:colOff>30480</xdr:colOff>
      <xdr:row>109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96</xdr:row>
      <xdr:rowOff>0</xdr:rowOff>
    </xdr:from>
    <xdr:to>
      <xdr:col>10</xdr:col>
      <xdr:colOff>231648</xdr:colOff>
      <xdr:row>109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4</xdr:col>
      <xdr:colOff>6096</xdr:colOff>
      <xdr:row>123</xdr:row>
      <xdr:rowOff>67056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110</xdr:row>
      <xdr:rowOff>0</xdr:rowOff>
    </xdr:from>
    <xdr:to>
      <xdr:col>10</xdr:col>
      <xdr:colOff>231648</xdr:colOff>
      <xdr:row>123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231648</xdr:colOff>
      <xdr:row>137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138</xdr:row>
      <xdr:rowOff>0</xdr:rowOff>
    </xdr:from>
    <xdr:to>
      <xdr:col>10</xdr:col>
      <xdr:colOff>231648</xdr:colOff>
      <xdr:row>151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96</xdr:row>
      <xdr:rowOff>0</xdr:rowOff>
    </xdr:from>
    <xdr:to>
      <xdr:col>16</xdr:col>
      <xdr:colOff>231648</xdr:colOff>
      <xdr:row>109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110</xdr:row>
      <xdr:rowOff>0</xdr:rowOff>
    </xdr:from>
    <xdr:to>
      <xdr:col>16</xdr:col>
      <xdr:colOff>231648</xdr:colOff>
      <xdr:row>123</xdr:row>
      <xdr:rowOff>67056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96</xdr:row>
      <xdr:rowOff>0</xdr:rowOff>
    </xdr:from>
    <xdr:to>
      <xdr:col>22</xdr:col>
      <xdr:colOff>231648</xdr:colOff>
      <xdr:row>109</xdr:row>
      <xdr:rowOff>67056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110</xdr:row>
      <xdr:rowOff>0</xdr:rowOff>
    </xdr:from>
    <xdr:to>
      <xdr:col>22</xdr:col>
      <xdr:colOff>231648</xdr:colOff>
      <xdr:row>123</xdr:row>
      <xdr:rowOff>67056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96</xdr:row>
      <xdr:rowOff>0</xdr:rowOff>
    </xdr:from>
    <xdr:to>
      <xdr:col>28</xdr:col>
      <xdr:colOff>231648</xdr:colOff>
      <xdr:row>109</xdr:row>
      <xdr:rowOff>67056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110</xdr:row>
      <xdr:rowOff>0</xdr:rowOff>
    </xdr:from>
    <xdr:to>
      <xdr:col>28</xdr:col>
      <xdr:colOff>231648</xdr:colOff>
      <xdr:row>123</xdr:row>
      <xdr:rowOff>67056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133</xdr:row>
      <xdr:rowOff>152400</xdr:rowOff>
    </xdr:from>
    <xdr:to>
      <xdr:col>4</xdr:col>
      <xdr:colOff>30480</xdr:colOff>
      <xdr:row>147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10</xdr:col>
      <xdr:colOff>231648</xdr:colOff>
      <xdr:row>147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147</xdr:row>
      <xdr:rowOff>164592</xdr:rowOff>
    </xdr:from>
    <xdr:to>
      <xdr:col>10</xdr:col>
      <xdr:colOff>231648</xdr:colOff>
      <xdr:row>161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16</xdr:col>
      <xdr:colOff>231648</xdr:colOff>
      <xdr:row>147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22</xdr:col>
      <xdr:colOff>231648</xdr:colOff>
      <xdr:row>147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28</xdr:col>
      <xdr:colOff>231648</xdr:colOff>
      <xdr:row>147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28</xdr:col>
      <xdr:colOff>231648</xdr:colOff>
      <xdr:row>161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133</xdr:row>
      <xdr:rowOff>152400</xdr:rowOff>
    </xdr:from>
    <xdr:to>
      <xdr:col>4</xdr:col>
      <xdr:colOff>30480</xdr:colOff>
      <xdr:row>147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10</xdr:col>
      <xdr:colOff>231648</xdr:colOff>
      <xdr:row>147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147</xdr:row>
      <xdr:rowOff>164592</xdr:rowOff>
    </xdr:from>
    <xdr:to>
      <xdr:col>10</xdr:col>
      <xdr:colOff>231648</xdr:colOff>
      <xdr:row>161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16</xdr:col>
      <xdr:colOff>231648</xdr:colOff>
      <xdr:row>147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22</xdr:col>
      <xdr:colOff>231648</xdr:colOff>
      <xdr:row>147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28</xdr:col>
      <xdr:colOff>231648</xdr:colOff>
      <xdr:row>147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28</xdr:col>
      <xdr:colOff>231648</xdr:colOff>
      <xdr:row>161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</xdr:colOff>
      <xdr:row>133</xdr:row>
      <xdr:rowOff>152400</xdr:rowOff>
    </xdr:from>
    <xdr:to>
      <xdr:col>4</xdr:col>
      <xdr:colOff>30480</xdr:colOff>
      <xdr:row>147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10</xdr:col>
      <xdr:colOff>231648</xdr:colOff>
      <xdr:row>147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147</xdr:row>
      <xdr:rowOff>164592</xdr:rowOff>
    </xdr:from>
    <xdr:to>
      <xdr:col>10</xdr:col>
      <xdr:colOff>231648</xdr:colOff>
      <xdr:row>161</xdr:row>
      <xdr:rowOff>48768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16</xdr:col>
      <xdr:colOff>231648</xdr:colOff>
      <xdr:row>147</xdr:row>
      <xdr:rowOff>67056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22</xdr:col>
      <xdr:colOff>231648</xdr:colOff>
      <xdr:row>147</xdr:row>
      <xdr:rowOff>67056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28</xdr:col>
      <xdr:colOff>231648</xdr:colOff>
      <xdr:row>147</xdr:row>
      <xdr:rowOff>67056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28</xdr:col>
      <xdr:colOff>231648</xdr:colOff>
      <xdr:row>161</xdr:row>
      <xdr:rowOff>67056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101599</xdr:colOff>
      <xdr:row>40</xdr:row>
      <xdr:rowOff>0</xdr:rowOff>
    </xdr:from>
    <xdr:to>
      <xdr:col>18</xdr:col>
      <xdr:colOff>467590</xdr:colOff>
      <xdr:row>64</xdr:row>
      <xdr:rowOff>121920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219074</xdr:colOff>
      <xdr:row>67</xdr:row>
      <xdr:rowOff>63499</xdr:rowOff>
    </xdr:from>
    <xdr:to>
      <xdr:col>18</xdr:col>
      <xdr:colOff>507999</xdr:colOff>
      <xdr:row>92</xdr:row>
      <xdr:rowOff>142874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44450</xdr:colOff>
      <xdr:row>70</xdr:row>
      <xdr:rowOff>63500</xdr:rowOff>
    </xdr:from>
    <xdr:to>
      <xdr:col>21</xdr:col>
      <xdr:colOff>1377950</xdr:colOff>
      <xdr:row>84</xdr:row>
      <xdr:rowOff>0</xdr:rowOff>
    </xdr:to>
    <xdr:sp macro="" textlink="">
      <xdr:nvSpPr>
        <xdr:cNvPr id="10" name="Vrije vorm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14116050" y="13093700"/>
          <a:ext cx="3810000" cy="2425700"/>
        </a:xfrm>
        <a:custGeom>
          <a:avLst/>
          <a:gdLst>
            <a:gd name="connsiteX0" fmla="*/ 19050 w 3810000"/>
            <a:gd name="connsiteY0" fmla="*/ 2209800 h 2425700"/>
            <a:gd name="connsiteX1" fmla="*/ 838200 w 3810000"/>
            <a:gd name="connsiteY1" fmla="*/ 2241550 h 2425700"/>
            <a:gd name="connsiteX2" fmla="*/ 1200150 w 3810000"/>
            <a:gd name="connsiteY2" fmla="*/ 2159000 h 2425700"/>
            <a:gd name="connsiteX3" fmla="*/ 3803650 w 3810000"/>
            <a:gd name="connsiteY3" fmla="*/ 1955800 h 2425700"/>
            <a:gd name="connsiteX4" fmla="*/ 3810000 w 3810000"/>
            <a:gd name="connsiteY4" fmla="*/ 0 h 2425700"/>
            <a:gd name="connsiteX5" fmla="*/ 1181100 w 3810000"/>
            <a:gd name="connsiteY5" fmla="*/ 660400 h 2425700"/>
            <a:gd name="connsiteX6" fmla="*/ 831850 w 3810000"/>
            <a:gd name="connsiteY6" fmla="*/ 1117600 h 2425700"/>
            <a:gd name="connsiteX7" fmla="*/ 12700 w 3810000"/>
            <a:gd name="connsiteY7" fmla="*/ 863600 h 2425700"/>
            <a:gd name="connsiteX8" fmla="*/ 0 w 3810000"/>
            <a:gd name="connsiteY8" fmla="*/ 2425700 h 2425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810000" h="2425700">
              <a:moveTo>
                <a:pt x="19050" y="2209800"/>
              </a:moveTo>
              <a:lnTo>
                <a:pt x="838200" y="2241550"/>
              </a:lnTo>
              <a:lnTo>
                <a:pt x="1200150" y="2159000"/>
              </a:lnTo>
              <a:lnTo>
                <a:pt x="3803650" y="1955800"/>
              </a:lnTo>
              <a:cubicBezTo>
                <a:pt x="3805767" y="1303867"/>
                <a:pt x="3807883" y="651933"/>
                <a:pt x="3810000" y="0"/>
              </a:cubicBezTo>
              <a:lnTo>
                <a:pt x="1181100" y="660400"/>
              </a:lnTo>
              <a:lnTo>
                <a:pt x="831850" y="1117600"/>
              </a:lnTo>
              <a:lnTo>
                <a:pt x="12700" y="863600"/>
              </a:lnTo>
              <a:lnTo>
                <a:pt x="0" y="2425700"/>
              </a:lnTo>
            </a:path>
          </a:pathLst>
        </a:custGeom>
        <a:solidFill>
          <a:schemeClr val="accent2">
            <a:lumMod val="60000"/>
            <a:lumOff val="40000"/>
            <a:alpha val="49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18</xdr:col>
      <xdr:colOff>30480</xdr:colOff>
      <xdr:row>67</xdr:row>
      <xdr:rowOff>50800</xdr:rowOff>
    </xdr:from>
    <xdr:to>
      <xdr:col>21</xdr:col>
      <xdr:colOff>1369060</xdr:colOff>
      <xdr:row>82</xdr:row>
      <xdr:rowOff>121920</xdr:rowOff>
    </xdr:to>
    <xdr:sp macro="" textlink="">
      <xdr:nvSpPr>
        <xdr:cNvPr id="11" name="Vrije vorm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14102080" y="12547600"/>
          <a:ext cx="3815080" cy="2738120"/>
        </a:xfrm>
        <a:custGeom>
          <a:avLst/>
          <a:gdLst>
            <a:gd name="connsiteX0" fmla="*/ 0 w 3810000"/>
            <a:gd name="connsiteY0" fmla="*/ 1696720 h 2814320"/>
            <a:gd name="connsiteX1" fmla="*/ 822960 w 3810000"/>
            <a:gd name="connsiteY1" fmla="*/ 172720 h 2814320"/>
            <a:gd name="connsiteX2" fmla="*/ 1188720 w 3810000"/>
            <a:gd name="connsiteY2" fmla="*/ 0 h 2814320"/>
            <a:gd name="connsiteX3" fmla="*/ 3810000 w 3810000"/>
            <a:gd name="connsiteY3" fmla="*/ 467360 h 2814320"/>
            <a:gd name="connsiteX4" fmla="*/ 3789680 w 3810000"/>
            <a:gd name="connsiteY4" fmla="*/ 2265680 h 2814320"/>
            <a:gd name="connsiteX5" fmla="*/ 1178560 w 3810000"/>
            <a:gd name="connsiteY5" fmla="*/ 1991360 h 2814320"/>
            <a:gd name="connsiteX6" fmla="*/ 822960 w 3810000"/>
            <a:gd name="connsiteY6" fmla="*/ 2123440 h 2814320"/>
            <a:gd name="connsiteX7" fmla="*/ 0 w 3810000"/>
            <a:gd name="connsiteY7" fmla="*/ 2814320 h 2814320"/>
            <a:gd name="connsiteX8" fmla="*/ 0 w 3810000"/>
            <a:gd name="connsiteY8" fmla="*/ 1696720 h 2814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810000" h="2814320">
              <a:moveTo>
                <a:pt x="0" y="1696720"/>
              </a:moveTo>
              <a:lnTo>
                <a:pt x="822960" y="172720"/>
              </a:lnTo>
              <a:lnTo>
                <a:pt x="1188720" y="0"/>
              </a:lnTo>
              <a:lnTo>
                <a:pt x="3810000" y="467360"/>
              </a:lnTo>
              <a:lnTo>
                <a:pt x="3789680" y="2265680"/>
              </a:lnTo>
              <a:lnTo>
                <a:pt x="1178560" y="1991360"/>
              </a:lnTo>
              <a:lnTo>
                <a:pt x="822960" y="2123440"/>
              </a:lnTo>
              <a:lnTo>
                <a:pt x="0" y="2814320"/>
              </a:lnTo>
              <a:lnTo>
                <a:pt x="0" y="1696720"/>
              </a:lnTo>
              <a:close/>
            </a:path>
          </a:pathLst>
        </a:custGeom>
        <a:solidFill>
          <a:schemeClr val="accent6">
            <a:lumMod val="40000"/>
            <a:lumOff val="60000"/>
            <a:alpha val="5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17</xdr:col>
      <xdr:colOff>717550</xdr:colOff>
      <xdr:row>39</xdr:row>
      <xdr:rowOff>57150</xdr:rowOff>
    </xdr:from>
    <xdr:to>
      <xdr:col>21</xdr:col>
      <xdr:colOff>1276350</xdr:colOff>
      <xdr:row>56</xdr:row>
      <xdr:rowOff>76200</xdr:rowOff>
    </xdr:to>
    <xdr:sp macro="" textlink="">
      <xdr:nvSpPr>
        <xdr:cNvPr id="14" name="Vrije vorm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13963650" y="7321550"/>
          <a:ext cx="3860800" cy="3168650"/>
        </a:xfrm>
        <a:custGeom>
          <a:avLst/>
          <a:gdLst>
            <a:gd name="connsiteX0" fmla="*/ 12700 w 3860800"/>
            <a:gd name="connsiteY0" fmla="*/ 2374900 h 2622550"/>
            <a:gd name="connsiteX1" fmla="*/ 838200 w 3860800"/>
            <a:gd name="connsiteY1" fmla="*/ 2622550 h 2622550"/>
            <a:gd name="connsiteX2" fmla="*/ 1212850 w 3860800"/>
            <a:gd name="connsiteY2" fmla="*/ 1816100 h 2622550"/>
            <a:gd name="connsiteX3" fmla="*/ 3860800 w 3860800"/>
            <a:gd name="connsiteY3" fmla="*/ 2349500 h 2622550"/>
            <a:gd name="connsiteX4" fmla="*/ 3860800 w 3860800"/>
            <a:gd name="connsiteY4" fmla="*/ 1320800 h 2622550"/>
            <a:gd name="connsiteX5" fmla="*/ 1200150 w 3860800"/>
            <a:gd name="connsiteY5" fmla="*/ 0 h 2622550"/>
            <a:gd name="connsiteX6" fmla="*/ 825500 w 3860800"/>
            <a:gd name="connsiteY6" fmla="*/ 2597150 h 2622550"/>
            <a:gd name="connsiteX7" fmla="*/ 0 w 3860800"/>
            <a:gd name="connsiteY7" fmla="*/ 95250 h 2622550"/>
            <a:gd name="connsiteX8" fmla="*/ 12700 w 3860800"/>
            <a:gd name="connsiteY8" fmla="*/ 2374900 h 2622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860800" h="2622550">
              <a:moveTo>
                <a:pt x="12700" y="2374900"/>
              </a:moveTo>
              <a:lnTo>
                <a:pt x="838200" y="2622550"/>
              </a:lnTo>
              <a:lnTo>
                <a:pt x="1212850" y="1816100"/>
              </a:lnTo>
              <a:lnTo>
                <a:pt x="3860800" y="2349500"/>
              </a:lnTo>
              <a:lnTo>
                <a:pt x="3860800" y="1320800"/>
              </a:lnTo>
              <a:lnTo>
                <a:pt x="1200150" y="0"/>
              </a:lnTo>
              <a:lnTo>
                <a:pt x="825500" y="2597150"/>
              </a:lnTo>
              <a:lnTo>
                <a:pt x="0" y="95250"/>
              </a:lnTo>
              <a:cubicBezTo>
                <a:pt x="4233" y="848783"/>
                <a:pt x="8467" y="1602317"/>
                <a:pt x="12700" y="2374900"/>
              </a:cubicBezTo>
              <a:close/>
            </a:path>
          </a:pathLst>
        </a:custGeom>
        <a:solidFill>
          <a:schemeClr val="accent4">
            <a:lumMod val="60000"/>
            <a:lumOff val="40000"/>
            <a:alpha val="43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17</xdr:col>
      <xdr:colOff>723900</xdr:colOff>
      <xdr:row>46</xdr:row>
      <xdr:rowOff>6350</xdr:rowOff>
    </xdr:from>
    <xdr:to>
      <xdr:col>21</xdr:col>
      <xdr:colOff>1314450</xdr:colOff>
      <xdr:row>56</xdr:row>
      <xdr:rowOff>76200</xdr:rowOff>
    </xdr:to>
    <xdr:sp macro="" textlink="">
      <xdr:nvSpPr>
        <xdr:cNvPr id="12" name="Vrije vorm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13970000" y="8528050"/>
          <a:ext cx="3892550" cy="1962150"/>
        </a:xfrm>
        <a:custGeom>
          <a:avLst/>
          <a:gdLst>
            <a:gd name="connsiteX0" fmla="*/ 12700 w 3892550"/>
            <a:gd name="connsiteY0" fmla="*/ 1517650 h 1593850"/>
            <a:gd name="connsiteX1" fmla="*/ 857250 w 3892550"/>
            <a:gd name="connsiteY1" fmla="*/ 1593850 h 1593850"/>
            <a:gd name="connsiteX2" fmla="*/ 1219200 w 3892550"/>
            <a:gd name="connsiteY2" fmla="*/ 939800 h 1593850"/>
            <a:gd name="connsiteX3" fmla="*/ 3892550 w 3892550"/>
            <a:gd name="connsiteY3" fmla="*/ 1441450 h 1593850"/>
            <a:gd name="connsiteX4" fmla="*/ 3867150 w 3892550"/>
            <a:gd name="connsiteY4" fmla="*/ 984250 h 1593850"/>
            <a:gd name="connsiteX5" fmla="*/ 1200150 w 3892550"/>
            <a:gd name="connsiteY5" fmla="*/ 0 h 1593850"/>
            <a:gd name="connsiteX6" fmla="*/ 850900 w 3892550"/>
            <a:gd name="connsiteY6" fmla="*/ 1339850 h 1593850"/>
            <a:gd name="connsiteX7" fmla="*/ 0 w 3892550"/>
            <a:gd name="connsiteY7" fmla="*/ 1060450 h 1593850"/>
            <a:gd name="connsiteX8" fmla="*/ 12700 w 3892550"/>
            <a:gd name="connsiteY8" fmla="*/ 1517650 h 159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892550" h="1593850">
              <a:moveTo>
                <a:pt x="12700" y="1517650"/>
              </a:moveTo>
              <a:lnTo>
                <a:pt x="857250" y="1593850"/>
              </a:lnTo>
              <a:lnTo>
                <a:pt x="1219200" y="939800"/>
              </a:lnTo>
              <a:lnTo>
                <a:pt x="3892550" y="1441450"/>
              </a:lnTo>
              <a:lnTo>
                <a:pt x="3867150" y="984250"/>
              </a:lnTo>
              <a:lnTo>
                <a:pt x="1200150" y="0"/>
              </a:lnTo>
              <a:lnTo>
                <a:pt x="850900" y="1339850"/>
              </a:lnTo>
              <a:lnTo>
                <a:pt x="0" y="1060450"/>
              </a:lnTo>
              <a:lnTo>
                <a:pt x="12700" y="1517650"/>
              </a:lnTo>
              <a:close/>
            </a:path>
          </a:pathLst>
        </a:custGeom>
        <a:solidFill>
          <a:schemeClr val="accent1">
            <a:lumMod val="60000"/>
            <a:lumOff val="40000"/>
            <a:alpha val="43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9473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9473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223520</xdr:colOff>
      <xdr:row>53</xdr:row>
      <xdr:rowOff>60960</xdr:rowOff>
    </xdr:from>
    <xdr:to>
      <xdr:col>24</xdr:col>
      <xdr:colOff>396240</xdr:colOff>
      <xdr:row>89</xdr:row>
      <xdr:rowOff>40640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132080</xdr:colOff>
      <xdr:row>53</xdr:row>
      <xdr:rowOff>81280</xdr:rowOff>
    </xdr:from>
    <xdr:to>
      <xdr:col>10</xdr:col>
      <xdr:colOff>121920</xdr:colOff>
      <xdr:row>89</xdr:row>
      <xdr:rowOff>50800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file:///C:\C:\Users\C:\Users\javanleeuwen\Google%20Drive\Geochemie\4-Dionex\Dionex%20ICS%203000\logboek%20dionex%203000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workbookViewId="0">
      <selection activeCell="L3" sqref="L3"/>
    </sheetView>
  </sheetViews>
  <sheetFormatPr defaultColWidth="8.85546875" defaultRowHeight="14.45"/>
  <cols>
    <col min="1" max="1" width="11.42578125" customWidth="1"/>
    <col min="2" max="2" width="8.85546875" style="78"/>
    <col min="4" max="9" width="8.85546875" style="87"/>
    <col min="10" max="10" width="8.85546875" style="144"/>
    <col min="11" max="11" width="8.85546875" style="87"/>
  </cols>
  <sheetData>
    <row r="1" spans="1:12">
      <c r="D1" s="87" t="s">
        <v>0</v>
      </c>
      <c r="E1" s="87" t="s">
        <v>1</v>
      </c>
      <c r="F1" s="87" t="s">
        <v>1</v>
      </c>
      <c r="H1" s="87" t="s">
        <v>1</v>
      </c>
      <c r="I1" s="87" t="s">
        <v>0</v>
      </c>
      <c r="K1" s="87" t="s">
        <v>0</v>
      </c>
      <c r="L1" s="219" t="s">
        <v>2</v>
      </c>
    </row>
    <row r="2" spans="1:12">
      <c r="A2" s="75" t="s">
        <v>3</v>
      </c>
      <c r="B2" s="188" t="s">
        <v>4</v>
      </c>
      <c r="C2" s="75" t="s">
        <v>5</v>
      </c>
      <c r="D2" s="86" t="s">
        <v>6</v>
      </c>
      <c r="E2" s="86" t="s">
        <v>7</v>
      </c>
      <c r="F2" s="86" t="s">
        <v>8</v>
      </c>
      <c r="G2" s="189">
        <v>42125</v>
      </c>
      <c r="H2" s="189">
        <v>42461</v>
      </c>
      <c r="I2" s="86" t="s">
        <v>9</v>
      </c>
      <c r="J2" s="190" t="s">
        <v>10</v>
      </c>
      <c r="K2" s="87" t="s">
        <v>1</v>
      </c>
      <c r="L2" t="s">
        <v>11</v>
      </c>
    </row>
    <row r="3" spans="1:12">
      <c r="A3" s="191">
        <v>1</v>
      </c>
      <c r="B3" s="192">
        <v>323</v>
      </c>
      <c r="C3" s="193" t="s">
        <v>12</v>
      </c>
      <c r="D3" s="194" t="s">
        <v>13</v>
      </c>
      <c r="E3" s="194" t="s">
        <v>13</v>
      </c>
      <c r="F3" s="194" t="s">
        <v>13</v>
      </c>
      <c r="G3" s="194" t="s">
        <v>13</v>
      </c>
      <c r="H3" s="194" t="s">
        <v>13</v>
      </c>
      <c r="I3" s="195" t="s">
        <v>14</v>
      </c>
      <c r="J3" s="196" t="s">
        <v>14</v>
      </c>
    </row>
    <row r="4" spans="1:12">
      <c r="A4" s="191">
        <v>1</v>
      </c>
      <c r="B4" s="192" t="s">
        <v>15</v>
      </c>
      <c r="C4" s="193" t="s">
        <v>16</v>
      </c>
      <c r="D4" s="195" t="s">
        <v>14</v>
      </c>
      <c r="E4" s="194" t="s">
        <v>13</v>
      </c>
      <c r="F4" s="195" t="s">
        <v>14</v>
      </c>
      <c r="G4" s="195" t="s">
        <v>14</v>
      </c>
      <c r="H4" s="194" t="s">
        <v>13</v>
      </c>
      <c r="I4" s="194"/>
      <c r="J4" s="196" t="s">
        <v>14</v>
      </c>
    </row>
    <row r="5" spans="1:12">
      <c r="A5" s="191">
        <v>1</v>
      </c>
      <c r="B5" s="192" t="s">
        <v>17</v>
      </c>
      <c r="C5" s="193" t="s">
        <v>18</v>
      </c>
      <c r="D5" s="194" t="s">
        <v>13</v>
      </c>
      <c r="E5" s="194" t="s">
        <v>13</v>
      </c>
      <c r="F5" s="194" t="s">
        <v>13</v>
      </c>
      <c r="G5" s="194" t="s">
        <v>13</v>
      </c>
      <c r="H5" s="194" t="s">
        <v>13</v>
      </c>
      <c r="I5" s="194"/>
      <c r="J5" s="196" t="s">
        <v>14</v>
      </c>
    </row>
    <row r="6" spans="1:12">
      <c r="A6" s="191">
        <v>1</v>
      </c>
      <c r="B6" s="192" t="s">
        <v>19</v>
      </c>
      <c r="C6" s="193" t="s">
        <v>20</v>
      </c>
      <c r="D6" s="194" t="s">
        <v>13</v>
      </c>
      <c r="E6" s="194" t="s">
        <v>13</v>
      </c>
      <c r="F6" s="194" t="s">
        <v>13</v>
      </c>
      <c r="G6" s="194" t="s">
        <v>13</v>
      </c>
      <c r="H6" s="194" t="s">
        <v>13</v>
      </c>
      <c r="I6" s="194"/>
      <c r="J6" s="196" t="s">
        <v>14</v>
      </c>
    </row>
    <row r="7" spans="1:12">
      <c r="A7" s="191">
        <v>1</v>
      </c>
      <c r="B7" s="192">
        <v>352</v>
      </c>
      <c r="C7" s="193" t="s">
        <v>21</v>
      </c>
      <c r="D7" s="195" t="s">
        <v>14</v>
      </c>
      <c r="E7" s="195" t="s">
        <v>14</v>
      </c>
      <c r="F7" s="195" t="s">
        <v>14</v>
      </c>
      <c r="G7" s="195" t="s">
        <v>14</v>
      </c>
      <c r="H7" s="195" t="s">
        <v>14</v>
      </c>
      <c r="I7" s="194" t="s">
        <v>13</v>
      </c>
      <c r="J7" s="197" t="s">
        <v>13</v>
      </c>
    </row>
    <row r="8" spans="1:12">
      <c r="A8" s="191">
        <v>1</v>
      </c>
      <c r="B8" s="192">
        <v>352</v>
      </c>
      <c r="C8" s="193" t="s">
        <v>22</v>
      </c>
      <c r="D8" s="194" t="s">
        <v>13</v>
      </c>
      <c r="E8" s="194" t="s">
        <v>13</v>
      </c>
      <c r="F8" s="194" t="s">
        <v>13</v>
      </c>
      <c r="G8" s="194" t="s">
        <v>13</v>
      </c>
      <c r="H8" s="194" t="s">
        <v>13</v>
      </c>
      <c r="I8" s="194" t="s">
        <v>13</v>
      </c>
      <c r="J8" s="196" t="s">
        <v>14</v>
      </c>
    </row>
    <row r="9" spans="1:12">
      <c r="A9" s="191">
        <v>1</v>
      </c>
      <c r="B9" s="192">
        <v>204</v>
      </c>
      <c r="C9" s="193" t="s">
        <v>23</v>
      </c>
      <c r="D9" s="195" t="s">
        <v>14</v>
      </c>
      <c r="E9" s="194"/>
      <c r="F9" s="195" t="s">
        <v>14</v>
      </c>
      <c r="G9" s="195" t="s">
        <v>14</v>
      </c>
      <c r="H9" s="195" t="s">
        <v>14</v>
      </c>
      <c r="I9" s="194" t="s">
        <v>13</v>
      </c>
      <c r="J9" s="197" t="s">
        <v>13</v>
      </c>
    </row>
    <row r="10" spans="1:12">
      <c r="A10" s="191">
        <v>1</v>
      </c>
      <c r="B10" s="192">
        <v>91</v>
      </c>
      <c r="C10" s="193" t="s">
        <v>24</v>
      </c>
      <c r="D10" s="195" t="s">
        <v>14</v>
      </c>
      <c r="E10" s="195" t="s">
        <v>14</v>
      </c>
      <c r="F10" s="195" t="s">
        <v>14</v>
      </c>
      <c r="G10" s="195" t="s">
        <v>14</v>
      </c>
      <c r="H10" s="195" t="s">
        <v>14</v>
      </c>
      <c r="I10" s="194" t="s">
        <v>13</v>
      </c>
      <c r="J10" s="197" t="s">
        <v>13</v>
      </c>
    </row>
    <row r="11" spans="1:12">
      <c r="A11" s="191">
        <v>1</v>
      </c>
      <c r="B11" s="192">
        <v>1023</v>
      </c>
      <c r="C11" s="193" t="s">
        <v>24</v>
      </c>
      <c r="D11" s="195" t="s">
        <v>14</v>
      </c>
      <c r="E11" s="195" t="s">
        <v>14</v>
      </c>
      <c r="F11" s="195" t="s">
        <v>14</v>
      </c>
      <c r="G11" s="195" t="s">
        <v>14</v>
      </c>
      <c r="H11" s="195" t="s">
        <v>14</v>
      </c>
      <c r="I11" s="194" t="s">
        <v>13</v>
      </c>
      <c r="J11" s="197" t="s">
        <v>13</v>
      </c>
    </row>
    <row r="12" spans="1:12">
      <c r="A12" s="191">
        <v>1</v>
      </c>
      <c r="B12" s="192">
        <v>1024</v>
      </c>
      <c r="C12" s="193" t="s">
        <v>21</v>
      </c>
      <c r="D12" s="195" t="s">
        <v>14</v>
      </c>
      <c r="E12" s="195" t="s">
        <v>14</v>
      </c>
      <c r="F12" s="195" t="s">
        <v>14</v>
      </c>
      <c r="G12" s="195" t="s">
        <v>14</v>
      </c>
      <c r="H12" s="195" t="s">
        <v>14</v>
      </c>
      <c r="I12" s="194" t="s">
        <v>13</v>
      </c>
      <c r="J12" s="197" t="s">
        <v>13</v>
      </c>
    </row>
    <row r="13" spans="1:12">
      <c r="A13" s="191">
        <v>1</v>
      </c>
      <c r="B13" s="192">
        <v>4016</v>
      </c>
      <c r="C13" s="193" t="s">
        <v>21</v>
      </c>
      <c r="D13" s="195" t="s">
        <v>14</v>
      </c>
      <c r="E13" s="195" t="s">
        <v>14</v>
      </c>
      <c r="F13" s="195" t="s">
        <v>14</v>
      </c>
      <c r="G13" s="195" t="s">
        <v>14</v>
      </c>
      <c r="H13" s="195" t="s">
        <v>14</v>
      </c>
      <c r="I13" s="194" t="s">
        <v>13</v>
      </c>
      <c r="J13" s="197" t="s">
        <v>13</v>
      </c>
    </row>
    <row r="14" spans="1:12">
      <c r="A14" s="191">
        <v>1</v>
      </c>
      <c r="B14" s="192">
        <v>4016</v>
      </c>
      <c r="C14" s="193" t="s">
        <v>25</v>
      </c>
      <c r="D14" s="195" t="s">
        <v>14</v>
      </c>
      <c r="E14" s="195" t="s">
        <v>14</v>
      </c>
      <c r="F14" s="195" t="s">
        <v>14</v>
      </c>
      <c r="G14" s="195" t="s">
        <v>14</v>
      </c>
      <c r="H14" s="195" t="s">
        <v>14</v>
      </c>
      <c r="I14" s="194" t="s">
        <v>13</v>
      </c>
      <c r="J14" s="197" t="s">
        <v>13</v>
      </c>
    </row>
    <row r="15" spans="1:12">
      <c r="A15" s="191">
        <v>1</v>
      </c>
      <c r="B15" s="198" t="s">
        <v>26</v>
      </c>
      <c r="C15" s="198" t="s">
        <v>27</v>
      </c>
      <c r="D15" s="195" t="s">
        <v>14</v>
      </c>
      <c r="E15" s="195" t="s">
        <v>14</v>
      </c>
      <c r="F15" s="195" t="s">
        <v>14</v>
      </c>
      <c r="G15" s="195" t="s">
        <v>14</v>
      </c>
      <c r="H15" s="195" t="s">
        <v>14</v>
      </c>
      <c r="I15" s="195" t="s">
        <v>14</v>
      </c>
      <c r="J15" s="197" t="s">
        <v>13</v>
      </c>
    </row>
    <row r="16" spans="1:12">
      <c r="A16" s="191">
        <v>1</v>
      </c>
      <c r="B16" s="198" t="s">
        <v>28</v>
      </c>
      <c r="C16" s="198" t="s">
        <v>29</v>
      </c>
      <c r="D16" s="195" t="s">
        <v>14</v>
      </c>
      <c r="E16" s="195" t="s">
        <v>14</v>
      </c>
      <c r="F16" s="195" t="s">
        <v>14</v>
      </c>
      <c r="G16" s="195" t="s">
        <v>14</v>
      </c>
      <c r="H16" s="195" t="s">
        <v>14</v>
      </c>
      <c r="I16" s="195" t="s">
        <v>14</v>
      </c>
      <c r="J16" s="197" t="s">
        <v>13</v>
      </c>
    </row>
    <row r="17" spans="1:10">
      <c r="A17" s="191">
        <v>1</v>
      </c>
      <c r="B17" s="198" t="s">
        <v>30</v>
      </c>
      <c r="C17" s="198" t="s">
        <v>31</v>
      </c>
      <c r="D17" s="195" t="s">
        <v>14</v>
      </c>
      <c r="E17" s="195" t="s">
        <v>14</v>
      </c>
      <c r="F17" s="195" t="s">
        <v>14</v>
      </c>
      <c r="G17" s="195" t="s">
        <v>14</v>
      </c>
      <c r="H17" s="195" t="s">
        <v>14</v>
      </c>
      <c r="I17" s="195" t="s">
        <v>14</v>
      </c>
      <c r="J17" s="197" t="s">
        <v>13</v>
      </c>
    </row>
    <row r="18" spans="1:10">
      <c r="C18" s="143"/>
      <c r="J18" s="145"/>
    </row>
    <row r="19" spans="1:10">
      <c r="A19" s="180">
        <v>2</v>
      </c>
      <c r="B19" s="181">
        <v>1023</v>
      </c>
      <c r="C19" s="182" t="s">
        <v>32</v>
      </c>
      <c r="D19" s="183" t="s">
        <v>14</v>
      </c>
      <c r="E19" s="183" t="s">
        <v>14</v>
      </c>
      <c r="F19" s="183" t="s">
        <v>14</v>
      </c>
      <c r="G19" s="184"/>
      <c r="H19" s="183" t="s">
        <v>14</v>
      </c>
      <c r="I19" s="184"/>
      <c r="J19" s="185" t="s">
        <v>13</v>
      </c>
    </row>
    <row r="20" spans="1:10">
      <c r="A20" s="180">
        <v>2</v>
      </c>
      <c r="B20" s="181">
        <v>1024</v>
      </c>
      <c r="C20" s="182" t="s">
        <v>32</v>
      </c>
      <c r="D20" s="184" t="s">
        <v>13</v>
      </c>
      <c r="E20" s="184" t="s">
        <v>13</v>
      </c>
      <c r="F20" s="184" t="s">
        <v>13</v>
      </c>
      <c r="G20" s="184" t="s">
        <v>13</v>
      </c>
      <c r="H20" s="184" t="s">
        <v>13</v>
      </c>
      <c r="I20" s="184" t="s">
        <v>13</v>
      </c>
      <c r="J20" s="185" t="s">
        <v>13</v>
      </c>
    </row>
    <row r="21" spans="1:10">
      <c r="A21" s="180">
        <v>2</v>
      </c>
      <c r="B21" s="181">
        <v>4016</v>
      </c>
      <c r="C21" s="182" t="s">
        <v>33</v>
      </c>
      <c r="D21" s="183" t="s">
        <v>14</v>
      </c>
      <c r="E21" s="183" t="s">
        <v>14</v>
      </c>
      <c r="F21" s="184" t="s">
        <v>13</v>
      </c>
      <c r="G21" s="184" t="s">
        <v>13</v>
      </c>
      <c r="H21" s="184" t="s">
        <v>13</v>
      </c>
      <c r="I21" s="184" t="s">
        <v>13</v>
      </c>
      <c r="J21" s="186" t="s">
        <v>14</v>
      </c>
    </row>
    <row r="22" spans="1:10">
      <c r="A22" s="180">
        <v>2</v>
      </c>
      <c r="B22" s="181" t="s">
        <v>34</v>
      </c>
      <c r="C22" s="182" t="s">
        <v>35</v>
      </c>
      <c r="D22" s="184" t="s">
        <v>13</v>
      </c>
      <c r="E22" s="184" t="s">
        <v>13</v>
      </c>
      <c r="F22" s="184" t="s">
        <v>13</v>
      </c>
      <c r="G22" s="184" t="s">
        <v>13</v>
      </c>
      <c r="H22" s="184" t="s">
        <v>13</v>
      </c>
      <c r="I22" s="184"/>
      <c r="J22" s="186" t="s">
        <v>14</v>
      </c>
    </row>
    <row r="23" spans="1:10">
      <c r="A23" s="180">
        <v>2</v>
      </c>
      <c r="B23" s="181">
        <v>4031</v>
      </c>
      <c r="C23" s="182" t="s">
        <v>36</v>
      </c>
      <c r="D23" s="184" t="s">
        <v>13</v>
      </c>
      <c r="E23" s="184" t="s">
        <v>13</v>
      </c>
      <c r="F23" s="184" t="s">
        <v>13</v>
      </c>
      <c r="G23" s="183" t="s">
        <v>14</v>
      </c>
      <c r="H23" s="184" t="s">
        <v>13</v>
      </c>
      <c r="I23" s="184" t="s">
        <v>13</v>
      </c>
      <c r="J23" s="186" t="s">
        <v>14</v>
      </c>
    </row>
    <row r="24" spans="1:10">
      <c r="A24" s="180">
        <v>2</v>
      </c>
      <c r="B24" s="181">
        <v>4031</v>
      </c>
      <c r="C24" s="182" t="s">
        <v>35</v>
      </c>
      <c r="D24" s="184" t="s">
        <v>13</v>
      </c>
      <c r="E24" s="184" t="s">
        <v>13</v>
      </c>
      <c r="F24" s="184" t="s">
        <v>13</v>
      </c>
      <c r="G24" s="184" t="s">
        <v>13</v>
      </c>
      <c r="H24" s="184" t="s">
        <v>13</v>
      </c>
      <c r="I24" s="184" t="s">
        <v>13</v>
      </c>
      <c r="J24" s="186" t="s">
        <v>14</v>
      </c>
    </row>
    <row r="25" spans="1:10">
      <c r="A25" s="180">
        <v>2</v>
      </c>
      <c r="B25" s="181">
        <v>4031</v>
      </c>
      <c r="C25" s="182" t="s">
        <v>37</v>
      </c>
      <c r="D25" s="183" t="s">
        <v>14</v>
      </c>
      <c r="E25" s="184" t="s">
        <v>13</v>
      </c>
      <c r="F25" s="183" t="s">
        <v>14</v>
      </c>
      <c r="G25" s="183" t="s">
        <v>14</v>
      </c>
      <c r="H25" s="184" t="s">
        <v>13</v>
      </c>
      <c r="I25" s="184" t="s">
        <v>13</v>
      </c>
      <c r="J25" s="186" t="s">
        <v>14</v>
      </c>
    </row>
    <row r="26" spans="1:10">
      <c r="A26" s="180">
        <v>2</v>
      </c>
      <c r="B26" s="181" t="s">
        <v>15</v>
      </c>
      <c r="C26" s="182" t="s">
        <v>38</v>
      </c>
      <c r="D26" s="183" t="s">
        <v>14</v>
      </c>
      <c r="E26" s="184" t="s">
        <v>13</v>
      </c>
      <c r="F26" s="183" t="s">
        <v>14</v>
      </c>
      <c r="G26" s="183" t="s">
        <v>14</v>
      </c>
      <c r="H26" s="184" t="s">
        <v>13</v>
      </c>
      <c r="I26" s="184"/>
      <c r="J26" s="186" t="s">
        <v>14</v>
      </c>
    </row>
    <row r="27" spans="1:10">
      <c r="A27" s="180">
        <v>2</v>
      </c>
      <c r="B27" s="181" t="s">
        <v>15</v>
      </c>
      <c r="C27" s="182" t="s">
        <v>39</v>
      </c>
      <c r="D27" s="183" t="s">
        <v>14</v>
      </c>
      <c r="E27" s="184" t="s">
        <v>13</v>
      </c>
      <c r="F27" s="183" t="s">
        <v>14</v>
      </c>
      <c r="G27" s="183" t="s">
        <v>14</v>
      </c>
      <c r="H27" s="184" t="s">
        <v>13</v>
      </c>
      <c r="I27" s="184"/>
      <c r="J27" s="186" t="s">
        <v>14</v>
      </c>
    </row>
    <row r="28" spans="1:10">
      <c r="A28" s="180">
        <v>2</v>
      </c>
      <c r="B28" s="181" t="s">
        <v>15</v>
      </c>
      <c r="C28" s="182" t="s">
        <v>40</v>
      </c>
      <c r="D28" s="183" t="s">
        <v>14</v>
      </c>
      <c r="E28" s="184" t="s">
        <v>13</v>
      </c>
      <c r="F28" s="183" t="s">
        <v>14</v>
      </c>
      <c r="G28" s="183" t="s">
        <v>14</v>
      </c>
      <c r="H28" s="184" t="s">
        <v>13</v>
      </c>
      <c r="I28" s="184"/>
      <c r="J28" s="186" t="s">
        <v>14</v>
      </c>
    </row>
    <row r="29" spans="1:10">
      <c r="A29" s="180">
        <v>2</v>
      </c>
      <c r="B29" s="181" t="s">
        <v>15</v>
      </c>
      <c r="C29" s="182"/>
      <c r="D29" s="183" t="s">
        <v>14</v>
      </c>
      <c r="E29" s="184" t="s">
        <v>13</v>
      </c>
      <c r="F29" s="183" t="s">
        <v>14</v>
      </c>
      <c r="G29" s="183" t="s">
        <v>14</v>
      </c>
      <c r="H29" s="184"/>
      <c r="I29" s="184"/>
      <c r="J29" s="186" t="s">
        <v>14</v>
      </c>
    </row>
    <row r="30" spans="1:10">
      <c r="A30" s="180">
        <v>2</v>
      </c>
      <c r="B30" s="181" t="s">
        <v>41</v>
      </c>
      <c r="C30" s="182" t="s">
        <v>35</v>
      </c>
      <c r="D30" s="184" t="s">
        <v>13</v>
      </c>
      <c r="E30" s="183" t="s">
        <v>14</v>
      </c>
      <c r="F30" s="184" t="s">
        <v>13</v>
      </c>
      <c r="G30" s="184" t="s">
        <v>13</v>
      </c>
      <c r="H30" s="183" t="s">
        <v>14</v>
      </c>
      <c r="I30" s="184"/>
      <c r="J30" s="186" t="s">
        <v>14</v>
      </c>
    </row>
    <row r="31" spans="1:10">
      <c r="A31" s="180" t="s">
        <v>42</v>
      </c>
      <c r="B31" s="181">
        <v>241</v>
      </c>
      <c r="C31" s="182" t="s">
        <v>43</v>
      </c>
      <c r="D31" s="183" t="s">
        <v>14</v>
      </c>
      <c r="E31" s="184" t="s">
        <v>13</v>
      </c>
      <c r="F31" s="183" t="s">
        <v>14</v>
      </c>
      <c r="G31" s="183" t="s">
        <v>14</v>
      </c>
      <c r="H31" s="184" t="s">
        <v>13</v>
      </c>
      <c r="I31" s="184" t="s">
        <v>13</v>
      </c>
      <c r="J31" s="186" t="s">
        <v>14</v>
      </c>
    </row>
    <row r="32" spans="1:10">
      <c r="A32" s="180">
        <v>2</v>
      </c>
      <c r="B32" s="181">
        <v>241</v>
      </c>
      <c r="C32" s="182" t="s">
        <v>32</v>
      </c>
      <c r="D32" s="183" t="s">
        <v>14</v>
      </c>
      <c r="E32" s="184" t="s">
        <v>13</v>
      </c>
      <c r="F32" s="183" t="s">
        <v>14</v>
      </c>
      <c r="G32" s="183" t="s">
        <v>14</v>
      </c>
      <c r="H32" s="184" t="s">
        <v>13</v>
      </c>
      <c r="I32" s="184" t="s">
        <v>13</v>
      </c>
      <c r="J32" s="186" t="s">
        <v>14</v>
      </c>
    </row>
    <row r="33" spans="1:10">
      <c r="A33" s="180">
        <v>2</v>
      </c>
      <c r="B33" s="181">
        <v>241</v>
      </c>
      <c r="C33" s="182" t="s">
        <v>35</v>
      </c>
      <c r="D33" s="184" t="s">
        <v>13</v>
      </c>
      <c r="E33" s="184" t="s">
        <v>13</v>
      </c>
      <c r="F33" s="184" t="s">
        <v>13</v>
      </c>
      <c r="G33" s="184" t="s">
        <v>13</v>
      </c>
      <c r="H33" s="184" t="s">
        <v>13</v>
      </c>
      <c r="I33" s="184" t="s">
        <v>13</v>
      </c>
      <c r="J33" s="185" t="s">
        <v>13</v>
      </c>
    </row>
    <row r="34" spans="1:10">
      <c r="A34" s="180">
        <v>2</v>
      </c>
      <c r="B34" s="181">
        <v>241</v>
      </c>
      <c r="C34" s="182" t="s">
        <v>37</v>
      </c>
      <c r="D34" s="183" t="s">
        <v>14</v>
      </c>
      <c r="E34" s="184" t="s">
        <v>13</v>
      </c>
      <c r="F34" s="183" t="s">
        <v>14</v>
      </c>
      <c r="G34" s="183" t="s">
        <v>14</v>
      </c>
      <c r="H34" s="184" t="s">
        <v>13</v>
      </c>
      <c r="I34" s="184" t="s">
        <v>13</v>
      </c>
      <c r="J34" s="185" t="s">
        <v>13</v>
      </c>
    </row>
    <row r="35" spans="1:10">
      <c r="A35" s="180">
        <v>2</v>
      </c>
      <c r="B35" s="181">
        <v>241</v>
      </c>
      <c r="C35" s="182" t="s">
        <v>44</v>
      </c>
      <c r="D35" s="183" t="s">
        <v>14</v>
      </c>
      <c r="E35" s="184" t="s">
        <v>13</v>
      </c>
      <c r="F35" s="183" t="s">
        <v>14</v>
      </c>
      <c r="G35" s="183" t="s">
        <v>14</v>
      </c>
      <c r="H35" s="184" t="s">
        <v>13</v>
      </c>
      <c r="I35" s="184" t="s">
        <v>13</v>
      </c>
      <c r="J35" s="186" t="s">
        <v>14</v>
      </c>
    </row>
    <row r="36" spans="1:10">
      <c r="A36" s="180">
        <v>2</v>
      </c>
      <c r="B36" s="181">
        <v>322</v>
      </c>
      <c r="C36" s="182" t="s">
        <v>45</v>
      </c>
      <c r="D36" s="183" t="s">
        <v>14</v>
      </c>
      <c r="E36" s="183" t="s">
        <v>14</v>
      </c>
      <c r="F36" s="183" t="s">
        <v>14</v>
      </c>
      <c r="G36" s="183" t="s">
        <v>14</v>
      </c>
      <c r="H36" s="183" t="s">
        <v>14</v>
      </c>
      <c r="I36" s="184" t="s">
        <v>13</v>
      </c>
      <c r="J36" s="185" t="s">
        <v>13</v>
      </c>
    </row>
    <row r="37" spans="1:10">
      <c r="A37" s="180">
        <v>2</v>
      </c>
      <c r="B37" s="181">
        <v>323</v>
      </c>
      <c r="C37" s="182" t="s">
        <v>35</v>
      </c>
      <c r="D37" s="184" t="s">
        <v>13</v>
      </c>
      <c r="E37" s="184" t="s">
        <v>13</v>
      </c>
      <c r="F37" s="184" t="s">
        <v>13</v>
      </c>
      <c r="G37" s="184" t="s">
        <v>13</v>
      </c>
      <c r="H37" s="184" t="s">
        <v>13</v>
      </c>
      <c r="I37" s="184" t="s">
        <v>13</v>
      </c>
      <c r="J37" s="186" t="s">
        <v>14</v>
      </c>
    </row>
    <row r="38" spans="1:10">
      <c r="A38" s="180">
        <v>2</v>
      </c>
      <c r="B38" s="181">
        <v>1033</v>
      </c>
      <c r="C38" s="182" t="s">
        <v>38</v>
      </c>
      <c r="D38" s="183" t="s">
        <v>14</v>
      </c>
      <c r="E38" s="183" t="s">
        <v>14</v>
      </c>
      <c r="F38" s="184" t="s">
        <v>13</v>
      </c>
      <c r="G38" s="184" t="s">
        <v>13</v>
      </c>
      <c r="H38" s="183" t="s">
        <v>14</v>
      </c>
      <c r="I38" s="184" t="s">
        <v>13</v>
      </c>
      <c r="J38" s="186" t="s">
        <v>14</v>
      </c>
    </row>
    <row r="39" spans="1:10">
      <c r="A39" s="180">
        <v>2</v>
      </c>
      <c r="B39" s="181">
        <v>1034</v>
      </c>
      <c r="C39" s="182" t="s">
        <v>46</v>
      </c>
      <c r="D39" s="183" t="s">
        <v>14</v>
      </c>
      <c r="E39" s="183" t="s">
        <v>14</v>
      </c>
      <c r="F39" s="183" t="s">
        <v>14</v>
      </c>
      <c r="G39" s="183" t="s">
        <v>14</v>
      </c>
      <c r="H39" s="183" t="s">
        <v>14</v>
      </c>
      <c r="I39" s="184" t="s">
        <v>13</v>
      </c>
      <c r="J39" s="185" t="s">
        <v>13</v>
      </c>
    </row>
    <row r="40" spans="1:10">
      <c r="A40" s="180">
        <v>2</v>
      </c>
      <c r="B40" s="181">
        <v>320</v>
      </c>
      <c r="C40" s="182" t="s">
        <v>22</v>
      </c>
      <c r="D40" s="183" t="s">
        <v>14</v>
      </c>
      <c r="E40" s="183" t="s">
        <v>14</v>
      </c>
      <c r="F40" s="183" t="s">
        <v>14</v>
      </c>
      <c r="G40" s="183" t="s">
        <v>14</v>
      </c>
      <c r="H40" s="183" t="s">
        <v>14</v>
      </c>
      <c r="I40" s="183" t="s">
        <v>14</v>
      </c>
      <c r="J40" s="185" t="s">
        <v>13</v>
      </c>
    </row>
    <row r="41" spans="1:10">
      <c r="A41" s="180">
        <v>2</v>
      </c>
      <c r="B41" s="181">
        <v>320</v>
      </c>
      <c r="C41" s="182" t="s">
        <v>35</v>
      </c>
      <c r="D41" s="183" t="s">
        <v>14</v>
      </c>
      <c r="E41" s="183" t="s">
        <v>14</v>
      </c>
      <c r="F41" s="183" t="s">
        <v>14</v>
      </c>
      <c r="G41" s="183" t="s">
        <v>14</v>
      </c>
      <c r="H41" s="184" t="s">
        <v>13</v>
      </c>
      <c r="I41" s="183" t="s">
        <v>14</v>
      </c>
      <c r="J41" s="185" t="s">
        <v>13</v>
      </c>
    </row>
    <row r="42" spans="1:10">
      <c r="A42" s="180">
        <v>2</v>
      </c>
      <c r="B42" s="181">
        <v>320</v>
      </c>
      <c r="C42" s="182" t="s">
        <v>47</v>
      </c>
      <c r="D42" s="183" t="s">
        <v>14</v>
      </c>
      <c r="E42" s="183" t="s">
        <v>14</v>
      </c>
      <c r="F42" s="183" t="s">
        <v>14</v>
      </c>
      <c r="G42" s="183" t="s">
        <v>14</v>
      </c>
      <c r="H42" s="184" t="s">
        <v>13</v>
      </c>
      <c r="I42" s="183" t="s">
        <v>14</v>
      </c>
      <c r="J42" s="185" t="s">
        <v>13</v>
      </c>
    </row>
    <row r="43" spans="1:10">
      <c r="A43" s="180">
        <v>2</v>
      </c>
      <c r="B43" s="181">
        <v>320</v>
      </c>
      <c r="C43" s="182" t="s">
        <v>48</v>
      </c>
      <c r="D43" s="183" t="s">
        <v>14</v>
      </c>
      <c r="E43" s="183" t="s">
        <v>14</v>
      </c>
      <c r="F43" s="183" t="s">
        <v>14</v>
      </c>
      <c r="G43" s="183" t="s">
        <v>14</v>
      </c>
      <c r="H43" s="184" t="s">
        <v>13</v>
      </c>
      <c r="I43" s="183"/>
      <c r="J43" s="186" t="s">
        <v>14</v>
      </c>
    </row>
    <row r="44" spans="1:10">
      <c r="A44" s="180">
        <v>2</v>
      </c>
      <c r="B44" s="187">
        <v>304</v>
      </c>
      <c r="C44" s="187">
        <v>20</v>
      </c>
      <c r="D44" s="183" t="s">
        <v>14</v>
      </c>
      <c r="E44" s="183" t="s">
        <v>14</v>
      </c>
      <c r="F44" s="183" t="s">
        <v>14</v>
      </c>
      <c r="G44" s="183" t="s">
        <v>14</v>
      </c>
      <c r="H44" s="183" t="s">
        <v>14</v>
      </c>
      <c r="I44" s="184" t="s">
        <v>13</v>
      </c>
      <c r="J44" s="185" t="s">
        <v>13</v>
      </c>
    </row>
    <row r="45" spans="1:10">
      <c r="A45" s="180">
        <v>2</v>
      </c>
      <c r="B45" s="187">
        <v>306</v>
      </c>
      <c r="C45" s="187">
        <v>20</v>
      </c>
      <c r="D45" s="183" t="s">
        <v>14</v>
      </c>
      <c r="E45" s="183" t="s">
        <v>14</v>
      </c>
      <c r="F45" s="183" t="s">
        <v>14</v>
      </c>
      <c r="G45" s="183" t="s">
        <v>14</v>
      </c>
      <c r="H45" s="183" t="s">
        <v>14</v>
      </c>
      <c r="I45" s="184" t="s">
        <v>13</v>
      </c>
      <c r="J45" s="185" t="s">
        <v>13</v>
      </c>
    </row>
    <row r="46" spans="1:10">
      <c r="A46" s="180">
        <v>2</v>
      </c>
      <c r="B46" s="181" t="s">
        <v>49</v>
      </c>
      <c r="C46" s="180"/>
      <c r="D46" s="183" t="s">
        <v>14</v>
      </c>
      <c r="E46" s="183" t="s">
        <v>13</v>
      </c>
      <c r="F46" s="183" t="s">
        <v>14</v>
      </c>
      <c r="G46" s="183" t="s">
        <v>14</v>
      </c>
      <c r="H46" s="183" t="s">
        <v>14</v>
      </c>
      <c r="I46" s="184"/>
      <c r="J46" s="186" t="s">
        <v>14</v>
      </c>
    </row>
    <row r="47" spans="1:10">
      <c r="A47" s="180">
        <v>2</v>
      </c>
      <c r="B47" s="181" t="s">
        <v>50</v>
      </c>
      <c r="C47" s="180"/>
      <c r="D47" s="183" t="s">
        <v>14</v>
      </c>
      <c r="E47" s="183" t="s">
        <v>13</v>
      </c>
      <c r="F47" s="183" t="s">
        <v>14</v>
      </c>
      <c r="G47" s="183" t="s">
        <v>14</v>
      </c>
      <c r="H47" s="183" t="s">
        <v>14</v>
      </c>
      <c r="I47" s="184"/>
      <c r="J47" s="186" t="s">
        <v>14</v>
      </c>
    </row>
    <row r="49" spans="1:12">
      <c r="A49" s="175" t="s">
        <v>51</v>
      </c>
      <c r="B49" s="124"/>
      <c r="C49" s="102"/>
      <c r="D49" s="176" t="s">
        <v>14</v>
      </c>
      <c r="E49" s="176" t="s">
        <v>14</v>
      </c>
      <c r="F49" s="176" t="s">
        <v>14</v>
      </c>
      <c r="G49" s="177" t="s">
        <v>13</v>
      </c>
      <c r="H49" s="177" t="s">
        <v>13</v>
      </c>
      <c r="I49" s="176" t="s">
        <v>52</v>
      </c>
      <c r="J49" s="178" t="s">
        <v>13</v>
      </c>
      <c r="K49" s="156" t="s">
        <v>52</v>
      </c>
      <c r="L49" t="s">
        <v>53</v>
      </c>
    </row>
    <row r="50" spans="1:12">
      <c r="A50" s="175" t="s">
        <v>54</v>
      </c>
      <c r="B50" s="124"/>
      <c r="C50" s="102"/>
      <c r="D50" s="176" t="s">
        <v>14</v>
      </c>
      <c r="E50" s="176" t="s">
        <v>14</v>
      </c>
      <c r="F50" s="176" t="s">
        <v>14</v>
      </c>
      <c r="G50" s="177" t="s">
        <v>13</v>
      </c>
      <c r="H50" s="177" t="s">
        <v>13</v>
      </c>
      <c r="I50" s="176" t="s">
        <v>14</v>
      </c>
      <c r="J50" s="178" t="s">
        <v>13</v>
      </c>
    </row>
    <row r="51" spans="1:12">
      <c r="A51" s="175" t="s">
        <v>55</v>
      </c>
      <c r="B51" s="124"/>
      <c r="C51" s="102"/>
      <c r="D51" s="176" t="s">
        <v>14</v>
      </c>
      <c r="E51" s="176" t="s">
        <v>14</v>
      </c>
      <c r="F51" s="176" t="s">
        <v>14</v>
      </c>
      <c r="G51" s="176" t="s">
        <v>14</v>
      </c>
      <c r="H51" s="177" t="s">
        <v>13</v>
      </c>
      <c r="I51" s="176" t="s">
        <v>14</v>
      </c>
      <c r="J51" s="178" t="s">
        <v>13</v>
      </c>
    </row>
    <row r="52" spans="1:12">
      <c r="A52" s="175" t="s">
        <v>56</v>
      </c>
      <c r="B52" s="124"/>
      <c r="C52" s="102"/>
      <c r="D52" s="176" t="s">
        <v>14</v>
      </c>
      <c r="E52" s="176" t="s">
        <v>14</v>
      </c>
      <c r="F52" s="176" t="s">
        <v>14</v>
      </c>
      <c r="G52" s="177" t="s">
        <v>13</v>
      </c>
      <c r="H52" s="177" t="s">
        <v>13</v>
      </c>
      <c r="I52" s="177" t="s">
        <v>13</v>
      </c>
      <c r="J52" s="178" t="s">
        <v>13</v>
      </c>
    </row>
    <row r="53" spans="1:12">
      <c r="A53" s="175" t="s">
        <v>57</v>
      </c>
      <c r="B53" s="124"/>
      <c r="C53" s="102"/>
      <c r="D53" s="177" t="s">
        <v>13</v>
      </c>
      <c r="E53" s="176" t="s">
        <v>14</v>
      </c>
      <c r="F53" s="176" t="s">
        <v>14</v>
      </c>
      <c r="G53" s="176" t="s">
        <v>14</v>
      </c>
      <c r="H53" s="177" t="s">
        <v>13</v>
      </c>
      <c r="I53" s="177" t="s">
        <v>13</v>
      </c>
      <c r="J53" s="179" t="s">
        <v>14</v>
      </c>
    </row>
    <row r="54" spans="1:12">
      <c r="A54" s="175" t="s">
        <v>58</v>
      </c>
      <c r="B54" s="124"/>
      <c r="C54" s="102"/>
      <c r="D54" s="176" t="s">
        <v>14</v>
      </c>
      <c r="E54" s="177" t="s">
        <v>13</v>
      </c>
      <c r="F54" s="176" t="s">
        <v>14</v>
      </c>
      <c r="G54" s="176" t="s">
        <v>14</v>
      </c>
      <c r="H54" s="177" t="s">
        <v>13</v>
      </c>
      <c r="I54" s="176" t="s">
        <v>14</v>
      </c>
      <c r="J54" s="179" t="s">
        <v>14</v>
      </c>
    </row>
    <row r="55" spans="1:12">
      <c r="A55" s="175" t="s">
        <v>59</v>
      </c>
      <c r="B55" s="124"/>
      <c r="C55" s="102"/>
      <c r="D55" s="176" t="s">
        <v>14</v>
      </c>
      <c r="E55" s="177" t="s">
        <v>13</v>
      </c>
      <c r="F55" s="177" t="s">
        <v>13</v>
      </c>
      <c r="G55" s="176" t="s">
        <v>14</v>
      </c>
      <c r="H55" s="177" t="s">
        <v>13</v>
      </c>
      <c r="I55" s="176" t="s">
        <v>14</v>
      </c>
      <c r="J55" s="179" t="s">
        <v>14</v>
      </c>
    </row>
    <row r="56" spans="1:12">
      <c r="A56" s="175" t="s">
        <v>60</v>
      </c>
      <c r="B56" s="124"/>
      <c r="C56" s="102"/>
      <c r="D56" s="176" t="s">
        <v>14</v>
      </c>
      <c r="E56" s="176" t="s">
        <v>14</v>
      </c>
      <c r="F56" s="176" t="s">
        <v>14</v>
      </c>
      <c r="G56" s="176" t="s">
        <v>14</v>
      </c>
      <c r="H56" s="177" t="s">
        <v>13</v>
      </c>
      <c r="I56" s="176" t="s">
        <v>14</v>
      </c>
      <c r="J56" s="179" t="s">
        <v>14</v>
      </c>
    </row>
  </sheetData>
  <pageMargins left="0.7" right="0.7" top="0.75" bottom="0.75" header="0.3" footer="0.3"/>
  <pageSetup paperSize="9" orientation="portrait"/>
  <ignoredErrors>
    <ignoredError sqref="C31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C191"/>
  <sheetViews>
    <sheetView workbookViewId="0">
      <pane xSplit="1" ySplit="4" topLeftCell="B5" activePane="bottomRight" state="frozen"/>
      <selection pane="bottomRight" sqref="A1:G48"/>
      <selection pane="bottomLeft" activeCell="A5" sqref="A5"/>
      <selection pane="topRight" activeCell="B1" sqref="B1"/>
    </sheetView>
  </sheetViews>
  <sheetFormatPr defaultColWidth="8.85546875" defaultRowHeight="14.45"/>
  <cols>
    <col min="1" max="1" width="32.42578125" customWidth="1"/>
    <col min="2" max="2" width="11.28515625" customWidth="1"/>
    <col min="3" max="3" width="12.140625" customWidth="1"/>
    <col min="4" max="4" width="14.42578125" customWidth="1"/>
    <col min="5" max="5" width="12.85546875" customWidth="1"/>
    <col min="6" max="24" width="11.140625" customWidth="1"/>
    <col min="25" max="26" width="11.140625" style="329" customWidth="1"/>
    <col min="27" max="33" width="11.140625" customWidth="1"/>
    <col min="34" max="34" width="15.28515625" customWidth="1"/>
    <col min="35" max="35" width="11.28515625" customWidth="1"/>
    <col min="36" max="36" width="10.42578125" customWidth="1"/>
    <col min="37" max="37" width="13.85546875" customWidth="1"/>
    <col min="38" max="38" width="9.85546875" customWidth="1"/>
    <col min="39" max="39" width="10.140625" customWidth="1"/>
    <col min="40" max="41" width="11.42578125" customWidth="1"/>
    <col min="42" max="42" width="11.28515625" customWidth="1"/>
    <col min="43" max="43" width="11.85546875" customWidth="1"/>
    <col min="55" max="55" width="12" customWidth="1"/>
    <col min="56" max="57" width="12.28515625" customWidth="1"/>
    <col min="58" max="58" width="11.85546875" customWidth="1"/>
    <col min="59" max="59" width="12.28515625" customWidth="1"/>
    <col min="60" max="60" width="11.85546875" customWidth="1"/>
    <col min="61" max="61" width="12.140625" customWidth="1"/>
    <col min="62" max="62" width="12.42578125" customWidth="1"/>
    <col min="63" max="63" width="12.140625" customWidth="1"/>
  </cols>
  <sheetData>
    <row r="1" spans="1:26">
      <c r="A1" s="131" t="s">
        <v>1174</v>
      </c>
      <c r="B1" s="87"/>
      <c r="C1" s="87"/>
      <c r="D1" s="348" t="s">
        <v>1177</v>
      </c>
      <c r="Y1"/>
      <c r="Z1"/>
    </row>
    <row r="2" spans="1:26">
      <c r="A2" t="s">
        <v>1180</v>
      </c>
      <c r="B2" s="87" t="s">
        <v>973</v>
      </c>
      <c r="C2" s="87" t="s">
        <v>947</v>
      </c>
      <c r="D2" s="205" t="s">
        <v>949</v>
      </c>
      <c r="Y2"/>
      <c r="Z2"/>
    </row>
    <row r="3" spans="1:26">
      <c r="A3" t="s">
        <v>1196</v>
      </c>
      <c r="B3" s="184" t="s">
        <v>1198</v>
      </c>
      <c r="C3" s="184" t="s">
        <v>1201</v>
      </c>
      <c r="D3" s="356" t="s">
        <v>1203</v>
      </c>
      <c r="E3" s="261" t="s">
        <v>1201</v>
      </c>
      <c r="F3" s="261" t="s">
        <v>961</v>
      </c>
      <c r="G3" s="261" t="s">
        <v>1210</v>
      </c>
      <c r="Y3"/>
      <c r="Z3"/>
    </row>
    <row r="4" spans="1:26">
      <c r="A4" t="s">
        <v>1296</v>
      </c>
      <c r="B4" s="87">
        <v>27</v>
      </c>
      <c r="C4" s="87">
        <v>35</v>
      </c>
      <c r="D4" s="205">
        <v>175</v>
      </c>
      <c r="E4" s="87">
        <v>35</v>
      </c>
      <c r="F4" s="87">
        <v>50</v>
      </c>
      <c r="G4" s="87">
        <v>90</v>
      </c>
      <c r="Y4"/>
      <c r="Z4"/>
    </row>
    <row r="5" spans="1:26">
      <c r="A5" t="s">
        <v>1233</v>
      </c>
      <c r="B5" s="87" t="s">
        <v>1234</v>
      </c>
      <c r="C5" s="87" t="s">
        <v>1234</v>
      </c>
      <c r="D5" s="205" t="s">
        <v>1234</v>
      </c>
      <c r="E5" s="87" t="s">
        <v>1234</v>
      </c>
      <c r="F5" s="87" t="s">
        <v>1234</v>
      </c>
      <c r="G5" s="87" t="s">
        <v>1234</v>
      </c>
      <c r="Y5"/>
      <c r="Z5"/>
    </row>
    <row r="6" spans="1:26">
      <c r="A6" t="s">
        <v>1235</v>
      </c>
      <c r="B6" s="87"/>
      <c r="C6" s="87"/>
      <c r="D6" s="205"/>
      <c r="Y6"/>
      <c r="Z6"/>
    </row>
    <row r="7" spans="1:26" ht="16.149999999999999">
      <c r="A7" t="s">
        <v>1236</v>
      </c>
      <c r="B7" s="87">
        <v>-3</v>
      </c>
      <c r="C7" s="87">
        <v>-38</v>
      </c>
      <c r="D7" s="326">
        <v>28</v>
      </c>
      <c r="E7" s="268">
        <v>-74</v>
      </c>
      <c r="F7">
        <v>-40</v>
      </c>
      <c r="G7">
        <v>-19</v>
      </c>
      <c r="Y7"/>
      <c r="Z7"/>
    </row>
    <row r="8" spans="1:26" ht="16.149999999999999">
      <c r="A8" t="s">
        <v>1237</v>
      </c>
      <c r="B8" s="87">
        <v>-19</v>
      </c>
      <c r="C8" s="87">
        <v>-30</v>
      </c>
      <c r="D8" s="326">
        <v>176</v>
      </c>
      <c r="E8" s="268">
        <v>-58</v>
      </c>
      <c r="F8">
        <v>-50</v>
      </c>
      <c r="G8">
        <v>-15</v>
      </c>
      <c r="Y8"/>
      <c r="Z8"/>
    </row>
    <row r="9" spans="1:26" ht="16.149999999999999">
      <c r="A9" t="s">
        <v>1238</v>
      </c>
      <c r="B9" s="87">
        <v>-29</v>
      </c>
      <c r="C9" s="250">
        <v>25</v>
      </c>
      <c r="D9" s="358">
        <v>-87</v>
      </c>
      <c r="E9">
        <v>12</v>
      </c>
      <c r="F9">
        <v>-5</v>
      </c>
      <c r="G9" s="268">
        <v>-69</v>
      </c>
      <c r="Y9"/>
      <c r="Z9"/>
    </row>
    <row r="10" spans="1:26" ht="16.149999999999999">
      <c r="A10" t="s">
        <v>1239</v>
      </c>
      <c r="B10" s="87">
        <v>-69</v>
      </c>
      <c r="C10" s="87">
        <v>-62</v>
      </c>
      <c r="D10" s="358">
        <v>-104</v>
      </c>
      <c r="E10" s="268">
        <v>-87</v>
      </c>
      <c r="F10">
        <v>-73</v>
      </c>
      <c r="G10">
        <v>-79</v>
      </c>
      <c r="Y10"/>
      <c r="Z10"/>
    </row>
    <row r="11" spans="1:26" ht="16.149999999999999">
      <c r="A11" t="s">
        <v>1240</v>
      </c>
      <c r="B11" s="87">
        <v>-17</v>
      </c>
      <c r="C11" s="87">
        <v>-36</v>
      </c>
      <c r="D11" s="358">
        <v>-95</v>
      </c>
      <c r="E11" s="268">
        <v>-67</v>
      </c>
      <c r="F11">
        <v>-63</v>
      </c>
      <c r="G11">
        <v>-54</v>
      </c>
      <c r="Y11"/>
      <c r="Z11"/>
    </row>
    <row r="12" spans="1:26" ht="16.149999999999999">
      <c r="A12" t="s">
        <v>1241</v>
      </c>
      <c r="B12" s="156"/>
      <c r="C12" s="156"/>
      <c r="D12" s="328"/>
      <c r="Y12"/>
      <c r="Z12"/>
    </row>
    <row r="13" spans="1:26" ht="16.149999999999999">
      <c r="A13" t="s">
        <v>1242</v>
      </c>
      <c r="B13" s="156"/>
      <c r="C13" s="156"/>
      <c r="D13" s="328"/>
      <c r="Y13"/>
      <c r="Z13"/>
    </row>
    <row r="14" spans="1:26" ht="16.149999999999999">
      <c r="A14" t="s">
        <v>1243</v>
      </c>
      <c r="B14" s="156"/>
      <c r="C14" s="156"/>
      <c r="D14" s="328"/>
      <c r="Y14"/>
      <c r="Z14"/>
    </row>
    <row r="15" spans="1:26" ht="16.149999999999999">
      <c r="A15" t="s">
        <v>1244</v>
      </c>
      <c r="B15" s="156"/>
      <c r="C15" s="156"/>
      <c r="D15" s="328"/>
      <c r="Y15"/>
      <c r="Z15"/>
    </row>
    <row r="16" spans="1:26" ht="16.149999999999999">
      <c r="A16" t="s">
        <v>1245</v>
      </c>
      <c r="B16" s="87"/>
      <c r="C16" s="257"/>
      <c r="D16" s="205"/>
      <c r="Y16"/>
      <c r="Z16"/>
    </row>
    <row r="17" spans="1:26" ht="16.149999999999999">
      <c r="A17" t="s">
        <v>1246</v>
      </c>
      <c r="B17" s="87"/>
      <c r="C17" s="257"/>
      <c r="D17" s="205"/>
      <c r="E17">
        <v>9</v>
      </c>
      <c r="F17">
        <v>5</v>
      </c>
      <c r="G17">
        <v>8</v>
      </c>
      <c r="Y17"/>
      <c r="Z17"/>
    </row>
    <row r="18" spans="1:26">
      <c r="D18" s="329"/>
      <c r="Y18"/>
      <c r="Z18"/>
    </row>
    <row r="19" spans="1:26">
      <c r="A19" t="s">
        <v>1180</v>
      </c>
      <c r="B19" s="87" t="s">
        <v>973</v>
      </c>
      <c r="C19" s="87" t="s">
        <v>947</v>
      </c>
      <c r="D19" s="205" t="s">
        <v>949</v>
      </c>
      <c r="Y19"/>
      <c r="Z19"/>
    </row>
    <row r="20" spans="1:26">
      <c r="A20" t="s">
        <v>1196</v>
      </c>
      <c r="B20" s="86" t="s">
        <v>1198</v>
      </c>
      <c r="C20" s="86" t="s">
        <v>1201</v>
      </c>
      <c r="D20" s="325" t="s">
        <v>1203</v>
      </c>
      <c r="Y20"/>
      <c r="Z20"/>
    </row>
    <row r="21" spans="1:26">
      <c r="A21" t="s">
        <v>1229</v>
      </c>
      <c r="B21" s="87"/>
      <c r="C21" s="87"/>
      <c r="D21" s="205"/>
      <c r="Y21"/>
      <c r="Z21"/>
    </row>
    <row r="22" spans="1:26">
      <c r="A22" s="102" t="s">
        <v>1247</v>
      </c>
      <c r="B22" s="258" t="s">
        <v>1248</v>
      </c>
      <c r="C22" s="258" t="s">
        <v>1248</v>
      </c>
      <c r="D22" s="113" t="s">
        <v>1248</v>
      </c>
      <c r="Y22"/>
      <c r="Z22"/>
    </row>
    <row r="23" spans="1:26">
      <c r="A23" s="102"/>
      <c r="B23" s="258"/>
      <c r="C23" s="258"/>
      <c r="D23" s="113"/>
      <c r="Y23"/>
      <c r="Z23"/>
    </row>
    <row r="24" spans="1:26" ht="16.149999999999999">
      <c r="A24" t="s">
        <v>1236</v>
      </c>
      <c r="B24" s="259">
        <f>100-EXP(1000*LN((0.001*B7+1)/(0.001*$B$112+1))/$B$113)*100</f>
        <v>92.172028169543211</v>
      </c>
      <c r="C24" s="259">
        <f t="shared" ref="C24:G24" si="0">100-EXP(1000*LN((0.001*C7+1)/(0.001*$B$112+1))/$B$113)*100</f>
        <v>73.157396094638898</v>
      </c>
      <c r="D24" s="330">
        <f t="shared" si="0"/>
        <v>97.276677744148671</v>
      </c>
      <c r="E24" s="259">
        <f t="shared" si="0"/>
        <v>0</v>
      </c>
      <c r="F24" s="259">
        <f t="shared" si="0"/>
        <v>71.160249099087309</v>
      </c>
      <c r="G24" s="259">
        <f t="shared" si="0"/>
        <v>86.324905984741335</v>
      </c>
      <c r="Y24"/>
      <c r="Z24"/>
    </row>
    <row r="25" spans="1:26" ht="16.149999999999999">
      <c r="A25" t="s">
        <v>1237</v>
      </c>
      <c r="B25" s="259">
        <f t="shared" ref="B25:G25" si="1">100-EXP(1000*LN((0.001*B8+1)/(0.001*$F$112+1))/$F$113)*100</f>
        <v>90.803111809874338</v>
      </c>
      <c r="C25" s="259">
        <f t="shared" si="1"/>
        <v>82.146811284277661</v>
      </c>
      <c r="D25" s="331">
        <f t="shared" si="1"/>
        <v>99.999785229140059</v>
      </c>
      <c r="E25" s="259">
        <f t="shared" si="1"/>
        <v>0</v>
      </c>
      <c r="F25" s="259">
        <f t="shared" si="1"/>
        <v>39.192286025527721</v>
      </c>
      <c r="G25" s="259">
        <f t="shared" si="1"/>
        <v>92.760866168480874</v>
      </c>
      <c r="Y25"/>
      <c r="Z25"/>
    </row>
    <row r="26" spans="1:26" ht="16.149999999999999">
      <c r="A26" t="s">
        <v>1238</v>
      </c>
      <c r="B26" s="259">
        <f t="shared" ref="B26:D26" si="2">100-EXP(1000*LN((0.001*B9+1)/(0.001*$R$112+1))/$R$113)*100</f>
        <v>42.507499411592029</v>
      </c>
      <c r="C26" s="259">
        <f t="shared" si="2"/>
        <v>71.794118382141008</v>
      </c>
      <c r="D26" s="330">
        <f t="shared" si="2"/>
        <v>-29.289876032967015</v>
      </c>
      <c r="E26" s="259">
        <f t="shared" ref="E26:G26" si="3">100-EXP(1000*LN((0.001*E9+1)/(0.001*$R$112+1))/$R$113)*100</f>
        <v>66.635967728251785</v>
      </c>
      <c r="F26" s="259">
        <f t="shared" si="3"/>
        <v>58.304724745922989</v>
      </c>
      <c r="G26" s="259">
        <f t="shared" si="3"/>
        <v>0</v>
      </c>
      <c r="Y26"/>
      <c r="Z26"/>
    </row>
    <row r="27" spans="1:26" ht="16.149999999999999">
      <c r="A27" t="s">
        <v>1239</v>
      </c>
      <c r="B27" s="259">
        <f t="shared" ref="B27:G27" si="4">100-EXP(1000*LN((0.001*B10+1)/(0.001*$J$112+1))/$J$113)*100</f>
        <v>64.211629574099732</v>
      </c>
      <c r="C27" s="259">
        <f t="shared" si="4"/>
        <v>75.871900595188094</v>
      </c>
      <c r="D27" s="330">
        <f t="shared" si="4"/>
        <v>-168.91768360946782</v>
      </c>
      <c r="E27" s="259">
        <f t="shared" si="4"/>
        <v>0</v>
      </c>
      <c r="F27" s="259">
        <f t="shared" si="4"/>
        <v>55.108907128296742</v>
      </c>
      <c r="G27" s="259">
        <f t="shared" si="4"/>
        <v>36.81896995366354</v>
      </c>
      <c r="Y27"/>
      <c r="Z27"/>
    </row>
    <row r="28" spans="1:26" ht="16.149999999999999">
      <c r="A28" t="s">
        <v>1240</v>
      </c>
      <c r="B28" s="259">
        <f t="shared" ref="B28:G28" si="5">100-EXP(1000*LN((0.001*B11+1)/(0.001*$J$114+1))/$J$113)*100</f>
        <v>93.591690638442032</v>
      </c>
      <c r="C28" s="259">
        <f t="shared" si="5"/>
        <v>82.099127375884578</v>
      </c>
      <c r="D28" s="330">
        <f t="shared" si="5"/>
        <v>-397.13813772637832</v>
      </c>
      <c r="E28" s="259">
        <f t="shared" si="5"/>
        <v>0</v>
      </c>
      <c r="F28" s="259">
        <f t="shared" si="5"/>
        <v>20.161327288482539</v>
      </c>
      <c r="G28" s="259">
        <f t="shared" si="5"/>
        <v>51.726263794341939</v>
      </c>
      <c r="Y28"/>
      <c r="Z28"/>
    </row>
    <row r="29" spans="1:26" ht="15.6" customHeight="1">
      <c r="A29" t="s">
        <v>1241</v>
      </c>
      <c r="B29" s="87"/>
      <c r="C29" s="87"/>
      <c r="D29" s="328"/>
      <c r="E29" s="87"/>
      <c r="F29" s="87"/>
      <c r="G29" s="87"/>
      <c r="Y29"/>
      <c r="Z29"/>
    </row>
    <row r="30" spans="1:26" ht="16.149999999999999">
      <c r="A30" t="s">
        <v>1242</v>
      </c>
      <c r="B30" s="156"/>
      <c r="C30" s="156"/>
      <c r="D30" s="328"/>
      <c r="Y30"/>
      <c r="Z30"/>
    </row>
    <row r="31" spans="1:26" ht="16.149999999999999">
      <c r="A31" t="s">
        <v>1243</v>
      </c>
      <c r="B31" s="156"/>
      <c r="C31" s="156"/>
      <c r="D31" s="328"/>
      <c r="Y31"/>
      <c r="Z31"/>
    </row>
    <row r="32" spans="1:26" ht="16.149999999999999">
      <c r="A32" t="s">
        <v>1244</v>
      </c>
      <c r="B32" s="156"/>
      <c r="C32" s="156"/>
      <c r="D32" s="328"/>
      <c r="Y32"/>
      <c r="Z32"/>
    </row>
    <row r="33" spans="1:26" ht="16.149999999999999">
      <c r="A33" t="s">
        <v>1245</v>
      </c>
      <c r="B33" s="156"/>
      <c r="C33" s="156"/>
      <c r="D33" s="328"/>
      <c r="Y33"/>
      <c r="Z33"/>
    </row>
    <row r="34" spans="1:26" ht="16.149999999999999">
      <c r="A34" t="s">
        <v>1246</v>
      </c>
      <c r="B34" s="156"/>
      <c r="C34" s="156"/>
      <c r="D34" s="328"/>
      <c r="E34" s="259">
        <f t="shared" ref="E34:G34" si="6">100-EXP(1000*LN((0.001*E17+1)/(0.001*$V$112+1))/$V$113)*100</f>
        <v>8.1042028604273497</v>
      </c>
      <c r="F34" s="259">
        <f t="shared" si="6"/>
        <v>0</v>
      </c>
      <c r="G34" s="259">
        <f t="shared" si="6"/>
        <v>6.1448565979656138</v>
      </c>
      <c r="Y34"/>
      <c r="Z34"/>
    </row>
    <row r="35" spans="1:26">
      <c r="D35" s="329"/>
      <c r="Y35"/>
      <c r="Z35"/>
    </row>
    <row r="36" spans="1:26">
      <c r="A36" s="261" t="s">
        <v>1249</v>
      </c>
      <c r="B36" s="262" t="s">
        <v>1248</v>
      </c>
      <c r="C36" s="262" t="s">
        <v>1248</v>
      </c>
      <c r="D36" s="332" t="s">
        <v>1248</v>
      </c>
      <c r="Y36"/>
      <c r="Z36"/>
    </row>
    <row r="37" spans="1:26">
      <c r="A37" s="261"/>
      <c r="B37" s="262"/>
      <c r="C37" s="262"/>
      <c r="D37" s="332"/>
      <c r="Y37"/>
      <c r="Z37"/>
    </row>
    <row r="38" spans="1:26" ht="16.149999999999999">
      <c r="A38" t="s">
        <v>1236</v>
      </c>
      <c r="B38" s="263">
        <f>100-EXP(1000*LN((0.001*B7+1)/(0.001*$B$112+1))/$D$113)*100</f>
        <v>60.747145435800789</v>
      </c>
      <c r="C38" s="263">
        <f t="shared" ref="C38:G38" si="7">100-EXP(1000*LN((0.001*C7+1)/(0.001*$B$112+1))/$D$113)*100</f>
        <v>38.293909259954674</v>
      </c>
      <c r="D38" s="333">
        <f t="shared" si="7"/>
        <v>73.359480846752689</v>
      </c>
      <c r="E38" s="263">
        <f t="shared" si="7"/>
        <v>0</v>
      </c>
      <c r="F38" s="263">
        <f t="shared" si="7"/>
        <v>36.646730379825243</v>
      </c>
      <c r="G38" s="263">
        <f t="shared" si="7"/>
        <v>51.826315437527413</v>
      </c>
      <c r="Y38"/>
      <c r="Z38"/>
    </row>
    <row r="39" spans="1:26" ht="16.149999999999999">
      <c r="A39" t="s">
        <v>1237</v>
      </c>
      <c r="B39" s="263">
        <f t="shared" ref="B39:G39" si="8">100-EXP(1000*LN((0.001*B8+1)/(0.001*$F$112+1))/$H$113)*100</f>
        <v>27.527411525396957</v>
      </c>
      <c r="C39" s="263">
        <f t="shared" si="8"/>
        <v>20.742381252055097</v>
      </c>
      <c r="D39" s="333">
        <f t="shared" si="8"/>
        <v>82.810370493912188</v>
      </c>
      <c r="E39" s="263">
        <f t="shared" si="8"/>
        <v>0</v>
      </c>
      <c r="F39" s="263">
        <f t="shared" si="8"/>
        <v>6.4913972754192457</v>
      </c>
      <c r="G39" s="263">
        <f t="shared" si="8"/>
        <v>29.830530554765005</v>
      </c>
      <c r="Y39"/>
      <c r="Z39"/>
    </row>
    <row r="40" spans="1:26" ht="16.149999999999999">
      <c r="A40" t="s">
        <v>1238</v>
      </c>
      <c r="B40" s="263">
        <f t="shared" ref="B40:D40" si="9">100-EXP(1000*LN((0.001*B9+1)/(0.001*$R$112+1))/$P$113)*100</f>
        <v>19.954721505041235</v>
      </c>
      <c r="C40" s="263">
        <f t="shared" si="9"/>
        <v>39.886423242472759</v>
      </c>
      <c r="D40" s="333">
        <f t="shared" si="9"/>
        <v>-10.882222688371201</v>
      </c>
      <c r="E40" s="263">
        <f t="shared" ref="E40:G40" si="10">100-EXP(1000*LN((0.001*E9+1)/(0.001*$R$112+1))/$P$113)*100</f>
        <v>35.686450570657769</v>
      </c>
      <c r="F40" s="263">
        <f t="shared" si="10"/>
        <v>29.655412209136827</v>
      </c>
      <c r="G40" s="263">
        <f t="shared" si="10"/>
        <v>0</v>
      </c>
      <c r="Y40"/>
      <c r="Z40"/>
    </row>
    <row r="41" spans="1:26" ht="16.149999999999999">
      <c r="A41" t="s">
        <v>1239</v>
      </c>
      <c r="B41" s="263">
        <f t="shared" ref="B41:G41" si="11">100-EXP(1000*LN((0.001*B10+1)/(0.001*$J$112+1))/$L$113)*100</f>
        <v>32.325986907767359</v>
      </c>
      <c r="C41" s="263">
        <f t="shared" si="11"/>
        <v>41.741569140210821</v>
      </c>
      <c r="D41" s="333">
        <f t="shared" si="11"/>
        <v>-45.631511631861315</v>
      </c>
      <c r="E41" s="263">
        <f t="shared" si="11"/>
        <v>0</v>
      </c>
      <c r="F41" s="263">
        <f t="shared" si="11"/>
        <v>26.240006835927588</v>
      </c>
      <c r="G41" s="263">
        <f t="shared" si="11"/>
        <v>16.010896282426032</v>
      </c>
      <c r="Y41"/>
      <c r="Z41"/>
    </row>
    <row r="42" spans="1:26" ht="16.149999999999999">
      <c r="A42" t="s">
        <v>1240</v>
      </c>
      <c r="B42" s="263">
        <f t="shared" ref="B42:G42" si="12">100-EXP(1000*LN((0.001*B11+1)/(0.001*$J$114+1))/$L$113)*100</f>
        <v>64.798390711170924</v>
      </c>
      <c r="C42" s="263">
        <f t="shared" si="12"/>
        <v>47.989360120202505</v>
      </c>
      <c r="D42" s="333">
        <f t="shared" si="12"/>
        <v>-83.933693074428987</v>
      </c>
      <c r="E42" s="263">
        <f t="shared" si="12"/>
        <v>0</v>
      </c>
      <c r="F42" s="263">
        <f t="shared" si="12"/>
        <v>8.2003432817789275</v>
      </c>
      <c r="G42" s="263">
        <f t="shared" si="12"/>
        <v>24.17539669088913</v>
      </c>
      <c r="Y42"/>
      <c r="Z42"/>
    </row>
    <row r="43" spans="1:26" ht="16.149999999999999">
      <c r="A43" t="s">
        <v>1241</v>
      </c>
      <c r="B43" s="87"/>
      <c r="C43" s="87"/>
      <c r="D43" s="328"/>
      <c r="E43" s="87"/>
      <c r="F43" s="87"/>
      <c r="G43" s="87"/>
      <c r="Y43"/>
      <c r="Z43"/>
    </row>
    <row r="44" spans="1:26" ht="16.149999999999999">
      <c r="A44" t="s">
        <v>1242</v>
      </c>
      <c r="B44" s="156"/>
      <c r="C44" s="156"/>
      <c r="D44" s="328"/>
      <c r="Y44"/>
      <c r="Z44"/>
    </row>
    <row r="45" spans="1:26" ht="16.149999999999999">
      <c r="A45" t="s">
        <v>1243</v>
      </c>
      <c r="B45" s="156"/>
      <c r="C45" s="156"/>
      <c r="D45" s="328"/>
      <c r="Y45"/>
      <c r="Z45"/>
    </row>
    <row r="46" spans="1:26" ht="16.149999999999999">
      <c r="A46" t="s">
        <v>1244</v>
      </c>
      <c r="B46" s="156"/>
      <c r="C46" s="156"/>
      <c r="D46" s="328"/>
      <c r="Y46"/>
      <c r="Z46"/>
    </row>
    <row r="47" spans="1:26" ht="16.149999999999999">
      <c r="A47" t="s">
        <v>1245</v>
      </c>
      <c r="B47" s="156"/>
      <c r="C47" s="156"/>
      <c r="D47" s="328"/>
      <c r="Y47"/>
      <c r="Z47"/>
    </row>
    <row r="48" spans="1:26" ht="16.149999999999999">
      <c r="A48" t="s">
        <v>1246</v>
      </c>
      <c r="G48" s="263">
        <f>100-EXP(1000*LN((0.001*F17+1)/(0.001*$V$112+1))/$X$113)*100</f>
        <v>0</v>
      </c>
      <c r="Y48"/>
      <c r="Z48"/>
    </row>
    <row r="49" spans="1:28">
      <c r="T49" s="329"/>
      <c r="U49" s="329"/>
      <c r="Y49"/>
      <c r="Z49"/>
    </row>
    <row r="50" spans="1:28">
      <c r="W50" s="329"/>
      <c r="X50" s="329"/>
      <c r="Y50"/>
      <c r="Z50"/>
    </row>
    <row r="51" spans="1:28">
      <c r="A51" s="34" t="s">
        <v>956</v>
      </c>
      <c r="F51" s="248" t="s">
        <v>957</v>
      </c>
      <c r="G51" s="248" t="s">
        <v>958</v>
      </c>
      <c r="H51" s="75" t="s">
        <v>927</v>
      </c>
      <c r="I51" s="75" t="s">
        <v>19</v>
      </c>
      <c r="J51" s="249" t="s">
        <v>959</v>
      </c>
      <c r="K51" s="248" t="s">
        <v>960</v>
      </c>
      <c r="L51" s="248" t="s">
        <v>34</v>
      </c>
      <c r="M51" s="75" t="s">
        <v>1197</v>
      </c>
      <c r="N51" s="75" t="s">
        <v>1198</v>
      </c>
      <c r="O51" s="75" t="s">
        <v>1199</v>
      </c>
      <c r="P51" s="249" t="s">
        <v>961</v>
      </c>
      <c r="Q51" s="249" t="s">
        <v>962</v>
      </c>
      <c r="R51" s="248" t="s">
        <v>963</v>
      </c>
      <c r="S51" s="75" t="s">
        <v>1200</v>
      </c>
      <c r="T51" s="75" t="s">
        <v>1201</v>
      </c>
      <c r="U51" s="75" t="s">
        <v>1202</v>
      </c>
      <c r="V51" s="249" t="s">
        <v>964</v>
      </c>
      <c r="W51" s="248" t="s">
        <v>965</v>
      </c>
      <c r="X51" s="320" t="s">
        <v>966</v>
      </c>
      <c r="Y51" s="334" t="s">
        <v>1203</v>
      </c>
      <c r="Z51" s="341" t="s">
        <v>967</v>
      </c>
      <c r="AA51" s="340" t="s">
        <v>968</v>
      </c>
      <c r="AB51" s="248" t="s">
        <v>969</v>
      </c>
    </row>
    <row r="52" spans="1:28" ht="28.9">
      <c r="A52" s="39" t="s">
        <v>975</v>
      </c>
      <c r="F52" s="40" t="s">
        <v>976</v>
      </c>
      <c r="G52" s="41" t="s">
        <v>977</v>
      </c>
      <c r="H52" s="40" t="s">
        <v>970</v>
      </c>
      <c r="I52" s="41" t="s">
        <v>971</v>
      </c>
      <c r="J52" s="41" t="s">
        <v>978</v>
      </c>
      <c r="K52" s="41" t="s">
        <v>979</v>
      </c>
      <c r="L52" s="41" t="s">
        <v>980</v>
      </c>
      <c r="M52" s="41" t="s">
        <v>972</v>
      </c>
      <c r="N52" s="41" t="s">
        <v>973</v>
      </c>
      <c r="O52" s="41" t="s">
        <v>974</v>
      </c>
      <c r="P52" s="41" t="s">
        <v>981</v>
      </c>
      <c r="Q52" s="41" t="s">
        <v>982</v>
      </c>
      <c r="R52" s="41" t="s">
        <v>983</v>
      </c>
      <c r="S52" s="41" t="s">
        <v>946</v>
      </c>
      <c r="T52" s="41" t="s">
        <v>947</v>
      </c>
      <c r="U52" s="41" t="s">
        <v>948</v>
      </c>
      <c r="V52" s="41" t="s">
        <v>984</v>
      </c>
      <c r="W52" s="41" t="s">
        <v>985</v>
      </c>
      <c r="X52" s="41" t="s">
        <v>986</v>
      </c>
      <c r="Y52" s="335" t="s">
        <v>949</v>
      </c>
      <c r="Z52" s="342" t="s">
        <v>987</v>
      </c>
      <c r="AA52" s="41" t="s">
        <v>988</v>
      </c>
      <c r="AB52" s="42" t="s">
        <v>989</v>
      </c>
    </row>
    <row r="53" spans="1:28">
      <c r="A53" s="43" t="s">
        <v>996</v>
      </c>
      <c r="F53" s="44" t="s">
        <v>997</v>
      </c>
      <c r="G53" s="45" t="s">
        <v>998</v>
      </c>
      <c r="H53" s="44" t="s">
        <v>991</v>
      </c>
      <c r="I53" s="45" t="s">
        <v>992</v>
      </c>
      <c r="J53" s="45" t="s">
        <v>999</v>
      </c>
      <c r="K53" s="45" t="s">
        <v>1000</v>
      </c>
      <c r="L53" s="45" t="s">
        <v>1001</v>
      </c>
      <c r="M53" s="45" t="s">
        <v>993</v>
      </c>
      <c r="N53" s="45" t="s">
        <v>994</v>
      </c>
      <c r="O53" s="45" t="s">
        <v>995</v>
      </c>
      <c r="P53" s="45" t="s">
        <v>1002</v>
      </c>
      <c r="Q53" s="45" t="s">
        <v>1003</v>
      </c>
      <c r="R53" s="45" t="s">
        <v>1004</v>
      </c>
      <c r="S53" s="45" t="s">
        <v>951</v>
      </c>
      <c r="T53" s="45" t="s">
        <v>952</v>
      </c>
      <c r="U53" s="45" t="s">
        <v>953</v>
      </c>
      <c r="V53" s="45" t="s">
        <v>1005</v>
      </c>
      <c r="W53" s="45" t="s">
        <v>1006</v>
      </c>
      <c r="X53" s="45" t="s">
        <v>1007</v>
      </c>
      <c r="Y53" s="335" t="s">
        <v>954</v>
      </c>
      <c r="Z53" s="343" t="s">
        <v>1008</v>
      </c>
      <c r="AA53" s="45" t="s">
        <v>1009</v>
      </c>
      <c r="AB53" s="46" t="s">
        <v>1010</v>
      </c>
    </row>
    <row r="54" spans="1:28">
      <c r="A54" s="47" t="s">
        <v>1011</v>
      </c>
      <c r="F54" s="48" t="s">
        <v>97</v>
      </c>
      <c r="G54" s="49" t="s">
        <v>97</v>
      </c>
      <c r="H54" s="228" t="s">
        <v>96</v>
      </c>
      <c r="I54" s="229" t="s">
        <v>96</v>
      </c>
      <c r="J54" s="49" t="s">
        <v>97</v>
      </c>
      <c r="K54" s="49" t="s">
        <v>97</v>
      </c>
      <c r="L54" s="49" t="s">
        <v>97</v>
      </c>
      <c r="M54" s="229" t="s">
        <v>96</v>
      </c>
      <c r="N54" s="229" t="s">
        <v>96</v>
      </c>
      <c r="O54" s="229" t="s">
        <v>96</v>
      </c>
      <c r="P54" s="49" t="s">
        <v>97</v>
      </c>
      <c r="Q54" s="49" t="s">
        <v>97</v>
      </c>
      <c r="R54" s="49" t="s">
        <v>97</v>
      </c>
      <c r="S54" s="229" t="s">
        <v>96</v>
      </c>
      <c r="T54" s="229" t="s">
        <v>96</v>
      </c>
      <c r="U54" s="229" t="s">
        <v>96</v>
      </c>
      <c r="V54" s="49" t="s">
        <v>97</v>
      </c>
      <c r="W54" s="49" t="s">
        <v>97</v>
      </c>
      <c r="X54" s="49" t="s">
        <v>97</v>
      </c>
      <c r="Y54" s="336" t="s">
        <v>96</v>
      </c>
      <c r="Z54" s="344" t="s">
        <v>97</v>
      </c>
      <c r="AA54" s="49" t="s">
        <v>97</v>
      </c>
      <c r="AB54" s="50" t="s">
        <v>97</v>
      </c>
    </row>
    <row r="55" spans="1:28">
      <c r="A55" s="51"/>
      <c r="F55" s="52"/>
      <c r="G55" s="37"/>
      <c r="H55" s="65"/>
      <c r="I55" s="56"/>
      <c r="J55" s="37"/>
      <c r="K55" s="37"/>
      <c r="L55" s="37"/>
      <c r="M55" s="56"/>
      <c r="N55" s="56"/>
      <c r="O55" s="56"/>
      <c r="P55" s="37"/>
      <c r="Q55" s="37"/>
      <c r="R55" s="37"/>
      <c r="S55" s="56"/>
      <c r="T55" s="56"/>
      <c r="U55" s="56"/>
      <c r="V55" s="37"/>
      <c r="W55" s="37"/>
      <c r="X55" s="37"/>
      <c r="Y55" s="335"/>
      <c r="Z55" s="345"/>
      <c r="AA55" s="37"/>
      <c r="AB55" s="53"/>
    </row>
    <row r="56" spans="1:28">
      <c r="A56" s="43" t="s">
        <v>1012</v>
      </c>
      <c r="F56" s="54">
        <v>0.46753661818857978</v>
      </c>
      <c r="G56" s="55">
        <v>0</v>
      </c>
      <c r="H56" s="54">
        <v>22.555936040523775</v>
      </c>
      <c r="I56" s="55">
        <v>23.063856762405297</v>
      </c>
      <c r="J56" s="56">
        <v>29.581486552336326</v>
      </c>
      <c r="K56" s="55">
        <v>0</v>
      </c>
      <c r="L56" s="55">
        <v>1.5046848061833011</v>
      </c>
      <c r="M56" s="55">
        <v>15.115830665414792</v>
      </c>
      <c r="N56" s="66">
        <v>6.9447790130558156</v>
      </c>
      <c r="O56" s="66">
        <v>8.1502495372124262</v>
      </c>
      <c r="P56" s="56">
        <v>2430</v>
      </c>
      <c r="Q56" s="56">
        <v>330.52781418714983</v>
      </c>
      <c r="R56" s="55">
        <v>0</v>
      </c>
      <c r="S56" s="66">
        <v>1.1843405996417818E-2</v>
      </c>
      <c r="T56" s="66">
        <v>0.8471448978818914</v>
      </c>
      <c r="U56" s="66">
        <v>2.1525640697781783</v>
      </c>
      <c r="V56" s="56">
        <v>6200</v>
      </c>
      <c r="W56" s="55">
        <v>0</v>
      </c>
      <c r="X56" s="55">
        <v>2.8294363473453639</v>
      </c>
      <c r="Y56" s="337">
        <v>7.549787841774303</v>
      </c>
      <c r="Z56" s="335">
        <v>5800</v>
      </c>
      <c r="AA56" s="55">
        <v>0</v>
      </c>
      <c r="AB56" s="57">
        <v>0.94851234957569841</v>
      </c>
    </row>
    <row r="57" spans="1:28">
      <c r="A57" s="43" t="s">
        <v>1013</v>
      </c>
      <c r="F57" s="54">
        <v>7.2992225344944845</v>
      </c>
      <c r="G57" s="55">
        <v>6.9789043706626979</v>
      </c>
      <c r="H57" s="54">
        <v>12.689610779816499</v>
      </c>
      <c r="I57" s="55">
        <v>13.092168063264781</v>
      </c>
      <c r="J57" s="56">
        <v>206.54516736775523</v>
      </c>
      <c r="K57" s="55">
        <v>7.2430468660746321</v>
      </c>
      <c r="L57" s="55">
        <v>7.2652848728310708</v>
      </c>
      <c r="M57" s="55">
        <v>14.653305637653578</v>
      </c>
      <c r="N57" s="55">
        <v>10.798464922503429</v>
      </c>
      <c r="O57" s="55">
        <v>11.667164145710599</v>
      </c>
      <c r="P57" s="56">
        <v>3700</v>
      </c>
      <c r="Q57" s="56">
        <v>10.059655822442844</v>
      </c>
      <c r="R57" s="55">
        <v>7.2113660906756172</v>
      </c>
      <c r="S57" s="66">
        <v>0.23627560433186376</v>
      </c>
      <c r="T57" s="66">
        <v>7.6544494906443097</v>
      </c>
      <c r="U57" s="66">
        <v>0.82937944518896112</v>
      </c>
      <c r="V57" s="56">
        <v>67.832707499458621</v>
      </c>
      <c r="W57" s="55">
        <v>6.8890217304502608</v>
      </c>
      <c r="X57" s="55">
        <v>6.6689455891634912</v>
      </c>
      <c r="Y57" s="337">
        <v>0.12056877035831433</v>
      </c>
      <c r="Z57" s="335">
        <v>95.349666872479162</v>
      </c>
      <c r="AA57" s="55">
        <v>6.8631261588270647</v>
      </c>
      <c r="AB57" s="57">
        <v>6.8655097699498535</v>
      </c>
    </row>
    <row r="58" spans="1:28">
      <c r="A58" s="43" t="s">
        <v>1014</v>
      </c>
      <c r="F58" s="54">
        <v>0.5543356356498278</v>
      </c>
      <c r="G58" s="55">
        <v>0.62635693568731798</v>
      </c>
      <c r="H58" s="68">
        <v>1.0727874760701974</v>
      </c>
      <c r="I58" s="66">
        <v>0.86925448221124957</v>
      </c>
      <c r="J58" s="56">
        <v>13.861674926498559</v>
      </c>
      <c r="K58" s="55">
        <v>0.55621937856679049</v>
      </c>
      <c r="L58" s="55">
        <v>1.180904599053394</v>
      </c>
      <c r="M58" s="66">
        <v>1.6675589933623289</v>
      </c>
      <c r="N58" s="66">
        <v>1.0767492099205496</v>
      </c>
      <c r="O58" s="66">
        <v>1.4290979702781605</v>
      </c>
      <c r="P58" s="56">
        <v>504.48105657184243</v>
      </c>
      <c r="Q58" s="56">
        <v>17.460863273183815</v>
      </c>
      <c r="R58" s="55">
        <v>0.51224789252082614</v>
      </c>
      <c r="S58" s="66">
        <v>9.4645409033477623E-2</v>
      </c>
      <c r="T58" s="66">
        <v>0.58958356340062823</v>
      </c>
      <c r="U58" s="66">
        <v>0.43570808438016351</v>
      </c>
      <c r="V58" s="56">
        <v>287.0248791756232</v>
      </c>
      <c r="W58" s="55">
        <v>0</v>
      </c>
      <c r="X58" s="55">
        <v>0.48719758719747475</v>
      </c>
      <c r="Y58" s="337">
        <v>1.8955189548332478</v>
      </c>
      <c r="Z58" s="335">
        <v>1030</v>
      </c>
      <c r="AA58" s="55">
        <v>0.52682558169015614</v>
      </c>
      <c r="AB58" s="57">
        <v>0</v>
      </c>
    </row>
    <row r="59" spans="1:28">
      <c r="A59" s="43" t="s">
        <v>1015</v>
      </c>
      <c r="F59" s="54">
        <v>0.94216259400694435</v>
      </c>
      <c r="G59" s="55">
        <v>0.71496985514063949</v>
      </c>
      <c r="H59" s="68">
        <v>2.8303433282864425</v>
      </c>
      <c r="I59" s="66">
        <v>3.0147911693043534</v>
      </c>
      <c r="J59" s="56">
        <v>49.737556284640107</v>
      </c>
      <c r="K59" s="55">
        <v>1.010290309489366</v>
      </c>
      <c r="L59" s="55">
        <v>1.1919893605962877</v>
      </c>
      <c r="M59" s="66">
        <v>6.060636947828427</v>
      </c>
      <c r="N59" s="66">
        <v>3.9080330341625182</v>
      </c>
      <c r="O59" s="66">
        <v>3.3230309296759089</v>
      </c>
      <c r="P59" s="56">
        <v>1190</v>
      </c>
      <c r="Q59" s="56">
        <v>11.052307466075192</v>
      </c>
      <c r="R59" s="55">
        <v>0.86185366410002873</v>
      </c>
      <c r="S59" s="66">
        <v>0.35790937846111598</v>
      </c>
      <c r="T59" s="66">
        <v>2.2089300449021354</v>
      </c>
      <c r="U59" s="66">
        <v>0.24915603115489698</v>
      </c>
      <c r="V59" s="56">
        <v>107.81512184112196</v>
      </c>
      <c r="W59" s="55">
        <v>0.85104483609856407</v>
      </c>
      <c r="X59" s="55">
        <v>0.74384536426607117</v>
      </c>
      <c r="Y59" s="337">
        <v>0.74344001068369914</v>
      </c>
      <c r="Z59" s="335">
        <v>165.79819618301667</v>
      </c>
      <c r="AA59" s="55">
        <v>0.60135595660016294</v>
      </c>
      <c r="AB59" s="57">
        <v>0.71827400734257585</v>
      </c>
    </row>
    <row r="60" spans="1:28">
      <c r="A60" s="43" t="s">
        <v>1017</v>
      </c>
      <c r="F60" s="54">
        <v>0</v>
      </c>
      <c r="G60" s="55">
        <v>0</v>
      </c>
      <c r="H60" s="68">
        <v>1.583948557055868</v>
      </c>
      <c r="I60" s="66">
        <v>1.5586729676171507</v>
      </c>
      <c r="J60" s="56">
        <v>59.621741834172539</v>
      </c>
      <c r="K60" s="55">
        <v>0</v>
      </c>
      <c r="L60" s="55">
        <v>1.0688028839328061</v>
      </c>
      <c r="M60" s="66">
        <v>3.00693435980005</v>
      </c>
      <c r="N60" s="66">
        <v>1.971769916932808</v>
      </c>
      <c r="O60" s="66">
        <v>1.7719387238600921</v>
      </c>
      <c r="P60" s="56">
        <v>644.14093935887547</v>
      </c>
      <c r="Q60" s="55">
        <v>8.8470705783687578</v>
      </c>
      <c r="R60" s="55">
        <v>0</v>
      </c>
      <c r="S60" s="66">
        <v>0.17929588469191246</v>
      </c>
      <c r="T60" s="66">
        <v>1.2305645205999614</v>
      </c>
      <c r="U60" s="66">
        <v>0.30678623719823112</v>
      </c>
      <c r="V60" s="56">
        <v>93.497344889191453</v>
      </c>
      <c r="W60" s="55">
        <v>0</v>
      </c>
      <c r="X60" s="55">
        <v>0.30870408121231746</v>
      </c>
      <c r="Y60" s="337">
        <v>0.43137364235509384</v>
      </c>
      <c r="Z60" s="335">
        <v>117.79129653043661</v>
      </c>
      <c r="AA60" s="55">
        <v>0</v>
      </c>
      <c r="AB60" s="57">
        <v>0</v>
      </c>
    </row>
    <row r="61" spans="1:28">
      <c r="A61" s="43" t="s">
        <v>1016</v>
      </c>
      <c r="F61" s="54">
        <v>0</v>
      </c>
      <c r="G61" s="55">
        <v>0</v>
      </c>
      <c r="H61" s="68">
        <v>4.2344208102301222</v>
      </c>
      <c r="I61" s="66">
        <v>3.8363722774435107</v>
      </c>
      <c r="J61" s="56">
        <v>33.973359261151465</v>
      </c>
      <c r="K61" s="55">
        <v>0</v>
      </c>
      <c r="L61" s="55">
        <v>0</v>
      </c>
      <c r="M61" s="66">
        <v>7.3413272645007011</v>
      </c>
      <c r="N61" s="66">
        <v>4.8118733041169168</v>
      </c>
      <c r="O61" s="66">
        <v>3.7780022687786414</v>
      </c>
      <c r="P61" s="56">
        <v>1210</v>
      </c>
      <c r="Q61" s="55">
        <v>1.2590639434065762</v>
      </c>
      <c r="R61" s="55">
        <v>0</v>
      </c>
      <c r="S61" s="66">
        <v>0.12944588326827042</v>
      </c>
      <c r="T61" s="66">
        <v>2.9367842710210645</v>
      </c>
      <c r="U61" s="66">
        <v>0.27295657039149185</v>
      </c>
      <c r="V61" s="55">
        <v>7.0003930851283469</v>
      </c>
      <c r="W61" s="55">
        <v>0</v>
      </c>
      <c r="X61" s="55">
        <v>0.198318931589545</v>
      </c>
      <c r="Y61" s="337">
        <v>5.4022168206961166E-3</v>
      </c>
      <c r="Z61" s="335">
        <v>17.184338174635599</v>
      </c>
      <c r="AA61" s="55">
        <v>0</v>
      </c>
      <c r="AB61" s="57">
        <v>0</v>
      </c>
    </row>
    <row r="62" spans="1:28">
      <c r="A62" s="43" t="s">
        <v>1250</v>
      </c>
      <c r="F62" s="231" t="s">
        <v>14</v>
      </c>
      <c r="G62" s="232" t="s">
        <v>14</v>
      </c>
      <c r="H62" s="233" t="s">
        <v>14</v>
      </c>
      <c r="I62" s="234" t="s">
        <v>14</v>
      </c>
      <c r="J62" s="234" t="s">
        <v>14</v>
      </c>
      <c r="K62" s="234" t="s">
        <v>14</v>
      </c>
      <c r="L62" s="234" t="s">
        <v>14</v>
      </c>
      <c r="M62" s="234" t="s">
        <v>14</v>
      </c>
      <c r="N62" s="234" t="s">
        <v>14</v>
      </c>
      <c r="O62" s="234" t="s">
        <v>14</v>
      </c>
      <c r="P62" s="234" t="s">
        <v>14</v>
      </c>
      <c r="Q62" s="234" t="s">
        <v>14</v>
      </c>
      <c r="R62" s="234" t="s">
        <v>14</v>
      </c>
      <c r="S62" s="234" t="s">
        <v>14</v>
      </c>
      <c r="T62" s="234" t="s">
        <v>14</v>
      </c>
      <c r="U62" s="234" t="s">
        <v>14</v>
      </c>
      <c r="V62" s="234" t="s">
        <v>14</v>
      </c>
      <c r="W62" s="234" t="s">
        <v>14</v>
      </c>
      <c r="X62" s="234" t="s">
        <v>14</v>
      </c>
      <c r="Y62" s="338" t="s">
        <v>14</v>
      </c>
      <c r="Z62" s="346" t="s">
        <v>14</v>
      </c>
      <c r="AA62" s="232" t="s">
        <v>14</v>
      </c>
      <c r="AB62" s="237" t="s">
        <v>14</v>
      </c>
    </row>
    <row r="63" spans="1:28">
      <c r="A63" s="43" t="s">
        <v>1251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338" t="s">
        <v>14</v>
      </c>
      <c r="Z63" s="346" t="s">
        <v>14</v>
      </c>
      <c r="AA63" s="232" t="s">
        <v>14</v>
      </c>
      <c r="AB63" s="237" t="s">
        <v>14</v>
      </c>
    </row>
    <row r="64" spans="1:28">
      <c r="A64" s="43" t="s">
        <v>1026</v>
      </c>
      <c r="F64" s="54">
        <v>0</v>
      </c>
      <c r="G64" s="55">
        <v>0</v>
      </c>
      <c r="H64" s="68">
        <v>0.16041411591679808</v>
      </c>
      <c r="I64" s="66">
        <v>0.16648953498279698</v>
      </c>
      <c r="J64" s="56">
        <v>41.407797336125263</v>
      </c>
      <c r="K64" s="55">
        <v>0</v>
      </c>
      <c r="L64" s="55">
        <v>0</v>
      </c>
      <c r="M64" s="66">
        <v>0.67430185555070132</v>
      </c>
      <c r="N64" s="66">
        <v>0.47010627819376516</v>
      </c>
      <c r="O64" s="66">
        <v>0.24441218920209581</v>
      </c>
      <c r="P64" s="56">
        <v>117.2044809194295</v>
      </c>
      <c r="Q64" s="55">
        <v>6.6024542725523947</v>
      </c>
      <c r="R64" s="55">
        <v>0</v>
      </c>
      <c r="S64" s="66">
        <v>6.7434966063418672E-2</v>
      </c>
      <c r="T64" s="66">
        <v>0.15413562944052214</v>
      </c>
      <c r="U64" s="66">
        <v>5.5894722666533184E-2</v>
      </c>
      <c r="V64" s="56">
        <v>86.714839555329007</v>
      </c>
      <c r="W64" s="55">
        <v>0</v>
      </c>
      <c r="X64" s="55">
        <v>0.20937799956365707</v>
      </c>
      <c r="Y64" s="337">
        <v>5.0479072327303545E-2</v>
      </c>
      <c r="Z64" s="335">
        <v>78.13529320940053</v>
      </c>
      <c r="AA64" s="55">
        <v>0</v>
      </c>
      <c r="AB64" s="57">
        <v>0</v>
      </c>
    </row>
    <row r="65" spans="1:28">
      <c r="A65" s="43" t="s">
        <v>1024</v>
      </c>
      <c r="F65" s="54">
        <v>0</v>
      </c>
      <c r="G65" s="55">
        <v>0</v>
      </c>
      <c r="H65" s="68">
        <v>0.37019400889353538</v>
      </c>
      <c r="I65" s="66">
        <v>0.41333814829737425</v>
      </c>
      <c r="J65" s="56">
        <v>119.35665471574086</v>
      </c>
      <c r="K65" s="55">
        <v>0</v>
      </c>
      <c r="L65" s="55">
        <v>0</v>
      </c>
      <c r="M65" s="66">
        <v>1.848557908901191</v>
      </c>
      <c r="N65" s="66">
        <v>1.2104650687225051</v>
      </c>
      <c r="O65" s="66">
        <v>0.56699883620382108</v>
      </c>
      <c r="P65" s="56">
        <v>299.16054339470145</v>
      </c>
      <c r="Q65" s="56">
        <v>24.657892905625591</v>
      </c>
      <c r="R65" s="55">
        <v>0</v>
      </c>
      <c r="S65" s="66">
        <v>0.17370828699267521</v>
      </c>
      <c r="T65" s="66">
        <v>0.33068227040152931</v>
      </c>
      <c r="U65" s="66">
        <v>0.1146492130769166</v>
      </c>
      <c r="V65" s="56">
        <v>52.55758485309395</v>
      </c>
      <c r="W65" s="55">
        <v>0</v>
      </c>
      <c r="X65" s="55">
        <v>0.26282631229103776</v>
      </c>
      <c r="Y65" s="337">
        <v>0.13683061669716978</v>
      </c>
      <c r="Z65" s="335">
        <v>97.925692611106882</v>
      </c>
      <c r="AA65" s="55">
        <v>0</v>
      </c>
      <c r="AB65" s="57">
        <v>0</v>
      </c>
    </row>
    <row r="66" spans="1:28">
      <c r="A66" s="43" t="s">
        <v>1028</v>
      </c>
      <c r="F66" s="54">
        <v>0</v>
      </c>
      <c r="G66" s="55">
        <v>0</v>
      </c>
      <c r="H66" s="68">
        <v>3.7728673933236467</v>
      </c>
      <c r="I66" s="66">
        <v>3.7154627743144393</v>
      </c>
      <c r="J66" s="56">
        <v>158.42225499826378</v>
      </c>
      <c r="K66" s="55">
        <v>0</v>
      </c>
      <c r="L66" s="55">
        <v>6.0122215883497603</v>
      </c>
      <c r="M66" s="66">
        <v>6.7953383111817312</v>
      </c>
      <c r="N66" s="66">
        <v>4.3620153364326573</v>
      </c>
      <c r="O66" s="66">
        <v>3.6355003655298841</v>
      </c>
      <c r="P66" s="56">
        <v>1980</v>
      </c>
      <c r="Q66" s="56">
        <v>39.445116653736356</v>
      </c>
      <c r="R66" s="55">
        <v>0</v>
      </c>
      <c r="S66" s="66">
        <v>0.39628238452159714</v>
      </c>
      <c r="T66" s="66">
        <v>3.0080929280178661</v>
      </c>
      <c r="U66" s="66">
        <v>1.2841686910427403</v>
      </c>
      <c r="V66" s="56">
        <v>1340</v>
      </c>
      <c r="W66" s="55">
        <v>0</v>
      </c>
      <c r="X66" s="55">
        <v>2.9567455479806499</v>
      </c>
      <c r="Y66" s="337">
        <v>0.93201019223495341</v>
      </c>
      <c r="Z66" s="335">
        <v>991.83461081731411</v>
      </c>
      <c r="AA66" s="55">
        <v>0</v>
      </c>
      <c r="AB66" s="57">
        <v>0</v>
      </c>
    </row>
    <row r="67" spans="1:28">
      <c r="A67" s="43" t="s">
        <v>1031</v>
      </c>
      <c r="F67" s="54">
        <v>0</v>
      </c>
      <c r="G67" s="55">
        <v>0</v>
      </c>
      <c r="H67" s="68">
        <v>6.651858705892681</v>
      </c>
      <c r="I67" s="66">
        <v>7.5872559483611619</v>
      </c>
      <c r="J67" s="56">
        <v>1510</v>
      </c>
      <c r="K67" s="55">
        <v>0</v>
      </c>
      <c r="L67" s="55">
        <v>0</v>
      </c>
      <c r="M67" s="55">
        <v>27.738893396358211</v>
      </c>
      <c r="N67" s="55">
        <v>18.969481901166887</v>
      </c>
      <c r="O67" s="66">
        <v>7.8869962476797539</v>
      </c>
      <c r="P67" s="56">
        <v>6200</v>
      </c>
      <c r="Q67" s="56">
        <v>186.22328637048469</v>
      </c>
      <c r="R67" s="55">
        <v>0</v>
      </c>
      <c r="S67" s="66">
        <v>2.7264646061991913</v>
      </c>
      <c r="T67" s="66">
        <v>5.7424266618241626</v>
      </c>
      <c r="U67" s="66">
        <v>1.8041336632058953</v>
      </c>
      <c r="V67" s="56">
        <v>1310</v>
      </c>
      <c r="W67" s="55">
        <v>0</v>
      </c>
      <c r="X67" s="55">
        <v>12.636894007449724</v>
      </c>
      <c r="Y67" s="337">
        <v>2.4258331922206584</v>
      </c>
      <c r="Z67" s="335">
        <v>1450</v>
      </c>
      <c r="AA67" s="55">
        <v>0</v>
      </c>
      <c r="AB67" s="57">
        <v>0</v>
      </c>
    </row>
    <row r="68" spans="1:28">
      <c r="A68" s="43" t="s">
        <v>1033</v>
      </c>
      <c r="F68" s="54">
        <v>0</v>
      </c>
      <c r="G68" s="55">
        <v>0</v>
      </c>
      <c r="H68" s="68">
        <v>0.33694542604438843</v>
      </c>
      <c r="I68" s="66">
        <v>0.46502617822092773</v>
      </c>
      <c r="J68" s="56">
        <v>383.81409426354401</v>
      </c>
      <c r="K68" s="55">
        <v>0</v>
      </c>
      <c r="L68" s="55">
        <v>0</v>
      </c>
      <c r="M68" s="66">
        <v>4.1861744771471194</v>
      </c>
      <c r="N68" s="66">
        <v>2.8106642831651931</v>
      </c>
      <c r="O68" s="66">
        <v>0.76622913262649117</v>
      </c>
      <c r="P68" s="56">
        <v>276.8411066174869</v>
      </c>
      <c r="Q68" s="56">
        <v>31.304796344904158</v>
      </c>
      <c r="R68" s="55">
        <v>0</v>
      </c>
      <c r="S68" s="66">
        <v>0.34248093021088921</v>
      </c>
      <c r="T68" s="66">
        <v>0.38824517876994485</v>
      </c>
      <c r="U68" s="66">
        <v>0.11188635784642646</v>
      </c>
      <c r="V68" s="56">
        <v>104.54412874950738</v>
      </c>
      <c r="W68" s="55">
        <v>0</v>
      </c>
      <c r="X68" s="55">
        <v>0</v>
      </c>
      <c r="Y68" s="337">
        <v>8.5999903277650086E-2</v>
      </c>
      <c r="Z68" s="335">
        <v>140.10470518883923</v>
      </c>
      <c r="AA68" s="55">
        <v>0</v>
      </c>
      <c r="AB68" s="57">
        <v>0</v>
      </c>
    </row>
    <row r="69" spans="1:28">
      <c r="A69" s="43" t="s">
        <v>1032</v>
      </c>
      <c r="F69" s="54">
        <v>0</v>
      </c>
      <c r="G69" s="55">
        <v>0</v>
      </c>
      <c r="H69" s="68">
        <v>0.56158445856149186</v>
      </c>
      <c r="I69" s="66">
        <v>0.79039172349092379</v>
      </c>
      <c r="J69" s="56">
        <v>715.49802651135974</v>
      </c>
      <c r="K69" s="55">
        <v>0</v>
      </c>
      <c r="L69" s="55">
        <v>0</v>
      </c>
      <c r="M69" s="66">
        <v>6.6333957404334516</v>
      </c>
      <c r="N69" s="66">
        <v>4.7520867365084678</v>
      </c>
      <c r="O69" s="66">
        <v>1.2935372809274779</v>
      </c>
      <c r="P69" s="56">
        <v>492.43366078279126</v>
      </c>
      <c r="Q69" s="55">
        <v>3.8989385021753482</v>
      </c>
      <c r="R69" s="55">
        <v>0</v>
      </c>
      <c r="S69" s="66">
        <v>0.62782828917795697</v>
      </c>
      <c r="T69" s="66">
        <v>0.62306357476448393</v>
      </c>
      <c r="U69" s="66">
        <v>1.8316585218296239E-2</v>
      </c>
      <c r="V69" s="55">
        <v>0</v>
      </c>
      <c r="W69" s="55">
        <v>0</v>
      </c>
      <c r="X69" s="55">
        <v>0</v>
      </c>
      <c r="Y69" s="337">
        <v>0.10672725382406437</v>
      </c>
      <c r="Z69" s="347">
        <v>3.7577115165478974</v>
      </c>
      <c r="AA69" s="55">
        <v>0</v>
      </c>
      <c r="AB69" s="57">
        <v>0</v>
      </c>
    </row>
    <row r="71" spans="1:28" ht="15" thickBot="1"/>
    <row r="72" spans="1:28">
      <c r="A72" s="238" t="s">
        <v>1053</v>
      </c>
      <c r="B72" s="239" t="s">
        <v>1054</v>
      </c>
      <c r="C72" s="240" t="s">
        <v>5</v>
      </c>
      <c r="D72" s="240" t="s">
        <v>1055</v>
      </c>
      <c r="E72" s="240" t="s">
        <v>1056</v>
      </c>
      <c r="F72" s="240" t="s">
        <v>1057</v>
      </c>
      <c r="G72" s="240" t="s">
        <v>69</v>
      </c>
      <c r="H72" s="240" t="s">
        <v>70</v>
      </c>
      <c r="I72" s="240" t="s">
        <v>1058</v>
      </c>
      <c r="J72" s="240" t="s">
        <v>204</v>
      </c>
      <c r="K72" s="240" t="s">
        <v>206</v>
      </c>
      <c r="L72" s="241" t="s">
        <v>1059</v>
      </c>
    </row>
    <row r="73" spans="1:28">
      <c r="A73" s="242" t="s">
        <v>1060</v>
      </c>
      <c r="B73" s="124">
        <v>323</v>
      </c>
      <c r="C73" s="102" t="s">
        <v>1061</v>
      </c>
      <c r="D73" s="102" t="s">
        <v>1062</v>
      </c>
      <c r="E73" s="102">
        <v>15</v>
      </c>
      <c r="F73" s="102"/>
      <c r="G73" s="102">
        <v>5.56</v>
      </c>
      <c r="H73" s="102">
        <v>322</v>
      </c>
      <c r="I73" s="102">
        <v>12.7</v>
      </c>
      <c r="J73" s="102">
        <v>152</v>
      </c>
      <c r="K73" s="102">
        <v>0.25</v>
      </c>
      <c r="L73" s="243">
        <v>0</v>
      </c>
    </row>
    <row r="74" spans="1:28">
      <c r="A74" s="242" t="s">
        <v>1063</v>
      </c>
      <c r="B74" s="124">
        <v>323</v>
      </c>
      <c r="C74" s="102" t="s">
        <v>1064</v>
      </c>
      <c r="D74" s="102" t="s">
        <v>1065</v>
      </c>
      <c r="E74" s="102">
        <v>20</v>
      </c>
      <c r="F74" s="102"/>
      <c r="G74" s="102">
        <v>7</v>
      </c>
      <c r="H74" s="102">
        <v>539</v>
      </c>
      <c r="I74" s="102">
        <v>12.1</v>
      </c>
      <c r="J74" s="102">
        <v>-86</v>
      </c>
      <c r="K74" s="102">
        <v>0.19</v>
      </c>
      <c r="L74" s="243">
        <v>0</v>
      </c>
    </row>
    <row r="75" spans="1:28">
      <c r="A75" s="242" t="s">
        <v>1066</v>
      </c>
      <c r="B75" s="124" t="s">
        <v>17</v>
      </c>
      <c r="C75" s="102" t="s">
        <v>1067</v>
      </c>
      <c r="D75" s="102"/>
      <c r="E75" s="102">
        <v>20</v>
      </c>
      <c r="F75" s="102"/>
      <c r="G75" s="102">
        <v>5.97</v>
      </c>
      <c r="H75" s="102">
        <v>144</v>
      </c>
      <c r="I75" s="102">
        <v>11.6</v>
      </c>
      <c r="J75" s="102">
        <v>8</v>
      </c>
      <c r="K75" s="102">
        <v>0.15</v>
      </c>
      <c r="L75" s="243">
        <v>0</v>
      </c>
    </row>
    <row r="76" spans="1:28">
      <c r="A76" s="242" t="s">
        <v>1068</v>
      </c>
      <c r="B76" s="124" t="s">
        <v>19</v>
      </c>
      <c r="C76" s="102" t="s">
        <v>1069</v>
      </c>
      <c r="D76" s="102"/>
      <c r="E76" s="102">
        <v>20</v>
      </c>
      <c r="F76" s="102"/>
      <c r="G76" s="102">
        <v>6.25</v>
      </c>
      <c r="H76" s="102">
        <v>182</v>
      </c>
      <c r="I76" s="102">
        <v>11.6</v>
      </c>
      <c r="J76" s="102">
        <v>33</v>
      </c>
      <c r="K76" s="102">
        <v>0.16</v>
      </c>
      <c r="L76" s="243">
        <v>0</v>
      </c>
    </row>
    <row r="77" spans="1:28">
      <c r="A77" s="242" t="s">
        <v>1070</v>
      </c>
      <c r="B77" s="124">
        <v>352</v>
      </c>
      <c r="C77" s="102" t="s">
        <v>1071</v>
      </c>
      <c r="D77" s="102"/>
      <c r="E77" s="102">
        <v>20</v>
      </c>
      <c r="F77" s="102"/>
      <c r="G77" s="102">
        <v>5.27</v>
      </c>
      <c r="H77" s="102">
        <v>229</v>
      </c>
      <c r="I77" s="102">
        <v>11.6</v>
      </c>
      <c r="J77" s="102">
        <v>180</v>
      </c>
      <c r="K77" s="102">
        <v>0.14000000000000001</v>
      </c>
      <c r="L77" s="243">
        <v>0</v>
      </c>
    </row>
    <row r="78" spans="1:28">
      <c r="A78" s="242" t="s">
        <v>1072</v>
      </c>
      <c r="B78" s="124">
        <v>1024</v>
      </c>
      <c r="C78" s="102" t="s">
        <v>1073</v>
      </c>
      <c r="D78" s="102" t="s">
        <v>1074</v>
      </c>
      <c r="E78" s="102">
        <v>10</v>
      </c>
      <c r="F78" s="102"/>
      <c r="G78" s="102">
        <v>6.37</v>
      </c>
      <c r="H78" s="102">
        <v>563</v>
      </c>
      <c r="I78" s="102">
        <v>11.5</v>
      </c>
      <c r="J78" s="102">
        <v>78</v>
      </c>
      <c r="K78" s="102">
        <v>0.28000000000000003</v>
      </c>
      <c r="L78" s="243">
        <v>0</v>
      </c>
    </row>
    <row r="79" spans="1:28">
      <c r="A79" s="242" t="s">
        <v>1075</v>
      </c>
      <c r="B79" s="124" t="s">
        <v>34</v>
      </c>
      <c r="C79" s="102" t="s">
        <v>1064</v>
      </c>
      <c r="D79" s="102"/>
      <c r="E79" s="102">
        <v>20</v>
      </c>
      <c r="F79" s="102"/>
      <c r="G79" s="102">
        <v>6.43</v>
      </c>
      <c r="H79" s="102">
        <v>253</v>
      </c>
      <c r="I79" s="102">
        <v>11.6</v>
      </c>
      <c r="J79" s="102">
        <v>-23</v>
      </c>
      <c r="K79" s="102">
        <v>0.18</v>
      </c>
      <c r="L79" s="243">
        <v>0</v>
      </c>
    </row>
    <row r="80" spans="1:28">
      <c r="A80" s="242" t="s">
        <v>1076</v>
      </c>
      <c r="B80" s="124">
        <v>4031</v>
      </c>
      <c r="C80" s="102" t="s">
        <v>1077</v>
      </c>
      <c r="D80" s="102" t="s">
        <v>1078</v>
      </c>
      <c r="E80" s="102"/>
      <c r="F80" s="102"/>
      <c r="G80" s="102"/>
      <c r="H80" s="102"/>
      <c r="I80" s="102"/>
      <c r="J80" s="102"/>
      <c r="K80" s="102"/>
      <c r="L80" s="244" t="s">
        <v>1079</v>
      </c>
    </row>
    <row r="81" spans="1:12">
      <c r="A81" s="242" t="s">
        <v>1080</v>
      </c>
      <c r="B81" s="124">
        <v>4031</v>
      </c>
      <c r="C81" s="102" t="s">
        <v>35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3">
        <v>0</v>
      </c>
    </row>
    <row r="82" spans="1:12">
      <c r="A82" s="242" t="s">
        <v>1081</v>
      </c>
      <c r="B82" s="124">
        <v>4031</v>
      </c>
      <c r="C82" s="102" t="s">
        <v>1082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>
      <c r="A83" s="242" t="s">
        <v>1083</v>
      </c>
      <c r="B83" s="124" t="s">
        <v>41</v>
      </c>
      <c r="C83" s="102" t="s">
        <v>1064</v>
      </c>
      <c r="D83" s="102" t="s">
        <v>1084</v>
      </c>
      <c r="E83" s="102">
        <v>8</v>
      </c>
      <c r="F83" s="102"/>
      <c r="G83" s="102">
        <v>6.19</v>
      </c>
      <c r="H83" s="102">
        <v>402</v>
      </c>
      <c r="I83" s="102">
        <v>11.6</v>
      </c>
      <c r="J83" s="102">
        <v>48</v>
      </c>
      <c r="K83" s="102">
        <v>0.4</v>
      </c>
      <c r="L83" s="243">
        <v>0</v>
      </c>
    </row>
    <row r="84" spans="1:12">
      <c r="A84" s="242" t="s">
        <v>1085</v>
      </c>
      <c r="B84" s="124">
        <v>4016</v>
      </c>
      <c r="C84" s="102" t="s">
        <v>1073</v>
      </c>
      <c r="D84" s="102" t="s">
        <v>1074</v>
      </c>
      <c r="E84" s="102">
        <v>12</v>
      </c>
      <c r="F84" s="102"/>
      <c r="G84" s="102">
        <v>6.04</v>
      </c>
      <c r="H84" s="102">
        <v>279</v>
      </c>
      <c r="I84" s="102">
        <v>12.1</v>
      </c>
      <c r="J84" s="102">
        <v>-11</v>
      </c>
      <c r="K84" s="102">
        <v>0.21</v>
      </c>
      <c r="L84" s="243">
        <v>0</v>
      </c>
    </row>
    <row r="85" spans="1:12">
      <c r="A85" s="242" t="s">
        <v>1086</v>
      </c>
      <c r="B85" s="124">
        <v>1033</v>
      </c>
      <c r="C85" s="102" t="s">
        <v>1087</v>
      </c>
      <c r="D85" s="102" t="s">
        <v>1088</v>
      </c>
      <c r="E85" s="102"/>
      <c r="F85" s="102"/>
      <c r="G85" s="102"/>
      <c r="H85" s="102"/>
      <c r="I85" s="102"/>
      <c r="J85" s="102"/>
      <c r="K85" s="102"/>
      <c r="L85" s="243">
        <v>0</v>
      </c>
    </row>
    <row r="86" spans="1:12">
      <c r="A86" s="242" t="s">
        <v>1089</v>
      </c>
      <c r="B86" s="124" t="s">
        <v>15</v>
      </c>
      <c r="C86" s="102" t="s">
        <v>1090</v>
      </c>
      <c r="D86" s="102"/>
      <c r="E86" s="102">
        <v>15</v>
      </c>
      <c r="F86" s="102"/>
      <c r="G86" s="102">
        <v>5.3</v>
      </c>
      <c r="H86" s="102">
        <v>58</v>
      </c>
      <c r="I86" s="102">
        <v>12.2</v>
      </c>
      <c r="J86" s="102">
        <v>210</v>
      </c>
      <c r="K86" s="102">
        <v>0.54</v>
      </c>
      <c r="L86" s="243">
        <v>0</v>
      </c>
    </row>
    <row r="87" spans="1:12">
      <c r="A87" s="242" t="s">
        <v>1091</v>
      </c>
      <c r="B87" s="124" t="s">
        <v>15</v>
      </c>
      <c r="C87" s="102" t="s">
        <v>1087</v>
      </c>
      <c r="D87" s="102" t="s">
        <v>1078</v>
      </c>
      <c r="E87" s="102">
        <v>20</v>
      </c>
      <c r="F87" s="102"/>
      <c r="G87" s="102"/>
      <c r="H87" s="102"/>
      <c r="I87" s="102"/>
      <c r="J87" s="102"/>
      <c r="K87" s="102"/>
      <c r="L87" s="243">
        <v>0</v>
      </c>
    </row>
    <row r="88" spans="1:12">
      <c r="A88" s="242" t="s">
        <v>1092</v>
      </c>
      <c r="B88" s="124" t="s">
        <v>15</v>
      </c>
      <c r="C88" s="102" t="s">
        <v>1093</v>
      </c>
      <c r="D88" s="102"/>
      <c r="E88" s="102">
        <v>30</v>
      </c>
      <c r="F88" s="102"/>
      <c r="G88" s="102">
        <v>6.71</v>
      </c>
      <c r="H88" s="102">
        <v>310</v>
      </c>
      <c r="I88" s="102">
        <v>11.8</v>
      </c>
      <c r="J88" s="102">
        <v>-78</v>
      </c>
      <c r="K88" s="102">
        <v>0.16</v>
      </c>
      <c r="L88" s="243">
        <v>0</v>
      </c>
    </row>
    <row r="89" spans="1:12">
      <c r="A89" s="242" t="s">
        <v>1094</v>
      </c>
      <c r="B89" s="124" t="s">
        <v>15</v>
      </c>
      <c r="C89" s="102" t="s">
        <v>1095</v>
      </c>
      <c r="D89" s="102"/>
      <c r="E89" s="102">
        <v>35</v>
      </c>
      <c r="F89" s="102"/>
      <c r="G89" s="102">
        <v>6.81</v>
      </c>
      <c r="H89" s="102">
        <v>337</v>
      </c>
      <c r="I89" s="102">
        <v>11.8</v>
      </c>
      <c r="J89" s="102">
        <v>-107</v>
      </c>
      <c r="K89" s="102">
        <v>0.19</v>
      </c>
      <c r="L89" s="243">
        <v>0</v>
      </c>
    </row>
    <row r="90" spans="1:12">
      <c r="A90" s="242" t="s">
        <v>1096</v>
      </c>
      <c r="B90" s="124">
        <v>241</v>
      </c>
      <c r="C90" s="102" t="s">
        <v>1097</v>
      </c>
      <c r="D90" s="102" t="s">
        <v>1098</v>
      </c>
      <c r="E90" s="102">
        <v>15</v>
      </c>
      <c r="F90" s="102"/>
      <c r="G90" s="102">
        <v>5.36</v>
      </c>
      <c r="H90" s="102">
        <v>310</v>
      </c>
      <c r="I90" s="102">
        <v>12.6</v>
      </c>
      <c r="J90" s="102">
        <v>212</v>
      </c>
      <c r="K90" s="102">
        <v>0.23</v>
      </c>
      <c r="L90" s="243">
        <v>0</v>
      </c>
    </row>
    <row r="91" spans="1:12">
      <c r="A91" s="242" t="s">
        <v>1099</v>
      </c>
      <c r="B91" s="124">
        <v>241</v>
      </c>
      <c r="C91" s="102" t="s">
        <v>32</v>
      </c>
      <c r="D91" s="102" t="s">
        <v>1100</v>
      </c>
      <c r="E91" s="102">
        <v>17</v>
      </c>
      <c r="F91" s="102"/>
      <c r="G91" s="102">
        <v>5.74</v>
      </c>
      <c r="H91" s="102">
        <v>391</v>
      </c>
      <c r="I91" s="102">
        <v>12.3</v>
      </c>
      <c r="J91" s="102">
        <v>72</v>
      </c>
      <c r="K91" s="102">
        <v>0.17</v>
      </c>
      <c r="L91" s="243">
        <v>0</v>
      </c>
    </row>
    <row r="92" spans="1:12">
      <c r="A92" s="242" t="s">
        <v>1101</v>
      </c>
      <c r="B92" s="124">
        <v>241</v>
      </c>
      <c r="C92" s="102" t="s">
        <v>1064</v>
      </c>
      <c r="D92" s="102" t="s">
        <v>1102</v>
      </c>
      <c r="E92" s="102">
        <v>21</v>
      </c>
      <c r="F92" s="102"/>
      <c r="G92" s="102">
        <v>6.32</v>
      </c>
      <c r="H92" s="102">
        <v>366</v>
      </c>
      <c r="I92" s="102">
        <v>12</v>
      </c>
      <c r="J92" s="102">
        <v>-32</v>
      </c>
      <c r="K92" s="102">
        <v>0.2</v>
      </c>
      <c r="L92" s="243">
        <v>0</v>
      </c>
    </row>
    <row r="93" spans="1:12">
      <c r="A93" s="242" t="s">
        <v>1103</v>
      </c>
      <c r="B93" s="124">
        <v>241</v>
      </c>
      <c r="C93" s="102" t="s">
        <v>1082</v>
      </c>
      <c r="D93" s="102" t="s">
        <v>1104</v>
      </c>
      <c r="E93" s="102">
        <v>25</v>
      </c>
      <c r="F93" s="102"/>
      <c r="G93" s="102">
        <v>6.23</v>
      </c>
      <c r="H93" s="102">
        <v>291</v>
      </c>
      <c r="I93" s="102">
        <v>11.8</v>
      </c>
      <c r="J93" s="102">
        <v>-39</v>
      </c>
      <c r="K93" s="102">
        <v>0.23</v>
      </c>
      <c r="L93" s="243">
        <v>0</v>
      </c>
    </row>
    <row r="94" spans="1:12">
      <c r="A94" s="242" t="s">
        <v>1105</v>
      </c>
      <c r="B94" s="124">
        <v>241</v>
      </c>
      <c r="C94" s="102" t="s">
        <v>1106</v>
      </c>
      <c r="D94" s="102" t="s">
        <v>1107</v>
      </c>
      <c r="E94" s="102">
        <v>20</v>
      </c>
      <c r="F94" s="102"/>
      <c r="G94" s="102">
        <v>5.61</v>
      </c>
      <c r="H94" s="102">
        <v>331</v>
      </c>
      <c r="I94" s="102">
        <v>11.5</v>
      </c>
      <c r="J94" s="102">
        <v>117</v>
      </c>
      <c r="K94" s="102">
        <v>0.26</v>
      </c>
      <c r="L94" s="243">
        <v>0</v>
      </c>
    </row>
    <row r="95" spans="1:12">
      <c r="A95" s="242" t="s">
        <v>1108</v>
      </c>
      <c r="B95" s="124">
        <v>320</v>
      </c>
      <c r="C95" s="102" t="s">
        <v>1087</v>
      </c>
      <c r="D95" s="102" t="s">
        <v>1109</v>
      </c>
      <c r="E95" s="102">
        <v>15</v>
      </c>
      <c r="F95" s="102"/>
      <c r="G95" s="102">
        <v>7.36</v>
      </c>
      <c r="H95" s="102">
        <v>808</v>
      </c>
      <c r="I95" s="102">
        <v>11.6</v>
      </c>
      <c r="J95" s="102">
        <v>-134</v>
      </c>
      <c r="K95" s="102">
        <v>0.17</v>
      </c>
      <c r="L95" s="243">
        <v>0</v>
      </c>
    </row>
    <row r="96" spans="1:12">
      <c r="A96" s="242" t="s">
        <v>1110</v>
      </c>
      <c r="B96" s="124">
        <v>320</v>
      </c>
      <c r="C96" s="102" t="s">
        <v>1111</v>
      </c>
      <c r="D96" s="102" t="s">
        <v>1112</v>
      </c>
      <c r="E96" s="102">
        <v>30</v>
      </c>
      <c r="F96" s="102"/>
      <c r="G96" s="102">
        <v>7.51</v>
      </c>
      <c r="H96" s="102">
        <v>752</v>
      </c>
      <c r="I96" s="102">
        <v>11.5</v>
      </c>
      <c r="J96" s="102">
        <v>-158</v>
      </c>
      <c r="K96" s="102">
        <v>0.11</v>
      </c>
      <c r="L96" s="243">
        <v>0</v>
      </c>
    </row>
    <row r="97" spans="1:29" ht="15" thickBot="1">
      <c r="A97" s="245" t="s">
        <v>1113</v>
      </c>
      <c r="B97" s="246">
        <v>320</v>
      </c>
      <c r="C97" s="108" t="s">
        <v>1114</v>
      </c>
      <c r="D97" s="108" t="s">
        <v>1115</v>
      </c>
      <c r="E97" s="108">
        <v>33</v>
      </c>
      <c r="F97" s="108"/>
      <c r="G97" s="108">
        <v>6.76</v>
      </c>
      <c r="H97" s="108">
        <v>536</v>
      </c>
      <c r="I97" s="108">
        <v>11.5</v>
      </c>
      <c r="J97" s="108">
        <v>19</v>
      </c>
      <c r="K97" s="108">
        <v>0.17</v>
      </c>
      <c r="L97" s="247">
        <v>0</v>
      </c>
    </row>
    <row r="100" spans="1:29" ht="15.6">
      <c r="A100" s="251" t="s">
        <v>1252</v>
      </c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339"/>
      <c r="Z100" s="339"/>
      <c r="AA100" s="252"/>
      <c r="AB100" s="252"/>
      <c r="AC100" s="252"/>
    </row>
    <row r="101" spans="1:29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339"/>
      <c r="Z101" s="339"/>
      <c r="AA101" s="252"/>
      <c r="AB101" s="252"/>
      <c r="AC101" s="252"/>
    </row>
    <row r="102" spans="1:29" ht="16.149999999999999">
      <c r="A102" s="252"/>
      <c r="B102" s="439" t="s">
        <v>1253</v>
      </c>
      <c r="C102" s="252"/>
      <c r="D102" s="252"/>
      <c r="E102" s="439" t="s">
        <v>1254</v>
      </c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339"/>
      <c r="Z102" s="339"/>
      <c r="AA102" s="252"/>
      <c r="AB102" s="252"/>
      <c r="AC102" s="252"/>
    </row>
    <row r="103" spans="1:29">
      <c r="A103" s="252"/>
      <c r="B103" s="253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339"/>
      <c r="Z103" s="339"/>
      <c r="AA103" s="252"/>
      <c r="AB103" s="252"/>
      <c r="AC103" s="252"/>
    </row>
    <row r="104" spans="1:29" ht="16.149999999999999">
      <c r="A104" s="252"/>
      <c r="B104" s="253" t="s">
        <v>1255</v>
      </c>
      <c r="C104" s="439" t="s">
        <v>1256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339"/>
      <c r="Z104" s="339"/>
      <c r="AA104" s="252"/>
      <c r="AB104" s="252"/>
      <c r="AC104" s="252"/>
    </row>
    <row r="105" spans="1:29" ht="16.149999999999999">
      <c r="A105" s="252"/>
      <c r="B105" s="253" t="s">
        <v>1257</v>
      </c>
      <c r="C105" s="439" t="s">
        <v>1258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339"/>
      <c r="Z105" s="339"/>
      <c r="AA105" s="252"/>
      <c r="AB105" s="252"/>
      <c r="AC105" s="252"/>
    </row>
    <row r="106" spans="1:29">
      <c r="A106" s="252"/>
      <c r="B106" s="253" t="s">
        <v>1259</v>
      </c>
      <c r="C106" s="439" t="s">
        <v>1260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339"/>
      <c r="Z106" s="339"/>
      <c r="AA106" s="252"/>
      <c r="AB106" s="252"/>
      <c r="AC106" s="252"/>
    </row>
    <row r="107" spans="1:29">
      <c r="A107" s="252"/>
      <c r="B107" s="253" t="s">
        <v>81</v>
      </c>
      <c r="C107" s="252" t="s">
        <v>1261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339"/>
      <c r="Z107" s="339"/>
      <c r="AA107" s="252"/>
      <c r="AB107" s="252"/>
      <c r="AC107" s="252"/>
    </row>
    <row r="108" spans="1:29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339"/>
      <c r="Z108" s="339"/>
      <c r="AA108" s="252"/>
      <c r="AB108" s="252"/>
      <c r="AC108" s="252"/>
    </row>
    <row r="109" spans="1:29">
      <c r="A109" s="252" t="s">
        <v>1262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>
      <c r="A111" s="252"/>
      <c r="B111" s="252" t="s">
        <v>1263</v>
      </c>
      <c r="C111" s="252"/>
      <c r="D111" s="252"/>
      <c r="E111" s="252"/>
      <c r="F111" s="252" t="s">
        <v>1264</v>
      </c>
      <c r="G111" s="252"/>
      <c r="H111" s="252"/>
      <c r="I111" s="252"/>
      <c r="J111" s="252" t="s">
        <v>1265</v>
      </c>
      <c r="K111" s="252"/>
      <c r="L111" s="252"/>
      <c r="M111" s="252"/>
      <c r="N111" s="252" t="s">
        <v>1266</v>
      </c>
      <c r="O111" s="252"/>
      <c r="P111" s="252"/>
      <c r="Q111" s="252"/>
      <c r="R111" s="252" t="s">
        <v>1267</v>
      </c>
      <c r="S111" s="252"/>
      <c r="T111" s="252"/>
      <c r="U111" s="252"/>
      <c r="V111" s="252" t="s">
        <v>1268</v>
      </c>
      <c r="W111" s="252"/>
      <c r="X111" s="252"/>
      <c r="Y111" s="339"/>
      <c r="Z111" s="339"/>
      <c r="AA111" s="252"/>
      <c r="AB111" s="252"/>
      <c r="AC111" s="252"/>
    </row>
    <row r="112" spans="1:29" ht="15">
      <c r="A112" s="253" t="s">
        <v>1255</v>
      </c>
      <c r="B112" s="252">
        <v>-74</v>
      </c>
      <c r="C112" s="252" t="s">
        <v>1269</v>
      </c>
      <c r="D112" s="252"/>
      <c r="E112" s="252"/>
      <c r="F112" s="252">
        <v>-58</v>
      </c>
      <c r="G112" s="252" t="s">
        <v>1297</v>
      </c>
      <c r="H112" s="252"/>
      <c r="I112" s="252"/>
      <c r="J112" s="252">
        <v>-87</v>
      </c>
      <c r="K112" s="354" t="s">
        <v>1298</v>
      </c>
      <c r="L112" s="252"/>
      <c r="M112" s="252"/>
      <c r="N112" s="252">
        <v>-69</v>
      </c>
      <c r="O112" s="252" t="s">
        <v>1299</v>
      </c>
      <c r="P112" s="252"/>
      <c r="Q112" s="252"/>
      <c r="R112" s="252">
        <v>-69</v>
      </c>
      <c r="S112" s="252" t="s">
        <v>1299</v>
      </c>
      <c r="T112" s="252"/>
      <c r="U112" s="252"/>
      <c r="V112" s="252">
        <v>5</v>
      </c>
      <c r="W112" s="252" t="s">
        <v>1300</v>
      </c>
      <c r="X112" s="252"/>
      <c r="Y112" s="339"/>
      <c r="Z112" s="339"/>
      <c r="AA112" s="252"/>
      <c r="AB112" s="252"/>
      <c r="AC112" s="252"/>
    </row>
    <row r="113" spans="1:29" ht="15">
      <c r="A113" s="253" t="s">
        <v>1273</v>
      </c>
      <c r="B113" s="252">
        <v>-29</v>
      </c>
      <c r="C113" s="252" t="s">
        <v>1274</v>
      </c>
      <c r="D113" s="252">
        <v>-79</v>
      </c>
      <c r="E113" s="252"/>
      <c r="F113" s="252">
        <v>-17</v>
      </c>
      <c r="G113" s="252" t="s">
        <v>1274</v>
      </c>
      <c r="H113" s="252">
        <v>-126</v>
      </c>
      <c r="I113" s="252"/>
      <c r="J113" s="252">
        <v>-19</v>
      </c>
      <c r="K113" s="252" t="s">
        <v>1274</v>
      </c>
      <c r="L113" s="252">
        <v>-50</v>
      </c>
      <c r="M113" s="252"/>
      <c r="N113" s="252">
        <v>-78</v>
      </c>
      <c r="O113" s="252" t="s">
        <v>1274</v>
      </c>
      <c r="P113" s="252">
        <v>-189</v>
      </c>
      <c r="Q113" s="252"/>
      <c r="R113" s="252">
        <v>-76</v>
      </c>
      <c r="S113" s="252" t="s">
        <v>1274</v>
      </c>
      <c r="T113" s="252">
        <v>-96</v>
      </c>
      <c r="U113" s="252"/>
      <c r="V113" s="252">
        <v>-47</v>
      </c>
      <c r="W113" s="252" t="s">
        <v>1274</v>
      </c>
      <c r="X113" s="252">
        <v>-100</v>
      </c>
      <c r="Y113" s="339"/>
      <c r="Z113" s="339"/>
      <c r="AA113" s="252"/>
      <c r="AB113" s="252"/>
      <c r="AC113" s="252"/>
    </row>
    <row r="114" spans="1:29">
      <c r="A114" s="253"/>
      <c r="B114" s="252"/>
      <c r="C114" s="252"/>
      <c r="D114" s="252"/>
      <c r="E114" s="252"/>
      <c r="F114" s="252"/>
      <c r="G114" s="252"/>
      <c r="H114" s="252"/>
      <c r="I114" s="252"/>
      <c r="J114" s="252">
        <v>-67</v>
      </c>
      <c r="K114" s="354" t="s">
        <v>1301</v>
      </c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>
      <c r="A116" s="252"/>
      <c r="B116" s="252"/>
      <c r="C116" s="439" t="s">
        <v>1276</v>
      </c>
      <c r="D116" s="252"/>
      <c r="E116" s="252"/>
      <c r="F116" s="439" t="s">
        <v>1276</v>
      </c>
      <c r="G116" s="252"/>
      <c r="H116" s="252"/>
      <c r="I116" s="252"/>
      <c r="J116" s="439" t="s">
        <v>1276</v>
      </c>
      <c r="K116" s="252"/>
      <c r="L116" s="252"/>
      <c r="M116" s="252"/>
      <c r="N116" s="439" t="s">
        <v>1276</v>
      </c>
      <c r="O116" s="252"/>
      <c r="P116" s="252"/>
      <c r="Q116" s="252"/>
      <c r="R116" s="439" t="s">
        <v>1276</v>
      </c>
      <c r="S116" s="252"/>
      <c r="T116" s="252"/>
      <c r="U116" s="252"/>
      <c r="V116" s="439" t="s">
        <v>1276</v>
      </c>
      <c r="W116" s="252"/>
      <c r="X116" s="252"/>
      <c r="Y116" s="339"/>
      <c r="Z116" s="339"/>
      <c r="AA116" s="252"/>
      <c r="AB116" s="252"/>
      <c r="AC116" s="252"/>
    </row>
    <row r="117" spans="1:29" ht="16.149999999999999">
      <c r="A117" s="440" t="s">
        <v>1277</v>
      </c>
      <c r="B117" s="440" t="s">
        <v>81</v>
      </c>
      <c r="C117" s="254" t="s">
        <v>1278</v>
      </c>
      <c r="D117" s="252"/>
      <c r="E117" s="252"/>
      <c r="F117" s="254" t="s">
        <v>1279</v>
      </c>
      <c r="G117" s="252"/>
      <c r="H117" s="252"/>
      <c r="I117" s="252"/>
      <c r="J117" s="254" t="s">
        <v>1280</v>
      </c>
      <c r="K117" s="252"/>
      <c r="L117" s="252"/>
      <c r="M117" s="252"/>
      <c r="N117" s="254" t="s">
        <v>1281</v>
      </c>
      <c r="O117" s="252"/>
      <c r="P117" s="252"/>
      <c r="Q117" s="252"/>
      <c r="R117" s="254" t="s">
        <v>1282</v>
      </c>
      <c r="S117" s="252"/>
      <c r="T117" s="252"/>
      <c r="U117" s="252"/>
      <c r="V117" s="254" t="s">
        <v>1283</v>
      </c>
      <c r="W117" s="252"/>
      <c r="X117" s="252"/>
      <c r="Y117" s="339"/>
      <c r="Z117" s="339"/>
      <c r="AA117" s="252"/>
      <c r="AB117" s="252"/>
      <c r="AC117" s="252"/>
    </row>
    <row r="118" spans="1:29">
      <c r="A118" s="254" t="s">
        <v>1248</v>
      </c>
      <c r="B118" s="254"/>
      <c r="C118" s="254"/>
      <c r="D118" s="252"/>
      <c r="E118" s="252"/>
      <c r="F118" s="254"/>
      <c r="G118" s="252"/>
      <c r="H118" s="252"/>
      <c r="I118" s="252"/>
      <c r="J118" s="254"/>
      <c r="K118" s="252"/>
      <c r="L118" s="252"/>
      <c r="M118" s="252"/>
      <c r="N118" s="254"/>
      <c r="O118" s="252"/>
      <c r="P118" s="252"/>
      <c r="Q118" s="252"/>
      <c r="R118" s="254"/>
      <c r="S118" s="252"/>
      <c r="T118" s="252"/>
      <c r="U118" s="252"/>
      <c r="V118" s="254"/>
      <c r="W118" s="252"/>
      <c r="X118" s="252"/>
      <c r="Y118" s="339"/>
      <c r="Z118" s="339"/>
      <c r="AA118" s="252"/>
      <c r="AB118" s="252"/>
      <c r="AC118" s="252"/>
    </row>
    <row r="119" spans="1:29" ht="15">
      <c r="A119" s="254"/>
      <c r="B119" s="254"/>
      <c r="C119" s="253" t="s">
        <v>1284</v>
      </c>
      <c r="D119" s="253" t="s">
        <v>1285</v>
      </c>
      <c r="E119" s="252"/>
      <c r="F119" s="253" t="s">
        <v>1286</v>
      </c>
      <c r="G119" s="253" t="s">
        <v>1287</v>
      </c>
      <c r="H119" s="252"/>
      <c r="I119" s="252"/>
      <c r="J119" s="253" t="s">
        <v>1288</v>
      </c>
      <c r="K119" s="253" t="s">
        <v>1289</v>
      </c>
      <c r="L119" s="252"/>
      <c r="M119" s="252"/>
      <c r="N119" s="253" t="s">
        <v>1290</v>
      </c>
      <c r="O119" s="253" t="s">
        <v>1291</v>
      </c>
      <c r="P119" s="252"/>
      <c r="Q119" s="252"/>
      <c r="R119" s="253" t="s">
        <v>1292</v>
      </c>
      <c r="S119" s="253" t="s">
        <v>1293</v>
      </c>
      <c r="T119" s="252"/>
      <c r="U119" s="252"/>
      <c r="V119" s="253" t="s">
        <v>1294</v>
      </c>
      <c r="W119" s="253" t="s">
        <v>1295</v>
      </c>
      <c r="X119" s="252"/>
      <c r="Y119" s="339"/>
      <c r="Z119" s="339"/>
      <c r="AA119" s="252"/>
      <c r="AB119" s="252"/>
      <c r="AC119" s="252"/>
    </row>
    <row r="120" spans="1:29">
      <c r="A120" s="254">
        <v>0</v>
      </c>
      <c r="B120" s="440">
        <f>+(100-A120)/100</f>
        <v>1</v>
      </c>
      <c r="C120" s="255">
        <f>$B$112+$B$113*LN(B120)</f>
        <v>-74</v>
      </c>
      <c r="D120" s="255">
        <f>$B$112+$D$113*LN(B120)</f>
        <v>-74</v>
      </c>
      <c r="E120" s="252"/>
      <c r="F120" s="255">
        <f>$F$112+$F$113*LN($B120)</f>
        <v>-58</v>
      </c>
      <c r="G120" s="255">
        <f>$F$112+$H$113*LN($B120)</f>
        <v>-58</v>
      </c>
      <c r="H120" s="252"/>
      <c r="I120" s="252"/>
      <c r="J120" s="255">
        <f>$J$112+$J$113*LN($B120)</f>
        <v>-87</v>
      </c>
      <c r="K120" s="255">
        <f>$J$112+$L$113*LN($B120)</f>
        <v>-87</v>
      </c>
      <c r="L120" s="252"/>
      <c r="M120" s="252"/>
      <c r="N120" s="255">
        <f>$N$112+$N$113*LN($B120)</f>
        <v>-69</v>
      </c>
      <c r="O120" s="255">
        <f>$N$112+$P$113*LN($B120)</f>
        <v>-69</v>
      </c>
      <c r="P120" s="252"/>
      <c r="Q120" s="252"/>
      <c r="R120" s="255">
        <f>$R$112+$R$113*LN($B120)</f>
        <v>-69</v>
      </c>
      <c r="S120" s="255">
        <f>$R$112+$T$113*LN($B120)</f>
        <v>-69</v>
      </c>
      <c r="T120" s="252"/>
      <c r="U120" s="252"/>
      <c r="V120" s="255">
        <f>$V$112+$V$113*LN($B120)</f>
        <v>5</v>
      </c>
      <c r="W120" s="255">
        <f>$V$112+$X$113*LN($B120)</f>
        <v>5</v>
      </c>
      <c r="X120" s="252"/>
      <c r="Y120" s="339"/>
      <c r="Z120" s="339"/>
      <c r="AA120" s="252"/>
      <c r="AB120" s="252"/>
      <c r="AC120" s="252"/>
    </row>
    <row r="121" spans="1:29">
      <c r="A121" s="254">
        <v>10</v>
      </c>
      <c r="B121" s="440">
        <f t="shared" ref="B121:B133" si="13">+(100-A121)/100</f>
        <v>0.9</v>
      </c>
      <c r="C121" s="255">
        <f t="shared" ref="C121:C133" si="14">$B$112+$B$113*LN(B121)</f>
        <v>-70.944545045923036</v>
      </c>
      <c r="D121" s="255">
        <f t="shared" ref="D121:D133" si="15">$B$112+$D$113*LN(B121)</f>
        <v>-65.676519263031722</v>
      </c>
      <c r="E121" s="252"/>
      <c r="F121" s="255">
        <f t="shared" ref="F121:F133" si="16">$F$112+$F$113*LN($B121)</f>
        <v>-56.20887123381695</v>
      </c>
      <c r="G121" s="255">
        <f t="shared" ref="G121:G133" si="17">$F$112+$H$113*LN($B121)</f>
        <v>-44.724575027113886</v>
      </c>
      <c r="H121" s="252"/>
      <c r="I121" s="252"/>
      <c r="J121" s="255">
        <f t="shared" ref="J121:J133" si="18">$J$112+$J$113*LN($B121)</f>
        <v>-84.998150202501307</v>
      </c>
      <c r="K121" s="255">
        <f t="shared" ref="K121:K133" si="19">$J$112+$L$113*LN($B121)</f>
        <v>-81.731974217108686</v>
      </c>
      <c r="L121" s="252"/>
      <c r="M121" s="252"/>
      <c r="N121" s="255">
        <f t="shared" ref="N121:N133" si="20">$N$112+$N$113*LN($B121)</f>
        <v>-60.78187977868955</v>
      </c>
      <c r="O121" s="255">
        <f t="shared" ref="O121:O133" si="21">$N$112+$P$113*LN($B121)</f>
        <v>-49.086862540670836</v>
      </c>
      <c r="P121" s="252"/>
      <c r="Q121" s="252"/>
      <c r="R121" s="255">
        <f t="shared" ref="R121:R133" si="22">$R$112+$R$113*LN($B121)</f>
        <v>-60.9926008100052</v>
      </c>
      <c r="S121" s="255">
        <f t="shared" ref="S121:S133" si="23">$R$112+$T$113*LN($B121)</f>
        <v>-58.885390496848679</v>
      </c>
      <c r="T121" s="252"/>
      <c r="U121" s="252"/>
      <c r="V121" s="255">
        <f t="shared" ref="V121:V133" si="24">$V$112+$V$113*LN($B121)</f>
        <v>9.9519442359178356</v>
      </c>
      <c r="W121" s="255">
        <f t="shared" ref="W121:W133" si="25">$V$112+$X$113*LN($B121)</f>
        <v>15.536051565782628</v>
      </c>
      <c r="X121" s="252"/>
      <c r="Y121" s="339"/>
      <c r="Z121" s="339"/>
      <c r="AA121" s="252"/>
      <c r="AB121" s="252"/>
      <c r="AC121" s="252"/>
    </row>
    <row r="122" spans="1:29">
      <c r="A122" s="254">
        <v>20</v>
      </c>
      <c r="B122" s="440">
        <f t="shared" si="13"/>
        <v>0.8</v>
      </c>
      <c r="C122" s="255">
        <f t="shared" si="14"/>
        <v>-67.528837011887916</v>
      </c>
      <c r="D122" s="255">
        <f t="shared" si="15"/>
        <v>-56.371659446177432</v>
      </c>
      <c r="E122" s="252"/>
      <c r="F122" s="255">
        <f t="shared" si="16"/>
        <v>-54.206559627658436</v>
      </c>
      <c r="G122" s="255">
        <f t="shared" si="17"/>
        <v>-29.883912534409575</v>
      </c>
      <c r="H122" s="252"/>
      <c r="I122" s="252"/>
      <c r="J122" s="255">
        <f t="shared" si="18"/>
        <v>-82.760272525030018</v>
      </c>
      <c r="K122" s="255">
        <f t="shared" si="19"/>
        <v>-75.842822434289516</v>
      </c>
      <c r="L122" s="252"/>
      <c r="M122" s="252"/>
      <c r="N122" s="255">
        <f t="shared" si="20"/>
        <v>-51.594802997491641</v>
      </c>
      <c r="O122" s="255">
        <f t="shared" si="21"/>
        <v>-26.825868801614362</v>
      </c>
      <c r="P122" s="252"/>
      <c r="Q122" s="252"/>
      <c r="R122" s="255">
        <f t="shared" si="22"/>
        <v>-52.041090100120059</v>
      </c>
      <c r="S122" s="255">
        <f t="shared" si="23"/>
        <v>-47.578219073835868</v>
      </c>
      <c r="T122" s="252"/>
      <c r="U122" s="252"/>
      <c r="V122" s="255">
        <f t="shared" si="24"/>
        <v>15.487746911767857</v>
      </c>
      <c r="W122" s="255">
        <f t="shared" si="25"/>
        <v>27.314355131420971</v>
      </c>
      <c r="X122" s="252"/>
      <c r="Y122" s="339"/>
      <c r="Z122" s="339"/>
      <c r="AA122" s="252"/>
      <c r="AB122" s="252"/>
      <c r="AC122" s="252"/>
    </row>
    <row r="123" spans="1:29">
      <c r="A123" s="254">
        <v>30</v>
      </c>
      <c r="B123" s="440">
        <f t="shared" si="13"/>
        <v>0.7</v>
      </c>
      <c r="C123" s="255">
        <f t="shared" si="14"/>
        <v>-63.65642662577676</v>
      </c>
      <c r="D123" s="255">
        <f t="shared" si="15"/>
        <v>-45.822679428840132</v>
      </c>
      <c r="E123" s="252"/>
      <c r="F123" s="255">
        <f t="shared" si="16"/>
        <v>-51.936525953041546</v>
      </c>
      <c r="G123" s="255">
        <f t="shared" si="17"/>
        <v>-13.05895706371971</v>
      </c>
      <c r="H123" s="252"/>
      <c r="I123" s="252"/>
      <c r="J123" s="255">
        <f t="shared" si="18"/>
        <v>-80.223176065164083</v>
      </c>
      <c r="K123" s="255">
        <f t="shared" si="19"/>
        <v>-69.166252803063372</v>
      </c>
      <c r="L123" s="252"/>
      <c r="M123" s="252"/>
      <c r="N123" s="255">
        <f t="shared" si="20"/>
        <v>-41.179354372778867</v>
      </c>
      <c r="O123" s="255">
        <f t="shared" si="21"/>
        <v>-1.5884355955795684</v>
      </c>
      <c r="P123" s="252"/>
      <c r="Q123" s="252"/>
      <c r="R123" s="255">
        <f t="shared" si="22"/>
        <v>-41.89270426065633</v>
      </c>
      <c r="S123" s="255">
        <f t="shared" si="23"/>
        <v>-34.759205381881685</v>
      </c>
      <c r="T123" s="252"/>
      <c r="U123" s="252"/>
      <c r="V123" s="255">
        <f t="shared" si="24"/>
        <v>21.763722365120426</v>
      </c>
      <c r="W123" s="255">
        <f t="shared" si="25"/>
        <v>40.667494393873241</v>
      </c>
      <c r="X123" s="252"/>
      <c r="Y123" s="339"/>
      <c r="Z123" s="339"/>
      <c r="AA123" s="252"/>
      <c r="AB123" s="252"/>
      <c r="AC123" s="252"/>
    </row>
    <row r="124" spans="1:29">
      <c r="A124" s="254">
        <v>40</v>
      </c>
      <c r="B124" s="440">
        <f t="shared" si="13"/>
        <v>0.6</v>
      </c>
      <c r="C124" s="255">
        <f t="shared" si="14"/>
        <v>-59.18605691078627</v>
      </c>
      <c r="D124" s="255">
        <f t="shared" si="15"/>
        <v>-33.644775722486735</v>
      </c>
      <c r="E124" s="252"/>
      <c r="F124" s="255">
        <f t="shared" si="16"/>
        <v>-49.315964395978156</v>
      </c>
      <c r="G124" s="255">
        <f t="shared" si="17"/>
        <v>6.3640285945148349</v>
      </c>
      <c r="H124" s="252"/>
      <c r="I124" s="252"/>
      <c r="J124" s="255">
        <f t="shared" si="18"/>
        <v>-77.294313148446179</v>
      </c>
      <c r="K124" s="255">
        <f t="shared" si="19"/>
        <v>-61.458718811700464</v>
      </c>
      <c r="L124" s="252"/>
      <c r="M124" s="252"/>
      <c r="N124" s="255">
        <f t="shared" si="20"/>
        <v>-29.155601346252723</v>
      </c>
      <c r="O124" s="255">
        <f t="shared" si="21"/>
        <v>27.546042891772245</v>
      </c>
      <c r="P124" s="252"/>
      <c r="Q124" s="252"/>
      <c r="R124" s="255">
        <f t="shared" si="22"/>
        <v>-30.177252593784708</v>
      </c>
      <c r="S124" s="255">
        <f t="shared" si="23"/>
        <v>-19.960740118464891</v>
      </c>
      <c r="T124" s="252"/>
      <c r="U124" s="252"/>
      <c r="V124" s="255">
        <f t="shared" si="24"/>
        <v>29.008804317001562</v>
      </c>
      <c r="W124" s="255">
        <f t="shared" si="25"/>
        <v>56.082562376599071</v>
      </c>
      <c r="X124" s="252"/>
      <c r="Y124" s="339"/>
      <c r="Z124" s="339"/>
      <c r="AA124" s="252"/>
      <c r="AB124" s="252"/>
      <c r="AC124" s="252"/>
    </row>
    <row r="125" spans="1:29">
      <c r="A125" s="254">
        <v>50</v>
      </c>
      <c r="B125" s="440">
        <f t="shared" si="13"/>
        <v>0.5</v>
      </c>
      <c r="C125" s="255">
        <f t="shared" si="14"/>
        <v>-53.898731763761589</v>
      </c>
      <c r="D125" s="255">
        <f t="shared" si="15"/>
        <v>-19.241372735764322</v>
      </c>
      <c r="E125" s="252"/>
      <c r="F125" s="255">
        <f t="shared" si="16"/>
        <v>-46.216497930480926</v>
      </c>
      <c r="G125" s="255">
        <f t="shared" si="17"/>
        <v>29.336544750553102</v>
      </c>
      <c r="H125" s="252"/>
      <c r="I125" s="252"/>
      <c r="J125" s="255">
        <f t="shared" si="18"/>
        <v>-73.830203569361032</v>
      </c>
      <c r="K125" s="255">
        <f t="shared" si="19"/>
        <v>-52.342640972002734</v>
      </c>
      <c r="L125" s="252"/>
      <c r="M125" s="252"/>
      <c r="N125" s="255">
        <f t="shared" si="20"/>
        <v>-14.93451991632427</v>
      </c>
      <c r="O125" s="255">
        <f t="shared" si="21"/>
        <v>62.004817125829646</v>
      </c>
      <c r="P125" s="252"/>
      <c r="Q125" s="252"/>
      <c r="R125" s="255">
        <f t="shared" si="22"/>
        <v>-16.320814277444157</v>
      </c>
      <c r="S125" s="255">
        <f t="shared" si="23"/>
        <v>-2.4578706662452561</v>
      </c>
      <c r="T125" s="252"/>
      <c r="U125" s="252"/>
      <c r="V125" s="255">
        <f t="shared" si="24"/>
        <v>37.577917486317432</v>
      </c>
      <c r="W125" s="255">
        <f t="shared" si="25"/>
        <v>74.314718055994533</v>
      </c>
      <c r="X125" s="252"/>
      <c r="Y125" s="339"/>
      <c r="Z125" s="339"/>
      <c r="AA125" s="252"/>
      <c r="AB125" s="252"/>
      <c r="AC125" s="252"/>
    </row>
    <row r="126" spans="1:29">
      <c r="A126" s="254">
        <v>60</v>
      </c>
      <c r="B126" s="440">
        <f t="shared" si="13"/>
        <v>0.4</v>
      </c>
      <c r="C126" s="255">
        <f t="shared" si="14"/>
        <v>-47.427568775649505</v>
      </c>
      <c r="D126" s="255">
        <f t="shared" si="15"/>
        <v>-1.6130321819417617</v>
      </c>
      <c r="E126" s="252"/>
      <c r="F126" s="255">
        <f t="shared" si="16"/>
        <v>-42.423057558139362</v>
      </c>
      <c r="G126" s="255">
        <f t="shared" si="17"/>
        <v>57.452632216143527</v>
      </c>
      <c r="H126" s="252"/>
      <c r="I126" s="252"/>
      <c r="J126" s="255">
        <f t="shared" si="18"/>
        <v>-69.59047609439105</v>
      </c>
      <c r="K126" s="255">
        <f t="shared" si="19"/>
        <v>-41.18546340629225</v>
      </c>
      <c r="L126" s="252"/>
      <c r="M126" s="252"/>
      <c r="N126" s="255">
        <f t="shared" si="20"/>
        <v>2.4706770861840965</v>
      </c>
      <c r="O126" s="255">
        <f t="shared" si="21"/>
        <v>104.1789483242153</v>
      </c>
      <c r="P126" s="252"/>
      <c r="Q126" s="252"/>
      <c r="R126" s="255">
        <f t="shared" si="22"/>
        <v>0.63809562243578455</v>
      </c>
      <c r="S126" s="255">
        <f t="shared" si="23"/>
        <v>18.963910259918876</v>
      </c>
      <c r="T126" s="252"/>
      <c r="U126" s="252"/>
      <c r="V126" s="255">
        <f t="shared" si="24"/>
        <v>48.065664398085282</v>
      </c>
      <c r="W126" s="255">
        <f t="shared" si="25"/>
        <v>96.6290731874155</v>
      </c>
      <c r="X126" s="252"/>
      <c r="Y126" s="339"/>
      <c r="Z126" s="339"/>
      <c r="AA126" s="252"/>
      <c r="AB126" s="252"/>
      <c r="AC126" s="252"/>
    </row>
    <row r="127" spans="1:29">
      <c r="A127" s="254">
        <v>70</v>
      </c>
      <c r="B127" s="440">
        <f t="shared" si="13"/>
        <v>0.3</v>
      </c>
      <c r="C127" s="255">
        <f t="shared" si="14"/>
        <v>-39.084788674547852</v>
      </c>
      <c r="D127" s="255">
        <f t="shared" si="15"/>
        <v>21.113851541748957</v>
      </c>
      <c r="E127" s="252"/>
      <c r="F127" s="255">
        <f t="shared" si="16"/>
        <v>-37.532462326459083</v>
      </c>
      <c r="G127" s="255">
        <f t="shared" si="17"/>
        <v>93.700573345067937</v>
      </c>
      <c r="H127" s="252"/>
      <c r="I127" s="252"/>
      <c r="J127" s="255">
        <f t="shared" si="18"/>
        <v>-64.124516717807211</v>
      </c>
      <c r="K127" s="255">
        <f t="shared" si="19"/>
        <v>-26.801359783703191</v>
      </c>
      <c r="L127" s="252"/>
      <c r="M127" s="252"/>
      <c r="N127" s="255">
        <f t="shared" si="20"/>
        <v>24.909878737423014</v>
      </c>
      <c r="O127" s="255">
        <f t="shared" si="21"/>
        <v>158.55086001760193</v>
      </c>
      <c r="P127" s="252"/>
      <c r="Q127" s="252"/>
      <c r="R127" s="255">
        <f t="shared" si="22"/>
        <v>22.501933128771142</v>
      </c>
      <c r="S127" s="255">
        <f t="shared" si="23"/>
        <v>46.581389215289875</v>
      </c>
      <c r="T127" s="252"/>
      <c r="U127" s="252"/>
      <c r="V127" s="255">
        <f t="shared" si="24"/>
        <v>61.586721803318994</v>
      </c>
      <c r="W127" s="255">
        <f t="shared" si="25"/>
        <v>125.39728043259362</v>
      </c>
      <c r="X127" s="252"/>
      <c r="Y127" s="339"/>
      <c r="Z127" s="339"/>
      <c r="AA127" s="252"/>
      <c r="AB127" s="252"/>
      <c r="AC127" s="252"/>
    </row>
    <row r="128" spans="1:29">
      <c r="A128" s="254">
        <v>80</v>
      </c>
      <c r="B128" s="440">
        <f t="shared" si="13"/>
        <v>0.2</v>
      </c>
      <c r="C128" s="255">
        <f t="shared" si="14"/>
        <v>-27.326300539411093</v>
      </c>
      <c r="D128" s="255">
        <f t="shared" si="15"/>
        <v>53.145595082293923</v>
      </c>
      <c r="E128" s="252"/>
      <c r="F128" s="255">
        <f t="shared" si="16"/>
        <v>-30.639555488620296</v>
      </c>
      <c r="G128" s="255">
        <f t="shared" si="17"/>
        <v>144.78917696669663</v>
      </c>
      <c r="H128" s="252"/>
      <c r="I128" s="252"/>
      <c r="J128" s="255">
        <f t="shared" si="18"/>
        <v>-56.420679663752097</v>
      </c>
      <c r="K128" s="255">
        <f t="shared" si="19"/>
        <v>-6.5281043782949837</v>
      </c>
      <c r="L128" s="252"/>
      <c r="M128" s="252"/>
      <c r="N128" s="255">
        <f t="shared" si="20"/>
        <v>56.53615716985982</v>
      </c>
      <c r="O128" s="255">
        <f t="shared" si="21"/>
        <v>235.18376545004497</v>
      </c>
      <c r="P128" s="252"/>
      <c r="Q128" s="252"/>
      <c r="R128" s="255">
        <f t="shared" si="22"/>
        <v>53.317281344991628</v>
      </c>
      <c r="S128" s="255">
        <f t="shared" si="23"/>
        <v>85.50603959367362</v>
      </c>
      <c r="T128" s="252"/>
      <c r="U128" s="252"/>
      <c r="V128" s="255">
        <f t="shared" si="24"/>
        <v>80.643581884402707</v>
      </c>
      <c r="W128" s="255">
        <f t="shared" si="25"/>
        <v>165.94379124341003</v>
      </c>
      <c r="X128" s="252"/>
      <c r="Y128" s="339"/>
      <c r="Z128" s="339"/>
      <c r="AA128" s="252"/>
      <c r="AB128" s="252"/>
      <c r="AC128" s="252"/>
    </row>
    <row r="129" spans="1:29">
      <c r="A129" s="254">
        <v>90</v>
      </c>
      <c r="B129" s="440">
        <f t="shared" si="13"/>
        <v>0.1</v>
      </c>
      <c r="C129" s="255">
        <f t="shared" si="14"/>
        <v>-7.2250323031726822</v>
      </c>
      <c r="D129" s="255">
        <f t="shared" si="15"/>
        <v>107.90422234652959</v>
      </c>
      <c r="E129" s="252"/>
      <c r="F129" s="255">
        <f t="shared" si="16"/>
        <v>-18.856053419101229</v>
      </c>
      <c r="G129" s="255">
        <f t="shared" si="17"/>
        <v>232.12572171724975</v>
      </c>
      <c r="H129" s="252"/>
      <c r="I129" s="252"/>
      <c r="J129" s="255">
        <f t="shared" si="18"/>
        <v>-43.250883233113136</v>
      </c>
      <c r="K129" s="255">
        <f t="shared" si="19"/>
        <v>28.129254649702276</v>
      </c>
      <c r="L129" s="252"/>
      <c r="M129" s="252"/>
      <c r="N129" s="255">
        <f t="shared" si="20"/>
        <v>110.60163725353556</v>
      </c>
      <c r="O129" s="255">
        <f t="shared" si="21"/>
        <v>366.18858257587459</v>
      </c>
      <c r="P129" s="252"/>
      <c r="Q129" s="252"/>
      <c r="R129" s="255">
        <f t="shared" si="22"/>
        <v>105.99646706754746</v>
      </c>
      <c r="S129" s="255">
        <f t="shared" si="23"/>
        <v>152.04816892742838</v>
      </c>
      <c r="T129" s="252"/>
      <c r="U129" s="252"/>
      <c r="V129" s="255">
        <f t="shared" si="24"/>
        <v>113.22149937072014</v>
      </c>
      <c r="W129" s="255">
        <f t="shared" si="25"/>
        <v>235.25850929940455</v>
      </c>
      <c r="X129" s="252"/>
      <c r="Y129" s="339"/>
      <c r="Z129" s="339"/>
      <c r="AA129" s="252"/>
      <c r="AB129" s="252"/>
      <c r="AC129" s="252"/>
    </row>
    <row r="130" spans="1:29">
      <c r="A130" s="254">
        <v>95</v>
      </c>
      <c r="B130" s="440">
        <f t="shared" si="13"/>
        <v>0.05</v>
      </c>
      <c r="C130" s="255">
        <f t="shared" si="14"/>
        <v>12.876235933065729</v>
      </c>
      <c r="D130" s="255">
        <f t="shared" si="15"/>
        <v>162.66284961076528</v>
      </c>
      <c r="E130" s="252"/>
      <c r="F130" s="255">
        <f t="shared" si="16"/>
        <v>-7.0725513495821559</v>
      </c>
      <c r="G130" s="255">
        <f t="shared" si="17"/>
        <v>319.46226646780286</v>
      </c>
      <c r="H130" s="252"/>
      <c r="I130" s="252"/>
      <c r="J130" s="255">
        <f t="shared" si="18"/>
        <v>-30.081086802474175</v>
      </c>
      <c r="K130" s="255">
        <f t="shared" si="19"/>
        <v>62.786613677699535</v>
      </c>
      <c r="L130" s="252"/>
      <c r="M130" s="252"/>
      <c r="N130" s="255">
        <f t="shared" si="20"/>
        <v>164.66711733721129</v>
      </c>
      <c r="O130" s="255">
        <f t="shared" si="21"/>
        <v>497.19339970170427</v>
      </c>
      <c r="P130" s="252"/>
      <c r="Q130" s="252"/>
      <c r="R130" s="255">
        <f t="shared" si="22"/>
        <v>158.6756527901033</v>
      </c>
      <c r="S130" s="255">
        <f t="shared" si="23"/>
        <v>218.59029826118314</v>
      </c>
      <c r="T130" s="252"/>
      <c r="U130" s="252"/>
      <c r="V130" s="255">
        <f t="shared" si="24"/>
        <v>145.79941685703756</v>
      </c>
      <c r="W130" s="255">
        <f t="shared" si="25"/>
        <v>304.57322735539907</v>
      </c>
      <c r="X130" s="252"/>
      <c r="Y130" s="339"/>
      <c r="Z130" s="339"/>
      <c r="AA130" s="252"/>
      <c r="AB130" s="252"/>
      <c r="AC130" s="252"/>
    </row>
    <row r="131" spans="1:29">
      <c r="A131" s="254">
        <v>99</v>
      </c>
      <c r="B131" s="440">
        <f t="shared" si="13"/>
        <v>0.01</v>
      </c>
      <c r="C131" s="255">
        <f t="shared" si="14"/>
        <v>59.549935393654636</v>
      </c>
      <c r="D131" s="255">
        <f t="shared" si="15"/>
        <v>289.80844469305919</v>
      </c>
      <c r="E131" s="252"/>
      <c r="F131" s="255">
        <f t="shared" si="16"/>
        <v>20.287893161797541</v>
      </c>
      <c r="G131" s="255">
        <f t="shared" si="17"/>
        <v>522.25144343449949</v>
      </c>
      <c r="H131" s="252"/>
      <c r="I131" s="252"/>
      <c r="J131" s="255">
        <f t="shared" si="18"/>
        <v>0.49823353377372825</v>
      </c>
      <c r="K131" s="255">
        <f t="shared" si="19"/>
        <v>143.25850929940455</v>
      </c>
      <c r="L131" s="252"/>
      <c r="M131" s="252"/>
      <c r="N131" s="255">
        <f t="shared" si="20"/>
        <v>290.20327450707111</v>
      </c>
      <c r="O131" s="255">
        <f t="shared" si="21"/>
        <v>801.37716515174918</v>
      </c>
      <c r="P131" s="252"/>
      <c r="Q131" s="252"/>
      <c r="R131" s="255">
        <f t="shared" si="22"/>
        <v>280.99293413509491</v>
      </c>
      <c r="S131" s="255">
        <f t="shared" si="23"/>
        <v>373.09633785485676</v>
      </c>
      <c r="T131" s="252"/>
      <c r="U131" s="252"/>
      <c r="V131" s="255">
        <f t="shared" si="24"/>
        <v>221.44299874144028</v>
      </c>
      <c r="W131" s="255">
        <f t="shared" si="25"/>
        <v>465.5170185988091</v>
      </c>
      <c r="X131" s="252"/>
      <c r="Y131" s="339"/>
      <c r="Z131" s="339"/>
      <c r="AA131" s="252"/>
      <c r="AB131" s="252"/>
      <c r="AC131" s="252"/>
    </row>
    <row r="132" spans="1:29">
      <c r="A132" s="254">
        <v>99.9</v>
      </c>
      <c r="B132" s="440">
        <f t="shared" si="13"/>
        <v>9.9999999999994321E-4</v>
      </c>
      <c r="C132" s="255">
        <f t="shared" si="14"/>
        <v>126.32490309048362</v>
      </c>
      <c r="D132" s="255">
        <f t="shared" si="15"/>
        <v>471.71266703959327</v>
      </c>
      <c r="E132" s="252"/>
      <c r="F132" s="255">
        <f t="shared" si="16"/>
        <v>59.431839742697292</v>
      </c>
      <c r="G132" s="255">
        <f t="shared" si="17"/>
        <v>812.37716515175634</v>
      </c>
      <c r="H132" s="252"/>
      <c r="I132" s="252"/>
      <c r="J132" s="255">
        <f t="shared" si="18"/>
        <v>44.24735030066168</v>
      </c>
      <c r="K132" s="255">
        <f t="shared" si="19"/>
        <v>258.38776394910968</v>
      </c>
      <c r="L132" s="252"/>
      <c r="M132" s="252"/>
      <c r="N132" s="255">
        <f t="shared" si="20"/>
        <v>469.80491176061105</v>
      </c>
      <c r="O132" s="255">
        <f t="shared" si="21"/>
        <v>1236.5657477276345</v>
      </c>
      <c r="P132" s="252"/>
      <c r="Q132" s="252"/>
      <c r="R132" s="255">
        <f t="shared" si="22"/>
        <v>455.98940120264672</v>
      </c>
      <c r="S132" s="255">
        <f t="shared" si="23"/>
        <v>594.14450678229059</v>
      </c>
      <c r="T132" s="252"/>
      <c r="U132" s="252"/>
      <c r="V132" s="255">
        <f t="shared" si="24"/>
        <v>329.66449811216307</v>
      </c>
      <c r="W132" s="255">
        <f t="shared" si="25"/>
        <v>695.77552789821937</v>
      </c>
      <c r="X132" s="252"/>
      <c r="Y132" s="339"/>
      <c r="Z132" s="339"/>
      <c r="AA132" s="252"/>
      <c r="AB132" s="252"/>
      <c r="AC132" s="252"/>
    </row>
    <row r="133" spans="1:29">
      <c r="A133" s="254">
        <v>99.99</v>
      </c>
      <c r="B133" s="440">
        <f t="shared" si="13"/>
        <v>1.0000000000005117E-4</v>
      </c>
      <c r="C133" s="255">
        <f t="shared" si="14"/>
        <v>193.09987078729444</v>
      </c>
      <c r="D133" s="255">
        <f t="shared" si="15"/>
        <v>653.6168893860779</v>
      </c>
      <c r="E133" s="252"/>
      <c r="F133" s="255">
        <f t="shared" si="16"/>
        <v>98.575786323586385</v>
      </c>
      <c r="G133" s="255">
        <f t="shared" si="17"/>
        <v>1102.5028868689344</v>
      </c>
      <c r="H133" s="252"/>
      <c r="I133" s="252"/>
      <c r="J133" s="255">
        <f t="shared" si="18"/>
        <v>87.996467067537736</v>
      </c>
      <c r="K133" s="255">
        <f t="shared" si="19"/>
        <v>373.51701859878352</v>
      </c>
      <c r="L133" s="252"/>
      <c r="M133" s="252"/>
      <c r="N133" s="255">
        <f t="shared" si="20"/>
        <v>649.40654901410232</v>
      </c>
      <c r="O133" s="255">
        <f t="shared" si="21"/>
        <v>1671.7543303034017</v>
      </c>
      <c r="P133" s="252"/>
      <c r="Q133" s="252"/>
      <c r="R133" s="255">
        <f t="shared" si="22"/>
        <v>630.98586827015095</v>
      </c>
      <c r="S133" s="255">
        <f t="shared" si="23"/>
        <v>815.1926757096644</v>
      </c>
      <c r="T133" s="252"/>
      <c r="U133" s="252"/>
      <c r="V133" s="255">
        <f t="shared" si="24"/>
        <v>437.88599748285651</v>
      </c>
      <c r="W133" s="255">
        <f t="shared" si="25"/>
        <v>926.03403719756705</v>
      </c>
      <c r="X133" s="252"/>
      <c r="Y133" s="339"/>
      <c r="Z133" s="339"/>
      <c r="AA133" s="252"/>
      <c r="AB133" s="252"/>
      <c r="AC133" s="252"/>
    </row>
    <row r="134" spans="1:29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339"/>
      <c r="Z134" s="339"/>
      <c r="AA134" s="252"/>
      <c r="AB134" s="252"/>
      <c r="AC134" s="252"/>
    </row>
    <row r="135" spans="1:29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339"/>
      <c r="Z135" s="339"/>
      <c r="AA135" s="252"/>
      <c r="AB135" s="252"/>
      <c r="AC135" s="252"/>
    </row>
    <row r="136" spans="1:29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339"/>
      <c r="Z136" s="339"/>
      <c r="AA136" s="252"/>
      <c r="AB136" s="252"/>
      <c r="AC136" s="252"/>
    </row>
    <row r="137" spans="1:29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339"/>
      <c r="Z137" s="339"/>
      <c r="AA137" s="252"/>
      <c r="AB137" s="252"/>
      <c r="AC137" s="252"/>
    </row>
    <row r="138" spans="1:29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339"/>
      <c r="Z138" s="339"/>
      <c r="AA138" s="252"/>
      <c r="AB138" s="252"/>
      <c r="AC138" s="252"/>
    </row>
    <row r="139" spans="1:29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339"/>
      <c r="Z139" s="339"/>
      <c r="AA139" s="252"/>
      <c r="AB139" s="252"/>
      <c r="AC139" s="252"/>
    </row>
    <row r="140" spans="1:29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339"/>
      <c r="Z140" s="339"/>
      <c r="AA140" s="252"/>
      <c r="AB140" s="252"/>
      <c r="AC140" s="252"/>
    </row>
    <row r="141" spans="1:29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339"/>
      <c r="Z141" s="339"/>
      <c r="AA141" s="252"/>
      <c r="AB141" s="252"/>
      <c r="AC141" s="252"/>
    </row>
    <row r="142" spans="1:29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339"/>
      <c r="Z142" s="339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ht="15.6">
      <c r="A188" s="251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>
      <c r="A190" s="252"/>
      <c r="B190" s="439"/>
      <c r="C190" s="252"/>
      <c r="D190" s="252"/>
      <c r="E190" s="439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>
      <c r="A191" s="252"/>
      <c r="B191" s="253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C191"/>
  <sheetViews>
    <sheetView workbookViewId="0">
      <pane xSplit="1" ySplit="4" topLeftCell="B5" activePane="bottomRight" state="frozen"/>
      <selection pane="bottomRight" sqref="A1:E48"/>
      <selection pane="bottomLeft" activeCell="A5" sqref="A5"/>
      <selection pane="topRight" activeCell="B1" sqref="B1"/>
    </sheetView>
  </sheetViews>
  <sheetFormatPr defaultColWidth="8.85546875" defaultRowHeight="14.45"/>
  <cols>
    <col min="1" max="1" width="32.42578125" customWidth="1"/>
    <col min="2" max="2" width="11.28515625" customWidth="1"/>
    <col min="3" max="3" width="12.140625" customWidth="1"/>
    <col min="4" max="4" width="14.42578125" customWidth="1"/>
    <col min="5" max="5" width="12.85546875" customWidth="1"/>
    <col min="6" max="24" width="11.140625" customWidth="1"/>
    <col min="25" max="26" width="11.140625" style="329" customWidth="1"/>
    <col min="27" max="33" width="11.140625" customWidth="1"/>
    <col min="34" max="34" width="15.28515625" customWidth="1"/>
    <col min="35" max="35" width="11.28515625" customWidth="1"/>
    <col min="36" max="36" width="10.42578125" customWidth="1"/>
    <col min="37" max="37" width="13.85546875" customWidth="1"/>
    <col min="38" max="38" width="9.85546875" customWidth="1"/>
    <col min="39" max="39" width="10.140625" customWidth="1"/>
    <col min="40" max="41" width="11.42578125" customWidth="1"/>
    <col min="42" max="42" width="11.28515625" customWidth="1"/>
    <col min="43" max="43" width="11.85546875" customWidth="1"/>
    <col min="55" max="55" width="12" customWidth="1"/>
    <col min="56" max="57" width="12.28515625" customWidth="1"/>
    <col min="58" max="58" width="11.85546875" customWidth="1"/>
    <col min="59" max="59" width="12.28515625" customWidth="1"/>
    <col min="60" max="60" width="11.85546875" customWidth="1"/>
    <col min="61" max="61" width="12.140625" customWidth="1"/>
    <col min="62" max="62" width="12.42578125" customWidth="1"/>
    <col min="63" max="63" width="12.140625" customWidth="1"/>
  </cols>
  <sheetData>
    <row r="1" spans="1:26">
      <c r="A1" s="131" t="s">
        <v>1174</v>
      </c>
      <c r="B1" s="87"/>
      <c r="C1" s="87"/>
      <c r="D1" s="202"/>
      <c r="Y1"/>
      <c r="Z1"/>
    </row>
    <row r="2" spans="1:26">
      <c r="A2" t="s">
        <v>1180</v>
      </c>
      <c r="B2" s="87" t="s">
        <v>974</v>
      </c>
      <c r="C2" s="87" t="s">
        <v>948</v>
      </c>
      <c r="D2" s="205" t="s">
        <v>987</v>
      </c>
      <c r="Y2"/>
      <c r="Z2"/>
    </row>
    <row r="3" spans="1:26">
      <c r="A3" t="s">
        <v>1196</v>
      </c>
      <c r="B3" s="184" t="s">
        <v>1199</v>
      </c>
      <c r="C3" s="184" t="s">
        <v>1202</v>
      </c>
      <c r="D3" s="357" t="s">
        <v>967</v>
      </c>
      <c r="E3" s="261" t="s">
        <v>1212</v>
      </c>
      <c r="Y3"/>
      <c r="Z3"/>
    </row>
    <row r="4" spans="1:26">
      <c r="A4" t="s">
        <v>1296</v>
      </c>
      <c r="B4" s="87">
        <v>27</v>
      </c>
      <c r="C4" s="87">
        <v>35</v>
      </c>
      <c r="D4" s="205">
        <v>175</v>
      </c>
      <c r="E4" s="87">
        <v>90</v>
      </c>
      <c r="Y4"/>
      <c r="Z4"/>
    </row>
    <row r="5" spans="1:26">
      <c r="A5" t="s">
        <v>1233</v>
      </c>
      <c r="B5" s="87" t="s">
        <v>1234</v>
      </c>
      <c r="C5" s="87" t="s">
        <v>1234</v>
      </c>
      <c r="D5" s="205" t="s">
        <v>1234</v>
      </c>
      <c r="E5" s="87" t="s">
        <v>1234</v>
      </c>
      <c r="Y5"/>
      <c r="Z5"/>
    </row>
    <row r="6" spans="1:26">
      <c r="A6" t="s">
        <v>1235</v>
      </c>
      <c r="B6" s="87"/>
      <c r="C6" s="87"/>
      <c r="D6" s="205"/>
      <c r="Y6"/>
      <c r="Z6"/>
    </row>
    <row r="7" spans="1:26" ht="16.149999999999999">
      <c r="A7" t="s">
        <v>1236</v>
      </c>
      <c r="B7" s="283">
        <v>-7</v>
      </c>
      <c r="C7" s="87">
        <v>2</v>
      </c>
      <c r="D7" s="326">
        <v>26</v>
      </c>
      <c r="E7">
        <v>14</v>
      </c>
      <c r="Y7"/>
      <c r="Z7"/>
    </row>
    <row r="8" spans="1:26" ht="16.149999999999999">
      <c r="A8" t="s">
        <v>1237</v>
      </c>
      <c r="B8" s="283">
        <v>-12</v>
      </c>
      <c r="C8" s="250">
        <v>55</v>
      </c>
      <c r="D8" s="326">
        <v>76</v>
      </c>
      <c r="E8">
        <v>135</v>
      </c>
      <c r="Y8"/>
      <c r="Z8"/>
    </row>
    <row r="9" spans="1:26" ht="16.149999999999999">
      <c r="A9" t="s">
        <v>1238</v>
      </c>
      <c r="B9" s="87">
        <v>-37</v>
      </c>
      <c r="C9" s="283">
        <v>-54</v>
      </c>
      <c r="D9" s="360">
        <v>-86</v>
      </c>
      <c r="E9">
        <v>-20</v>
      </c>
      <c r="Y9"/>
      <c r="Z9"/>
    </row>
    <row r="10" spans="1:26" ht="16.149999999999999">
      <c r="A10" t="s">
        <v>1239</v>
      </c>
      <c r="B10" s="283">
        <v>-56</v>
      </c>
      <c r="C10" s="87">
        <v>-30</v>
      </c>
      <c r="D10" s="360">
        <v>-104</v>
      </c>
      <c r="E10">
        <v>82</v>
      </c>
      <c r="Y10"/>
      <c r="Z10"/>
    </row>
    <row r="11" spans="1:26" ht="16.149999999999999">
      <c r="A11" t="s">
        <v>1240</v>
      </c>
      <c r="B11" s="87">
        <v>-22</v>
      </c>
      <c r="C11" s="283">
        <v>-31</v>
      </c>
      <c r="D11" s="360">
        <v>-28</v>
      </c>
      <c r="E11">
        <v>63</v>
      </c>
      <c r="Y11"/>
      <c r="Z11"/>
    </row>
    <row r="12" spans="1:26" ht="16.149999999999999">
      <c r="A12" t="s">
        <v>1241</v>
      </c>
      <c r="B12" s="156"/>
      <c r="C12" s="87"/>
      <c r="D12" s="328"/>
      <c r="Y12"/>
      <c r="Z12"/>
    </row>
    <row r="13" spans="1:26" ht="16.149999999999999">
      <c r="A13" t="s">
        <v>1242</v>
      </c>
      <c r="B13" s="156"/>
      <c r="C13" s="156"/>
      <c r="D13" s="328"/>
      <c r="Y13"/>
      <c r="Z13"/>
    </row>
    <row r="14" spans="1:26" ht="16.149999999999999">
      <c r="A14" t="s">
        <v>1243</v>
      </c>
      <c r="B14" s="156"/>
      <c r="C14" s="156"/>
      <c r="D14" s="328"/>
      <c r="Y14"/>
      <c r="Z14"/>
    </row>
    <row r="15" spans="1:26" ht="16.149999999999999">
      <c r="A15" t="s">
        <v>1244</v>
      </c>
      <c r="B15" s="156"/>
      <c r="C15" s="156"/>
      <c r="D15" s="328"/>
      <c r="Y15"/>
      <c r="Z15"/>
    </row>
    <row r="16" spans="1:26" ht="16.149999999999999">
      <c r="A16" t="s">
        <v>1245</v>
      </c>
      <c r="B16" s="87"/>
      <c r="C16" s="87"/>
      <c r="D16" s="205"/>
      <c r="Y16"/>
      <c r="Z16"/>
    </row>
    <row r="17" spans="1:26" ht="16.149999999999999">
      <c r="A17" t="s">
        <v>1246</v>
      </c>
      <c r="B17" s="87"/>
      <c r="C17" s="87"/>
      <c r="D17" s="205"/>
      <c r="E17" s="268">
        <v>19</v>
      </c>
      <c r="Y17"/>
      <c r="Z17"/>
    </row>
    <row r="18" spans="1:26">
      <c r="D18" s="329"/>
      <c r="Y18"/>
      <c r="Z18"/>
    </row>
    <row r="19" spans="1:26">
      <c r="A19" t="s">
        <v>1180</v>
      </c>
      <c r="B19" s="87" t="s">
        <v>974</v>
      </c>
      <c r="C19" s="87" t="s">
        <v>948</v>
      </c>
      <c r="D19" s="205" t="s">
        <v>987</v>
      </c>
      <c r="Y19"/>
      <c r="Z19"/>
    </row>
    <row r="20" spans="1:26">
      <c r="A20" t="s">
        <v>1196</v>
      </c>
      <c r="B20" s="86" t="s">
        <v>1199</v>
      </c>
      <c r="C20" s="86" t="s">
        <v>1202</v>
      </c>
      <c r="D20" s="341" t="s">
        <v>967</v>
      </c>
      <c r="Y20"/>
      <c r="Z20"/>
    </row>
    <row r="21" spans="1:26">
      <c r="A21" t="s">
        <v>1229</v>
      </c>
      <c r="B21" s="87"/>
      <c r="C21" s="87"/>
      <c r="D21" s="205"/>
      <c r="Y21"/>
      <c r="Z21"/>
    </row>
    <row r="22" spans="1:26">
      <c r="A22" s="102" t="s">
        <v>1247</v>
      </c>
      <c r="B22" s="258" t="s">
        <v>1248</v>
      </c>
      <c r="C22" s="258" t="s">
        <v>1248</v>
      </c>
      <c r="D22" s="113" t="s">
        <v>1248</v>
      </c>
      <c r="Y22"/>
      <c r="Z22"/>
    </row>
    <row r="23" spans="1:26">
      <c r="A23" s="102"/>
      <c r="B23" s="258"/>
      <c r="C23" s="258"/>
      <c r="D23" s="113"/>
      <c r="Y23"/>
      <c r="Z23"/>
    </row>
    <row r="24" spans="1:26" ht="16.149999999999999">
      <c r="A24" t="s">
        <v>1236</v>
      </c>
      <c r="B24" s="259">
        <f>100-EXP(1000*LN((0.001*B7+1)/(0.001*$B$112+1))/$B$113)*100</f>
        <v>0</v>
      </c>
      <c r="C24" s="259">
        <f t="shared" ref="C24:E24" si="0">100-EXP(1000*LN((0.001*C7+1)/(0.001*$B$112+1))/$B$113)*100</f>
        <v>26.737752068688351</v>
      </c>
      <c r="D24" s="330">
        <f t="shared" si="0"/>
        <v>67.61007656786083</v>
      </c>
      <c r="E24" s="259">
        <f t="shared" si="0"/>
        <v>51.404469500585229</v>
      </c>
      <c r="Y24"/>
      <c r="Z24"/>
    </row>
    <row r="25" spans="1:26" ht="16.149999999999999">
      <c r="A25" t="s">
        <v>1237</v>
      </c>
      <c r="B25" s="259">
        <f t="shared" ref="B25:E25" si="1">100-EXP(1000*LN((0.001*B8+1)/(0.001*$F$112+1))/$F$113)*100</f>
        <v>0</v>
      </c>
      <c r="C25" s="259">
        <f t="shared" si="1"/>
        <v>97.892375528080692</v>
      </c>
      <c r="D25" s="330">
        <f t="shared" si="1"/>
        <v>99.338888217270707</v>
      </c>
      <c r="E25" s="259">
        <f t="shared" si="1"/>
        <v>99.971388916978569</v>
      </c>
      <c r="Y25"/>
      <c r="Z25"/>
    </row>
    <row r="26" spans="1:26" ht="16.149999999999999">
      <c r="A26" t="s">
        <v>1238</v>
      </c>
      <c r="B26" s="259">
        <f t="shared" ref="B26:D26" si="2">100-EXP(1000*LN((0.001*B9+1)/(0.001*$R$112+1))/$R$113)*100</f>
        <v>20.891763901921195</v>
      </c>
      <c r="C26" s="259">
        <f t="shared" si="2"/>
        <v>0</v>
      </c>
      <c r="D26" s="330">
        <f t="shared" si="2"/>
        <v>-57.269300867335488</v>
      </c>
      <c r="E26" s="259">
        <f t="shared" ref="E26" si="3">100-EXP(1000*LN((0.001*E9+1)/(0.001*$R$112+1))/$R$113)*100</f>
        <v>37.161691940160999</v>
      </c>
      <c r="Y26"/>
      <c r="Z26"/>
    </row>
    <row r="27" spans="1:26" ht="16.149999999999999">
      <c r="A27" t="s">
        <v>1239</v>
      </c>
      <c r="B27" s="259">
        <f t="shared" ref="B27:E27" si="4">100-EXP(1000*LN((0.001*B10+1)/(0.001*$J$112+1))/$J$113)*100</f>
        <v>0</v>
      </c>
      <c r="C27" s="259">
        <f t="shared" si="4"/>
        <v>76.068988564126897</v>
      </c>
      <c r="D27" s="330">
        <f t="shared" si="4"/>
        <v>-1458.982702764999</v>
      </c>
      <c r="E27" s="259">
        <f t="shared" si="4"/>
        <v>99.923914523536467</v>
      </c>
      <c r="Y27"/>
      <c r="Z27"/>
    </row>
    <row r="28" spans="1:26" ht="16.149999999999999">
      <c r="A28" t="s">
        <v>1240</v>
      </c>
      <c r="B28" s="259">
        <f t="shared" ref="B28:E28" si="5">100-EXP(1000*LN((0.001*B11+1)/(0.001*$J$114+1))/$J$113)*100</f>
        <v>38.527607080766622</v>
      </c>
      <c r="C28" s="259">
        <f t="shared" si="5"/>
        <v>0</v>
      </c>
      <c r="D28" s="330">
        <f t="shared" si="5"/>
        <v>15.014909075645477</v>
      </c>
      <c r="E28" s="259">
        <f t="shared" si="5"/>
        <v>99.234912360584573</v>
      </c>
      <c r="Y28"/>
      <c r="Z28"/>
    </row>
    <row r="29" spans="1:26" ht="15.6" customHeight="1">
      <c r="A29" t="s">
        <v>1241</v>
      </c>
      <c r="B29" s="87"/>
      <c r="C29" s="87"/>
      <c r="D29" s="205"/>
      <c r="E29" s="87"/>
      <c r="Y29"/>
      <c r="Z29"/>
    </row>
    <row r="30" spans="1:26" ht="16.149999999999999">
      <c r="A30" t="s">
        <v>1242</v>
      </c>
      <c r="B30" s="156"/>
      <c r="C30" s="156"/>
      <c r="D30" s="328"/>
      <c r="Y30"/>
      <c r="Z30"/>
    </row>
    <row r="31" spans="1:26" ht="16.149999999999999">
      <c r="A31" t="s">
        <v>1243</v>
      </c>
      <c r="B31" s="156"/>
      <c r="C31" s="156"/>
      <c r="D31" s="328"/>
      <c r="Y31"/>
      <c r="Z31"/>
    </row>
    <row r="32" spans="1:26" ht="16.149999999999999">
      <c r="A32" t="s">
        <v>1244</v>
      </c>
      <c r="B32" s="156"/>
      <c r="C32" s="156"/>
      <c r="D32" s="328"/>
      <c r="Y32"/>
      <c r="Z32"/>
    </row>
    <row r="33" spans="1:26" ht="16.149999999999999">
      <c r="A33" t="s">
        <v>1245</v>
      </c>
      <c r="B33" s="156"/>
      <c r="C33" s="156"/>
      <c r="D33" s="328"/>
      <c r="Y33"/>
      <c r="Z33"/>
    </row>
    <row r="34" spans="1:26" ht="16.149999999999999">
      <c r="A34" t="s">
        <v>1246</v>
      </c>
      <c r="B34" s="156"/>
      <c r="C34" s="156"/>
      <c r="D34" s="328"/>
      <c r="E34" s="259">
        <f t="shared" ref="E34" si="6">100-EXP(1000*LN((0.001*E17+1)/(0.001*$V$112+1))/$V$113)*100</f>
        <v>0</v>
      </c>
      <c r="Y34"/>
      <c r="Z34"/>
    </row>
    <row r="35" spans="1:26">
      <c r="D35" s="329"/>
      <c r="Y35"/>
      <c r="Z35"/>
    </row>
    <row r="36" spans="1:26">
      <c r="A36" s="261" t="s">
        <v>1249</v>
      </c>
      <c r="B36" s="262" t="s">
        <v>1248</v>
      </c>
      <c r="C36" s="262" t="s">
        <v>1248</v>
      </c>
      <c r="D36" s="332" t="s">
        <v>1248</v>
      </c>
      <c r="Y36"/>
      <c r="Z36"/>
    </row>
    <row r="37" spans="1:26">
      <c r="A37" s="261"/>
      <c r="B37" s="262"/>
      <c r="C37" s="262"/>
      <c r="D37" s="332"/>
      <c r="Y37"/>
      <c r="Z37"/>
    </row>
    <row r="38" spans="1:26" ht="16.149999999999999">
      <c r="A38" t="s">
        <v>1236</v>
      </c>
      <c r="B38" s="263">
        <f>100-EXP(1000*LN((0.001*B7+1)/(0.001*$B$112+1))/$D$113)*100</f>
        <v>0</v>
      </c>
      <c r="C38" s="263">
        <f t="shared" ref="C38:E38" si="7">100-EXP(1000*LN((0.001*C7+1)/(0.001*$B$112+1))/$D$113)*100</f>
        <v>10.792971027137781</v>
      </c>
      <c r="D38" s="333">
        <f t="shared" si="7"/>
        <v>33.888492573370172</v>
      </c>
      <c r="E38" s="263">
        <f t="shared" si="7"/>
        <v>23.272140583557444</v>
      </c>
      <c r="Y38"/>
      <c r="Z38"/>
    </row>
    <row r="39" spans="1:26" ht="16.149999999999999">
      <c r="A39" t="s">
        <v>1237</v>
      </c>
      <c r="B39" s="263">
        <f t="shared" ref="B39:E39" si="8">100-EXP(1000*LN((0.001*B8+1)/(0.001*$F$112+1))/$H$113)*100</f>
        <v>0</v>
      </c>
      <c r="C39" s="263">
        <f t="shared" si="8"/>
        <v>40.591974447281622</v>
      </c>
      <c r="D39" s="333">
        <f t="shared" si="8"/>
        <v>49.194573067473492</v>
      </c>
      <c r="E39" s="263">
        <f t="shared" si="8"/>
        <v>66.740680616040706</v>
      </c>
      <c r="Y39"/>
      <c r="Z39"/>
    </row>
    <row r="40" spans="1:26" ht="16.149999999999999">
      <c r="A40" t="s">
        <v>1238</v>
      </c>
      <c r="B40" s="263">
        <f t="shared" ref="B40:D40" si="9">100-EXP(1000*LN((0.001*B9+1)/(0.001*$R$112+1))/$P$113)*100</f>
        <v>8.9933188747652935</v>
      </c>
      <c r="C40" s="263">
        <f t="shared" si="9"/>
        <v>0</v>
      </c>
      <c r="D40" s="333">
        <f t="shared" si="9"/>
        <v>-19.970304223298513</v>
      </c>
      <c r="E40" s="263">
        <f t="shared" ref="E40" si="10">100-EXP(1000*LN((0.001*E9+1)/(0.001*$R$112+1))/$P$113)*100</f>
        <v>17.041143892925717</v>
      </c>
      <c r="Y40"/>
      <c r="Z40"/>
    </row>
    <row r="41" spans="1:26" ht="16.149999999999999">
      <c r="A41" t="s">
        <v>1239</v>
      </c>
      <c r="B41" s="263">
        <f t="shared" ref="B41:E41" si="11">100-EXP(1000*LN((0.001*B10+1)/(0.001*$J$112+1))/$L$113)*100</f>
        <v>0</v>
      </c>
      <c r="C41" s="263">
        <f t="shared" si="11"/>
        <v>41.922862783655603</v>
      </c>
      <c r="D41" s="333">
        <f t="shared" si="11"/>
        <v>-183.97472831613874</v>
      </c>
      <c r="E41" s="263">
        <f t="shared" si="11"/>
        <v>93.470278319116218</v>
      </c>
      <c r="Y41"/>
      <c r="Z41"/>
    </row>
    <row r="42" spans="1:26" ht="16.149999999999999">
      <c r="A42" t="s">
        <v>1240</v>
      </c>
      <c r="B42" s="263">
        <f t="shared" ref="B42:E42" si="12">100-EXP(1000*LN((0.001*B11+1)/(0.001*$J$114+1))/$L$113)*100</f>
        <v>16.881356813532037</v>
      </c>
      <c r="C42" s="263">
        <f t="shared" si="12"/>
        <v>0</v>
      </c>
      <c r="D42" s="333">
        <f t="shared" si="12"/>
        <v>5.9951539565734606</v>
      </c>
      <c r="E42" s="263">
        <f t="shared" si="12"/>
        <v>84.303231596987672</v>
      </c>
      <c r="Y42"/>
      <c r="Z42"/>
    </row>
    <row r="43" spans="1:26" ht="16.149999999999999">
      <c r="A43" t="s">
        <v>1241</v>
      </c>
      <c r="B43" s="87"/>
      <c r="C43" s="87"/>
      <c r="D43" s="205"/>
      <c r="E43" s="87"/>
      <c r="Y43"/>
      <c r="Z43"/>
    </row>
    <row r="44" spans="1:26" ht="16.149999999999999">
      <c r="A44" t="s">
        <v>1242</v>
      </c>
      <c r="B44" s="156"/>
      <c r="C44" s="156"/>
      <c r="D44" s="328"/>
      <c r="Y44"/>
      <c r="Z44"/>
    </row>
    <row r="45" spans="1:26" ht="16.149999999999999">
      <c r="A45" t="s">
        <v>1243</v>
      </c>
      <c r="B45" s="156"/>
      <c r="C45" s="156"/>
      <c r="D45" s="328"/>
      <c r="Y45"/>
      <c r="Z45"/>
    </row>
    <row r="46" spans="1:26" ht="16.149999999999999">
      <c r="A46" t="s">
        <v>1244</v>
      </c>
      <c r="B46" s="156"/>
      <c r="C46" s="156"/>
      <c r="D46" s="328"/>
      <c r="Y46"/>
      <c r="Z46"/>
    </row>
    <row r="47" spans="1:26" ht="16.149999999999999">
      <c r="A47" t="s">
        <v>1245</v>
      </c>
      <c r="B47" s="156"/>
      <c r="C47" s="156"/>
      <c r="D47" s="328"/>
      <c r="Y47"/>
      <c r="Z47"/>
    </row>
    <row r="48" spans="1:26" ht="16.149999999999999">
      <c r="A48" t="s">
        <v>1246</v>
      </c>
      <c r="E48" s="263" t="e">
        <f>100-EXP(1000*LN((0.001*#REF!+1)/(0.001*$V$112+1))/$X$113)*100</f>
        <v>#REF!</v>
      </c>
      <c r="Y48"/>
      <c r="Z48"/>
    </row>
    <row r="49" spans="1:28">
      <c r="V49" s="329"/>
      <c r="W49" s="329"/>
      <c r="Y49"/>
      <c r="Z49"/>
    </row>
    <row r="51" spans="1:28">
      <c r="A51" s="34" t="s">
        <v>956</v>
      </c>
      <c r="F51" s="248" t="s">
        <v>957</v>
      </c>
      <c r="G51" s="248" t="s">
        <v>958</v>
      </c>
      <c r="H51" s="75" t="s">
        <v>927</v>
      </c>
      <c r="I51" s="75" t="s">
        <v>19</v>
      </c>
      <c r="J51" s="249" t="s">
        <v>959</v>
      </c>
      <c r="K51" s="248" t="s">
        <v>960</v>
      </c>
      <c r="L51" s="248" t="s">
        <v>34</v>
      </c>
      <c r="M51" s="75" t="s">
        <v>1197</v>
      </c>
      <c r="N51" s="75" t="s">
        <v>1198</v>
      </c>
      <c r="O51" s="75" t="s">
        <v>1199</v>
      </c>
      <c r="P51" s="249" t="s">
        <v>961</v>
      </c>
      <c r="Q51" s="249" t="s">
        <v>962</v>
      </c>
      <c r="R51" s="248" t="s">
        <v>963</v>
      </c>
      <c r="S51" s="75" t="s">
        <v>1200</v>
      </c>
      <c r="T51" s="75" t="s">
        <v>1201</v>
      </c>
      <c r="U51" s="75" t="s">
        <v>1202</v>
      </c>
      <c r="V51" s="249" t="s">
        <v>964</v>
      </c>
      <c r="W51" s="248" t="s">
        <v>965</v>
      </c>
      <c r="X51" s="320" t="s">
        <v>966</v>
      </c>
      <c r="Y51" s="334" t="s">
        <v>1203</v>
      </c>
      <c r="Z51" s="341" t="s">
        <v>967</v>
      </c>
      <c r="AA51" s="340" t="s">
        <v>968</v>
      </c>
      <c r="AB51" s="248" t="s">
        <v>969</v>
      </c>
    </row>
    <row r="52" spans="1:28" ht="28.9">
      <c r="A52" s="39" t="s">
        <v>975</v>
      </c>
      <c r="F52" s="40" t="s">
        <v>976</v>
      </c>
      <c r="G52" s="41" t="s">
        <v>977</v>
      </c>
      <c r="H52" s="40" t="s">
        <v>970</v>
      </c>
      <c r="I52" s="41" t="s">
        <v>971</v>
      </c>
      <c r="J52" s="41" t="s">
        <v>978</v>
      </c>
      <c r="K52" s="41" t="s">
        <v>979</v>
      </c>
      <c r="L52" s="41" t="s">
        <v>980</v>
      </c>
      <c r="M52" s="41" t="s">
        <v>972</v>
      </c>
      <c r="N52" s="41" t="s">
        <v>973</v>
      </c>
      <c r="O52" s="41" t="s">
        <v>974</v>
      </c>
      <c r="P52" s="41" t="s">
        <v>981</v>
      </c>
      <c r="Q52" s="41" t="s">
        <v>982</v>
      </c>
      <c r="R52" s="41" t="s">
        <v>983</v>
      </c>
      <c r="S52" s="41" t="s">
        <v>946</v>
      </c>
      <c r="T52" s="41" t="s">
        <v>947</v>
      </c>
      <c r="U52" s="41" t="s">
        <v>948</v>
      </c>
      <c r="V52" s="41" t="s">
        <v>984</v>
      </c>
      <c r="W52" s="41" t="s">
        <v>985</v>
      </c>
      <c r="X52" s="41" t="s">
        <v>986</v>
      </c>
      <c r="Y52" s="335" t="s">
        <v>949</v>
      </c>
      <c r="Z52" s="342" t="s">
        <v>987</v>
      </c>
      <c r="AA52" s="41" t="s">
        <v>988</v>
      </c>
      <c r="AB52" s="42" t="s">
        <v>989</v>
      </c>
    </row>
    <row r="53" spans="1:28">
      <c r="A53" s="43" t="s">
        <v>996</v>
      </c>
      <c r="F53" s="44" t="s">
        <v>997</v>
      </c>
      <c r="G53" s="45" t="s">
        <v>998</v>
      </c>
      <c r="H53" s="44" t="s">
        <v>991</v>
      </c>
      <c r="I53" s="45" t="s">
        <v>992</v>
      </c>
      <c r="J53" s="45" t="s">
        <v>999</v>
      </c>
      <c r="K53" s="45" t="s">
        <v>1000</v>
      </c>
      <c r="L53" s="45" t="s">
        <v>1001</v>
      </c>
      <c r="M53" s="45" t="s">
        <v>993</v>
      </c>
      <c r="N53" s="45" t="s">
        <v>994</v>
      </c>
      <c r="O53" s="45" t="s">
        <v>995</v>
      </c>
      <c r="P53" s="45" t="s">
        <v>1002</v>
      </c>
      <c r="Q53" s="45" t="s">
        <v>1003</v>
      </c>
      <c r="R53" s="45" t="s">
        <v>1004</v>
      </c>
      <c r="S53" s="45" t="s">
        <v>951</v>
      </c>
      <c r="T53" s="45" t="s">
        <v>952</v>
      </c>
      <c r="U53" s="45" t="s">
        <v>953</v>
      </c>
      <c r="V53" s="45" t="s">
        <v>1005</v>
      </c>
      <c r="W53" s="45" t="s">
        <v>1006</v>
      </c>
      <c r="X53" s="45" t="s">
        <v>1007</v>
      </c>
      <c r="Y53" s="335" t="s">
        <v>954</v>
      </c>
      <c r="Z53" s="343" t="s">
        <v>1008</v>
      </c>
      <c r="AA53" s="45" t="s">
        <v>1009</v>
      </c>
      <c r="AB53" s="46" t="s">
        <v>1010</v>
      </c>
    </row>
    <row r="54" spans="1:28">
      <c r="A54" s="47" t="s">
        <v>1011</v>
      </c>
      <c r="F54" s="48" t="s">
        <v>97</v>
      </c>
      <c r="G54" s="49" t="s">
        <v>97</v>
      </c>
      <c r="H54" s="228" t="s">
        <v>96</v>
      </c>
      <c r="I54" s="229" t="s">
        <v>96</v>
      </c>
      <c r="J54" s="49" t="s">
        <v>97</v>
      </c>
      <c r="K54" s="49" t="s">
        <v>97</v>
      </c>
      <c r="L54" s="49" t="s">
        <v>97</v>
      </c>
      <c r="M54" s="229" t="s">
        <v>96</v>
      </c>
      <c r="N54" s="229" t="s">
        <v>96</v>
      </c>
      <c r="O54" s="229" t="s">
        <v>96</v>
      </c>
      <c r="P54" s="49" t="s">
        <v>97</v>
      </c>
      <c r="Q54" s="49" t="s">
        <v>97</v>
      </c>
      <c r="R54" s="49" t="s">
        <v>97</v>
      </c>
      <c r="S54" s="229" t="s">
        <v>96</v>
      </c>
      <c r="T54" s="229" t="s">
        <v>96</v>
      </c>
      <c r="U54" s="229" t="s">
        <v>96</v>
      </c>
      <c r="V54" s="49" t="s">
        <v>97</v>
      </c>
      <c r="W54" s="49" t="s">
        <v>97</v>
      </c>
      <c r="X54" s="49" t="s">
        <v>97</v>
      </c>
      <c r="Y54" s="336" t="s">
        <v>96</v>
      </c>
      <c r="Z54" s="344" t="s">
        <v>97</v>
      </c>
      <c r="AA54" s="49" t="s">
        <v>97</v>
      </c>
      <c r="AB54" s="50" t="s">
        <v>97</v>
      </c>
    </row>
    <row r="55" spans="1:28">
      <c r="A55" s="51"/>
      <c r="F55" s="52"/>
      <c r="G55" s="37"/>
      <c r="H55" s="65"/>
      <c r="I55" s="56"/>
      <c r="J55" s="37"/>
      <c r="K55" s="37"/>
      <c r="L55" s="37"/>
      <c r="M55" s="56"/>
      <c r="N55" s="56"/>
      <c r="O55" s="56"/>
      <c r="P55" s="37"/>
      <c r="Q55" s="37"/>
      <c r="R55" s="37"/>
      <c r="S55" s="56"/>
      <c r="T55" s="56"/>
      <c r="U55" s="56"/>
      <c r="V55" s="37"/>
      <c r="W55" s="37"/>
      <c r="X55" s="37"/>
      <c r="Y55" s="335"/>
      <c r="Z55" s="345"/>
      <c r="AA55" s="37"/>
      <c r="AB55" s="53"/>
    </row>
    <row r="56" spans="1:28">
      <c r="A56" s="43" t="s">
        <v>1012</v>
      </c>
      <c r="F56" s="54">
        <v>0.46753661818857978</v>
      </c>
      <c r="G56" s="55">
        <v>0</v>
      </c>
      <c r="H56" s="54">
        <v>22.555936040523775</v>
      </c>
      <c r="I56" s="55">
        <v>23.063856762405297</v>
      </c>
      <c r="J56" s="56">
        <v>29.581486552336326</v>
      </c>
      <c r="K56" s="55">
        <v>0</v>
      </c>
      <c r="L56" s="55">
        <v>1.5046848061833011</v>
      </c>
      <c r="M56" s="55">
        <v>15.115830665414792</v>
      </c>
      <c r="N56" s="66">
        <v>6.9447790130558156</v>
      </c>
      <c r="O56" s="66">
        <v>8.1502495372124262</v>
      </c>
      <c r="P56" s="56">
        <v>2430</v>
      </c>
      <c r="Q56" s="56">
        <v>330.52781418714983</v>
      </c>
      <c r="R56" s="55">
        <v>0</v>
      </c>
      <c r="S56" s="66">
        <v>1.1843405996417818E-2</v>
      </c>
      <c r="T56" s="66">
        <v>0.8471448978818914</v>
      </c>
      <c r="U56" s="66">
        <v>2.1525640697781783</v>
      </c>
      <c r="V56" s="56">
        <v>6200</v>
      </c>
      <c r="W56" s="55">
        <v>0</v>
      </c>
      <c r="X56" s="55">
        <v>2.8294363473453639</v>
      </c>
      <c r="Y56" s="337">
        <v>7.549787841774303</v>
      </c>
      <c r="Z56" s="335">
        <v>5800</v>
      </c>
      <c r="AA56" s="55">
        <v>0</v>
      </c>
      <c r="AB56" s="57">
        <v>0.94851234957569841</v>
      </c>
    </row>
    <row r="57" spans="1:28">
      <c r="A57" s="43" t="s">
        <v>1013</v>
      </c>
      <c r="F57" s="54">
        <v>7.2992225344944845</v>
      </c>
      <c r="G57" s="55">
        <v>6.9789043706626979</v>
      </c>
      <c r="H57" s="54">
        <v>12.689610779816499</v>
      </c>
      <c r="I57" s="55">
        <v>13.092168063264781</v>
      </c>
      <c r="J57" s="56">
        <v>206.54516736775523</v>
      </c>
      <c r="K57" s="55">
        <v>7.2430468660746321</v>
      </c>
      <c r="L57" s="55">
        <v>7.2652848728310708</v>
      </c>
      <c r="M57" s="55">
        <v>14.653305637653578</v>
      </c>
      <c r="N57" s="55">
        <v>10.798464922503429</v>
      </c>
      <c r="O57" s="55">
        <v>11.667164145710599</v>
      </c>
      <c r="P57" s="56">
        <v>3700</v>
      </c>
      <c r="Q57" s="56">
        <v>10.059655822442844</v>
      </c>
      <c r="R57" s="55">
        <v>7.2113660906756172</v>
      </c>
      <c r="S57" s="66">
        <v>0.23627560433186376</v>
      </c>
      <c r="T57" s="66">
        <v>7.6544494906443097</v>
      </c>
      <c r="U57" s="66">
        <v>0.82937944518896112</v>
      </c>
      <c r="V57" s="56">
        <v>67.832707499458621</v>
      </c>
      <c r="W57" s="55">
        <v>6.8890217304502608</v>
      </c>
      <c r="X57" s="55">
        <v>6.6689455891634912</v>
      </c>
      <c r="Y57" s="337">
        <v>0.12056877035831433</v>
      </c>
      <c r="Z57" s="335">
        <v>95.349666872479162</v>
      </c>
      <c r="AA57" s="55">
        <v>6.8631261588270647</v>
      </c>
      <c r="AB57" s="57">
        <v>6.8655097699498535</v>
      </c>
    </row>
    <row r="58" spans="1:28">
      <c r="A58" s="43" t="s">
        <v>1014</v>
      </c>
      <c r="F58" s="54">
        <v>0.5543356356498278</v>
      </c>
      <c r="G58" s="55">
        <v>0.62635693568731798</v>
      </c>
      <c r="H58" s="68">
        <v>1.0727874760701974</v>
      </c>
      <c r="I58" s="66">
        <v>0.86925448221124957</v>
      </c>
      <c r="J58" s="56">
        <v>13.861674926498559</v>
      </c>
      <c r="K58" s="55">
        <v>0.55621937856679049</v>
      </c>
      <c r="L58" s="55">
        <v>1.180904599053394</v>
      </c>
      <c r="M58" s="66">
        <v>1.6675589933623289</v>
      </c>
      <c r="N58" s="66">
        <v>1.0767492099205496</v>
      </c>
      <c r="O58" s="66">
        <v>1.4290979702781605</v>
      </c>
      <c r="P58" s="56">
        <v>504.48105657184243</v>
      </c>
      <c r="Q58" s="56">
        <v>17.460863273183815</v>
      </c>
      <c r="R58" s="55">
        <v>0.51224789252082614</v>
      </c>
      <c r="S58" s="66">
        <v>9.4645409033477623E-2</v>
      </c>
      <c r="T58" s="66">
        <v>0.58958356340062823</v>
      </c>
      <c r="U58" s="66">
        <v>0.43570808438016351</v>
      </c>
      <c r="V58" s="56">
        <v>287.0248791756232</v>
      </c>
      <c r="W58" s="55">
        <v>0</v>
      </c>
      <c r="X58" s="55">
        <v>0.48719758719747475</v>
      </c>
      <c r="Y58" s="337">
        <v>1.8955189548332478</v>
      </c>
      <c r="Z58" s="335">
        <v>1030</v>
      </c>
      <c r="AA58" s="55">
        <v>0.52682558169015614</v>
      </c>
      <c r="AB58" s="57">
        <v>0</v>
      </c>
    </row>
    <row r="59" spans="1:28">
      <c r="A59" s="43" t="s">
        <v>1015</v>
      </c>
      <c r="F59" s="54">
        <v>0.94216259400694435</v>
      </c>
      <c r="G59" s="55">
        <v>0.71496985514063949</v>
      </c>
      <c r="H59" s="68">
        <v>2.8303433282864425</v>
      </c>
      <c r="I59" s="66">
        <v>3.0147911693043534</v>
      </c>
      <c r="J59" s="56">
        <v>49.737556284640107</v>
      </c>
      <c r="K59" s="55">
        <v>1.010290309489366</v>
      </c>
      <c r="L59" s="55">
        <v>1.1919893605962877</v>
      </c>
      <c r="M59" s="66">
        <v>6.060636947828427</v>
      </c>
      <c r="N59" s="66">
        <v>3.9080330341625182</v>
      </c>
      <c r="O59" s="66">
        <v>3.3230309296759089</v>
      </c>
      <c r="P59" s="56">
        <v>1190</v>
      </c>
      <c r="Q59" s="56">
        <v>11.052307466075192</v>
      </c>
      <c r="R59" s="55">
        <v>0.86185366410002873</v>
      </c>
      <c r="S59" s="66">
        <v>0.35790937846111598</v>
      </c>
      <c r="T59" s="66">
        <v>2.2089300449021354</v>
      </c>
      <c r="U59" s="66">
        <v>0.24915603115489698</v>
      </c>
      <c r="V59" s="56">
        <v>107.81512184112196</v>
      </c>
      <c r="W59" s="55">
        <v>0.85104483609856407</v>
      </c>
      <c r="X59" s="55">
        <v>0.74384536426607117</v>
      </c>
      <c r="Y59" s="337">
        <v>0.74344001068369914</v>
      </c>
      <c r="Z59" s="335">
        <v>165.79819618301667</v>
      </c>
      <c r="AA59" s="55">
        <v>0.60135595660016294</v>
      </c>
      <c r="AB59" s="57">
        <v>0.71827400734257585</v>
      </c>
    </row>
    <row r="60" spans="1:28">
      <c r="A60" s="43" t="s">
        <v>1017</v>
      </c>
      <c r="F60" s="54">
        <v>0</v>
      </c>
      <c r="G60" s="55">
        <v>0</v>
      </c>
      <c r="H60" s="68">
        <v>1.583948557055868</v>
      </c>
      <c r="I60" s="66">
        <v>1.5586729676171507</v>
      </c>
      <c r="J60" s="56">
        <v>59.621741834172539</v>
      </c>
      <c r="K60" s="55">
        <v>0</v>
      </c>
      <c r="L60" s="55">
        <v>1.0688028839328061</v>
      </c>
      <c r="M60" s="66">
        <v>3.00693435980005</v>
      </c>
      <c r="N60" s="66">
        <v>1.971769916932808</v>
      </c>
      <c r="O60" s="66">
        <v>1.7719387238600921</v>
      </c>
      <c r="P60" s="56">
        <v>644.14093935887547</v>
      </c>
      <c r="Q60" s="55">
        <v>8.8470705783687578</v>
      </c>
      <c r="R60" s="55">
        <v>0</v>
      </c>
      <c r="S60" s="66">
        <v>0.17929588469191246</v>
      </c>
      <c r="T60" s="66">
        <v>1.2305645205999614</v>
      </c>
      <c r="U60" s="66">
        <v>0.30678623719823112</v>
      </c>
      <c r="V60" s="56">
        <v>93.497344889191453</v>
      </c>
      <c r="W60" s="55">
        <v>0</v>
      </c>
      <c r="X60" s="55">
        <v>0.30870408121231746</v>
      </c>
      <c r="Y60" s="337">
        <v>0.43137364235509384</v>
      </c>
      <c r="Z60" s="335">
        <v>117.79129653043661</v>
      </c>
      <c r="AA60" s="55">
        <v>0</v>
      </c>
      <c r="AB60" s="57">
        <v>0</v>
      </c>
    </row>
    <row r="61" spans="1:28">
      <c r="A61" s="43" t="s">
        <v>1016</v>
      </c>
      <c r="F61" s="54">
        <v>0</v>
      </c>
      <c r="G61" s="55">
        <v>0</v>
      </c>
      <c r="H61" s="68">
        <v>4.2344208102301222</v>
      </c>
      <c r="I61" s="66">
        <v>3.8363722774435107</v>
      </c>
      <c r="J61" s="56">
        <v>33.973359261151465</v>
      </c>
      <c r="K61" s="55">
        <v>0</v>
      </c>
      <c r="L61" s="55">
        <v>0</v>
      </c>
      <c r="M61" s="66">
        <v>7.3413272645007011</v>
      </c>
      <c r="N61" s="66">
        <v>4.8118733041169168</v>
      </c>
      <c r="O61" s="66">
        <v>3.7780022687786414</v>
      </c>
      <c r="P61" s="56">
        <v>1210</v>
      </c>
      <c r="Q61" s="55">
        <v>1.2590639434065762</v>
      </c>
      <c r="R61" s="55">
        <v>0</v>
      </c>
      <c r="S61" s="66">
        <v>0.12944588326827042</v>
      </c>
      <c r="T61" s="66">
        <v>2.9367842710210645</v>
      </c>
      <c r="U61" s="66">
        <v>0.27295657039149185</v>
      </c>
      <c r="V61" s="55">
        <v>7.0003930851283469</v>
      </c>
      <c r="W61" s="55">
        <v>0</v>
      </c>
      <c r="X61" s="55">
        <v>0.198318931589545</v>
      </c>
      <c r="Y61" s="337">
        <v>5.4022168206961166E-3</v>
      </c>
      <c r="Z61" s="335">
        <v>17.184338174635599</v>
      </c>
      <c r="AA61" s="55">
        <v>0</v>
      </c>
      <c r="AB61" s="57">
        <v>0</v>
      </c>
    </row>
    <row r="62" spans="1:28">
      <c r="A62" s="43" t="s">
        <v>1250</v>
      </c>
      <c r="F62" s="231" t="s">
        <v>14</v>
      </c>
      <c r="G62" s="232" t="s">
        <v>14</v>
      </c>
      <c r="H62" s="233" t="s">
        <v>14</v>
      </c>
      <c r="I62" s="234" t="s">
        <v>14</v>
      </c>
      <c r="J62" s="234" t="s">
        <v>14</v>
      </c>
      <c r="K62" s="234" t="s">
        <v>14</v>
      </c>
      <c r="L62" s="234" t="s">
        <v>14</v>
      </c>
      <c r="M62" s="234" t="s">
        <v>14</v>
      </c>
      <c r="N62" s="234" t="s">
        <v>14</v>
      </c>
      <c r="O62" s="234" t="s">
        <v>14</v>
      </c>
      <c r="P62" s="234" t="s">
        <v>14</v>
      </c>
      <c r="Q62" s="234" t="s">
        <v>14</v>
      </c>
      <c r="R62" s="234" t="s">
        <v>14</v>
      </c>
      <c r="S62" s="234" t="s">
        <v>14</v>
      </c>
      <c r="T62" s="234" t="s">
        <v>14</v>
      </c>
      <c r="U62" s="234" t="s">
        <v>14</v>
      </c>
      <c r="V62" s="234" t="s">
        <v>14</v>
      </c>
      <c r="W62" s="234" t="s">
        <v>14</v>
      </c>
      <c r="X62" s="234" t="s">
        <v>14</v>
      </c>
      <c r="Y62" s="338" t="s">
        <v>14</v>
      </c>
      <c r="Z62" s="346" t="s">
        <v>14</v>
      </c>
      <c r="AA62" s="232" t="s">
        <v>14</v>
      </c>
      <c r="AB62" s="237" t="s">
        <v>14</v>
      </c>
    </row>
    <row r="63" spans="1:28">
      <c r="A63" s="43" t="s">
        <v>1251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338" t="s">
        <v>14</v>
      </c>
      <c r="Z63" s="346" t="s">
        <v>14</v>
      </c>
      <c r="AA63" s="232" t="s">
        <v>14</v>
      </c>
      <c r="AB63" s="237" t="s">
        <v>14</v>
      </c>
    </row>
    <row r="64" spans="1:28">
      <c r="A64" s="43" t="s">
        <v>1026</v>
      </c>
      <c r="F64" s="54">
        <v>0</v>
      </c>
      <c r="G64" s="55">
        <v>0</v>
      </c>
      <c r="H64" s="68">
        <v>0.16041411591679808</v>
      </c>
      <c r="I64" s="66">
        <v>0.16648953498279698</v>
      </c>
      <c r="J64" s="56">
        <v>41.407797336125263</v>
      </c>
      <c r="K64" s="55">
        <v>0</v>
      </c>
      <c r="L64" s="55">
        <v>0</v>
      </c>
      <c r="M64" s="66">
        <v>0.67430185555070132</v>
      </c>
      <c r="N64" s="66">
        <v>0.47010627819376516</v>
      </c>
      <c r="O64" s="66">
        <v>0.24441218920209581</v>
      </c>
      <c r="P64" s="56">
        <v>117.2044809194295</v>
      </c>
      <c r="Q64" s="55">
        <v>6.6024542725523947</v>
      </c>
      <c r="R64" s="55">
        <v>0</v>
      </c>
      <c r="S64" s="66">
        <v>6.7434966063418672E-2</v>
      </c>
      <c r="T64" s="66">
        <v>0.15413562944052214</v>
      </c>
      <c r="U64" s="66">
        <v>5.5894722666533184E-2</v>
      </c>
      <c r="V64" s="56">
        <v>86.714839555329007</v>
      </c>
      <c r="W64" s="55">
        <v>0</v>
      </c>
      <c r="X64" s="55">
        <v>0.20937799956365707</v>
      </c>
      <c r="Y64" s="337">
        <v>5.0479072327303545E-2</v>
      </c>
      <c r="Z64" s="335">
        <v>78.13529320940053</v>
      </c>
      <c r="AA64" s="55">
        <v>0</v>
      </c>
      <c r="AB64" s="57">
        <v>0</v>
      </c>
    </row>
    <row r="65" spans="1:28">
      <c r="A65" s="43" t="s">
        <v>1024</v>
      </c>
      <c r="F65" s="54">
        <v>0</v>
      </c>
      <c r="G65" s="55">
        <v>0</v>
      </c>
      <c r="H65" s="68">
        <v>0.37019400889353538</v>
      </c>
      <c r="I65" s="66">
        <v>0.41333814829737425</v>
      </c>
      <c r="J65" s="56">
        <v>119.35665471574086</v>
      </c>
      <c r="K65" s="55">
        <v>0</v>
      </c>
      <c r="L65" s="55">
        <v>0</v>
      </c>
      <c r="M65" s="66">
        <v>1.848557908901191</v>
      </c>
      <c r="N65" s="66">
        <v>1.2104650687225051</v>
      </c>
      <c r="O65" s="66">
        <v>0.56699883620382108</v>
      </c>
      <c r="P65" s="56">
        <v>299.16054339470145</v>
      </c>
      <c r="Q65" s="56">
        <v>24.657892905625591</v>
      </c>
      <c r="R65" s="55">
        <v>0</v>
      </c>
      <c r="S65" s="66">
        <v>0.17370828699267521</v>
      </c>
      <c r="T65" s="66">
        <v>0.33068227040152931</v>
      </c>
      <c r="U65" s="66">
        <v>0.1146492130769166</v>
      </c>
      <c r="V65" s="56">
        <v>52.55758485309395</v>
      </c>
      <c r="W65" s="55">
        <v>0</v>
      </c>
      <c r="X65" s="55">
        <v>0.26282631229103776</v>
      </c>
      <c r="Y65" s="337">
        <v>0.13683061669716978</v>
      </c>
      <c r="Z65" s="335">
        <v>97.925692611106882</v>
      </c>
      <c r="AA65" s="55">
        <v>0</v>
      </c>
      <c r="AB65" s="57">
        <v>0</v>
      </c>
    </row>
    <row r="66" spans="1:28">
      <c r="A66" s="43" t="s">
        <v>1028</v>
      </c>
      <c r="F66" s="54">
        <v>0</v>
      </c>
      <c r="G66" s="55">
        <v>0</v>
      </c>
      <c r="H66" s="68">
        <v>3.7728673933236467</v>
      </c>
      <c r="I66" s="66">
        <v>3.7154627743144393</v>
      </c>
      <c r="J66" s="56">
        <v>158.42225499826378</v>
      </c>
      <c r="K66" s="55">
        <v>0</v>
      </c>
      <c r="L66" s="55">
        <v>6.0122215883497603</v>
      </c>
      <c r="M66" s="66">
        <v>6.7953383111817312</v>
      </c>
      <c r="N66" s="66">
        <v>4.3620153364326573</v>
      </c>
      <c r="O66" s="66">
        <v>3.6355003655298841</v>
      </c>
      <c r="P66" s="56">
        <v>1980</v>
      </c>
      <c r="Q66" s="56">
        <v>39.445116653736356</v>
      </c>
      <c r="R66" s="55">
        <v>0</v>
      </c>
      <c r="S66" s="66">
        <v>0.39628238452159714</v>
      </c>
      <c r="T66" s="66">
        <v>3.0080929280178661</v>
      </c>
      <c r="U66" s="66">
        <v>1.2841686910427403</v>
      </c>
      <c r="V66" s="56">
        <v>1340</v>
      </c>
      <c r="W66" s="55">
        <v>0</v>
      </c>
      <c r="X66" s="55">
        <v>2.9567455479806499</v>
      </c>
      <c r="Y66" s="337">
        <v>0.93201019223495341</v>
      </c>
      <c r="Z66" s="335">
        <v>991.83461081731411</v>
      </c>
      <c r="AA66" s="55">
        <v>0</v>
      </c>
      <c r="AB66" s="57">
        <v>0</v>
      </c>
    </row>
    <row r="67" spans="1:28">
      <c r="A67" s="43" t="s">
        <v>1031</v>
      </c>
      <c r="F67" s="54">
        <v>0</v>
      </c>
      <c r="G67" s="55">
        <v>0</v>
      </c>
      <c r="H67" s="68">
        <v>6.651858705892681</v>
      </c>
      <c r="I67" s="66">
        <v>7.5872559483611619</v>
      </c>
      <c r="J67" s="56">
        <v>1510</v>
      </c>
      <c r="K67" s="55">
        <v>0</v>
      </c>
      <c r="L67" s="55">
        <v>0</v>
      </c>
      <c r="M67" s="55">
        <v>27.738893396358211</v>
      </c>
      <c r="N67" s="55">
        <v>18.969481901166887</v>
      </c>
      <c r="O67" s="66">
        <v>7.8869962476797539</v>
      </c>
      <c r="P67" s="56">
        <v>6200</v>
      </c>
      <c r="Q67" s="56">
        <v>186.22328637048469</v>
      </c>
      <c r="R67" s="55">
        <v>0</v>
      </c>
      <c r="S67" s="66">
        <v>2.7264646061991913</v>
      </c>
      <c r="T67" s="66">
        <v>5.7424266618241626</v>
      </c>
      <c r="U67" s="66">
        <v>1.8041336632058953</v>
      </c>
      <c r="V67" s="56">
        <v>1310</v>
      </c>
      <c r="W67" s="55">
        <v>0</v>
      </c>
      <c r="X67" s="55">
        <v>12.636894007449724</v>
      </c>
      <c r="Y67" s="337">
        <v>2.4258331922206584</v>
      </c>
      <c r="Z67" s="335">
        <v>1450</v>
      </c>
      <c r="AA67" s="55">
        <v>0</v>
      </c>
      <c r="AB67" s="57">
        <v>0</v>
      </c>
    </row>
    <row r="68" spans="1:28">
      <c r="A68" s="43" t="s">
        <v>1033</v>
      </c>
      <c r="F68" s="54">
        <v>0</v>
      </c>
      <c r="G68" s="55">
        <v>0</v>
      </c>
      <c r="H68" s="68">
        <v>0.33694542604438843</v>
      </c>
      <c r="I68" s="66">
        <v>0.46502617822092773</v>
      </c>
      <c r="J68" s="56">
        <v>383.81409426354401</v>
      </c>
      <c r="K68" s="55">
        <v>0</v>
      </c>
      <c r="L68" s="55">
        <v>0</v>
      </c>
      <c r="M68" s="66">
        <v>4.1861744771471194</v>
      </c>
      <c r="N68" s="66">
        <v>2.8106642831651931</v>
      </c>
      <c r="O68" s="66">
        <v>0.76622913262649117</v>
      </c>
      <c r="P68" s="56">
        <v>276.8411066174869</v>
      </c>
      <c r="Q68" s="56">
        <v>31.304796344904158</v>
      </c>
      <c r="R68" s="55">
        <v>0</v>
      </c>
      <c r="S68" s="66">
        <v>0.34248093021088921</v>
      </c>
      <c r="T68" s="66">
        <v>0.38824517876994485</v>
      </c>
      <c r="U68" s="66">
        <v>0.11188635784642646</v>
      </c>
      <c r="V68" s="56">
        <v>104.54412874950738</v>
      </c>
      <c r="W68" s="55">
        <v>0</v>
      </c>
      <c r="X68" s="55">
        <v>0</v>
      </c>
      <c r="Y68" s="337">
        <v>8.5999903277650086E-2</v>
      </c>
      <c r="Z68" s="335">
        <v>140.10470518883923</v>
      </c>
      <c r="AA68" s="55">
        <v>0</v>
      </c>
      <c r="AB68" s="57">
        <v>0</v>
      </c>
    </row>
    <row r="69" spans="1:28">
      <c r="A69" s="43" t="s">
        <v>1032</v>
      </c>
      <c r="F69" s="54">
        <v>0</v>
      </c>
      <c r="G69" s="55">
        <v>0</v>
      </c>
      <c r="H69" s="68">
        <v>0.56158445856149186</v>
      </c>
      <c r="I69" s="66">
        <v>0.79039172349092379</v>
      </c>
      <c r="J69" s="56">
        <v>715.49802651135974</v>
      </c>
      <c r="K69" s="55">
        <v>0</v>
      </c>
      <c r="L69" s="55">
        <v>0</v>
      </c>
      <c r="M69" s="66">
        <v>6.6333957404334516</v>
      </c>
      <c r="N69" s="66">
        <v>4.7520867365084678</v>
      </c>
      <c r="O69" s="66">
        <v>1.2935372809274779</v>
      </c>
      <c r="P69" s="56">
        <v>492.43366078279126</v>
      </c>
      <c r="Q69" s="55">
        <v>3.8989385021753482</v>
      </c>
      <c r="R69" s="55">
        <v>0</v>
      </c>
      <c r="S69" s="66">
        <v>0.62782828917795697</v>
      </c>
      <c r="T69" s="66">
        <v>0.62306357476448393</v>
      </c>
      <c r="U69" s="66">
        <v>1.8316585218296239E-2</v>
      </c>
      <c r="V69" s="55">
        <v>0</v>
      </c>
      <c r="W69" s="55">
        <v>0</v>
      </c>
      <c r="X69" s="55">
        <v>0</v>
      </c>
      <c r="Y69" s="337">
        <v>0.10672725382406437</v>
      </c>
      <c r="Z69" s="347">
        <v>3.7577115165478974</v>
      </c>
      <c r="AA69" s="55">
        <v>0</v>
      </c>
      <c r="AB69" s="57">
        <v>0</v>
      </c>
    </row>
    <row r="71" spans="1:28" ht="15" thickBot="1"/>
    <row r="72" spans="1:28">
      <c r="A72" s="238" t="s">
        <v>1053</v>
      </c>
      <c r="B72" s="239" t="s">
        <v>1054</v>
      </c>
      <c r="C72" s="240" t="s">
        <v>5</v>
      </c>
      <c r="D72" s="240" t="s">
        <v>1055</v>
      </c>
      <c r="E72" s="240" t="s">
        <v>1056</v>
      </c>
      <c r="F72" s="240" t="s">
        <v>1057</v>
      </c>
      <c r="G72" s="240" t="s">
        <v>69</v>
      </c>
      <c r="H72" s="240" t="s">
        <v>70</v>
      </c>
      <c r="I72" s="240" t="s">
        <v>1058</v>
      </c>
      <c r="J72" s="240" t="s">
        <v>204</v>
      </c>
      <c r="K72" s="240" t="s">
        <v>206</v>
      </c>
      <c r="L72" s="241" t="s">
        <v>1059</v>
      </c>
    </row>
    <row r="73" spans="1:28">
      <c r="A73" s="242" t="s">
        <v>1060</v>
      </c>
      <c r="B73" s="124">
        <v>323</v>
      </c>
      <c r="C73" s="102" t="s">
        <v>1061</v>
      </c>
      <c r="D73" s="102" t="s">
        <v>1062</v>
      </c>
      <c r="E73" s="102">
        <v>15</v>
      </c>
      <c r="F73" s="102"/>
      <c r="G73" s="102">
        <v>5.56</v>
      </c>
      <c r="H73" s="102">
        <v>322</v>
      </c>
      <c r="I73" s="102">
        <v>12.7</v>
      </c>
      <c r="J73" s="102">
        <v>152</v>
      </c>
      <c r="K73" s="102">
        <v>0.25</v>
      </c>
      <c r="L73" s="243">
        <v>0</v>
      </c>
    </row>
    <row r="74" spans="1:28">
      <c r="A74" s="242" t="s">
        <v>1063</v>
      </c>
      <c r="B74" s="124">
        <v>323</v>
      </c>
      <c r="C74" s="102" t="s">
        <v>1064</v>
      </c>
      <c r="D74" s="102" t="s">
        <v>1065</v>
      </c>
      <c r="E74" s="102">
        <v>20</v>
      </c>
      <c r="F74" s="102"/>
      <c r="G74" s="102">
        <v>7</v>
      </c>
      <c r="H74" s="102">
        <v>539</v>
      </c>
      <c r="I74" s="102">
        <v>12.1</v>
      </c>
      <c r="J74" s="102">
        <v>-86</v>
      </c>
      <c r="K74" s="102">
        <v>0.19</v>
      </c>
      <c r="L74" s="243">
        <v>0</v>
      </c>
    </row>
    <row r="75" spans="1:28">
      <c r="A75" s="242" t="s">
        <v>1066</v>
      </c>
      <c r="B75" s="124" t="s">
        <v>17</v>
      </c>
      <c r="C75" s="102" t="s">
        <v>1067</v>
      </c>
      <c r="D75" s="102"/>
      <c r="E75" s="102">
        <v>20</v>
      </c>
      <c r="F75" s="102"/>
      <c r="G75" s="102">
        <v>5.97</v>
      </c>
      <c r="H75" s="102">
        <v>144</v>
      </c>
      <c r="I75" s="102">
        <v>11.6</v>
      </c>
      <c r="J75" s="102">
        <v>8</v>
      </c>
      <c r="K75" s="102">
        <v>0.15</v>
      </c>
      <c r="L75" s="243">
        <v>0</v>
      </c>
    </row>
    <row r="76" spans="1:28">
      <c r="A76" s="242" t="s">
        <v>1068</v>
      </c>
      <c r="B76" s="124" t="s">
        <v>19</v>
      </c>
      <c r="C76" s="102" t="s">
        <v>1069</v>
      </c>
      <c r="D76" s="102"/>
      <c r="E76" s="102">
        <v>20</v>
      </c>
      <c r="F76" s="102"/>
      <c r="G76" s="102">
        <v>6.25</v>
      </c>
      <c r="H76" s="102">
        <v>182</v>
      </c>
      <c r="I76" s="102">
        <v>11.6</v>
      </c>
      <c r="J76" s="102">
        <v>33</v>
      </c>
      <c r="K76" s="102">
        <v>0.16</v>
      </c>
      <c r="L76" s="243">
        <v>0</v>
      </c>
    </row>
    <row r="77" spans="1:28">
      <c r="A77" s="242" t="s">
        <v>1070</v>
      </c>
      <c r="B77" s="124">
        <v>352</v>
      </c>
      <c r="C77" s="102" t="s">
        <v>1071</v>
      </c>
      <c r="D77" s="102"/>
      <c r="E77" s="102">
        <v>20</v>
      </c>
      <c r="F77" s="102"/>
      <c r="G77" s="102">
        <v>5.27</v>
      </c>
      <c r="H77" s="102">
        <v>229</v>
      </c>
      <c r="I77" s="102">
        <v>11.6</v>
      </c>
      <c r="J77" s="102">
        <v>180</v>
      </c>
      <c r="K77" s="102">
        <v>0.14000000000000001</v>
      </c>
      <c r="L77" s="243">
        <v>0</v>
      </c>
    </row>
    <row r="78" spans="1:28">
      <c r="A78" s="242" t="s">
        <v>1072</v>
      </c>
      <c r="B78" s="124">
        <v>1024</v>
      </c>
      <c r="C78" s="102" t="s">
        <v>1073</v>
      </c>
      <c r="D78" s="102" t="s">
        <v>1074</v>
      </c>
      <c r="E78" s="102">
        <v>10</v>
      </c>
      <c r="F78" s="102"/>
      <c r="G78" s="102">
        <v>6.37</v>
      </c>
      <c r="H78" s="102">
        <v>563</v>
      </c>
      <c r="I78" s="102">
        <v>11.5</v>
      </c>
      <c r="J78" s="102">
        <v>78</v>
      </c>
      <c r="K78" s="102">
        <v>0.28000000000000003</v>
      </c>
      <c r="L78" s="243">
        <v>0</v>
      </c>
    </row>
    <row r="79" spans="1:28">
      <c r="A79" s="242" t="s">
        <v>1075</v>
      </c>
      <c r="B79" s="124" t="s">
        <v>34</v>
      </c>
      <c r="C79" s="102" t="s">
        <v>1064</v>
      </c>
      <c r="D79" s="102"/>
      <c r="E79" s="102">
        <v>20</v>
      </c>
      <c r="F79" s="102"/>
      <c r="G79" s="102">
        <v>6.43</v>
      </c>
      <c r="H79" s="102">
        <v>253</v>
      </c>
      <c r="I79" s="102">
        <v>11.6</v>
      </c>
      <c r="J79" s="102">
        <v>-23</v>
      </c>
      <c r="K79" s="102">
        <v>0.18</v>
      </c>
      <c r="L79" s="243">
        <v>0</v>
      </c>
    </row>
    <row r="80" spans="1:28">
      <c r="A80" s="242" t="s">
        <v>1076</v>
      </c>
      <c r="B80" s="124">
        <v>4031</v>
      </c>
      <c r="C80" s="102" t="s">
        <v>1077</v>
      </c>
      <c r="D80" s="102" t="s">
        <v>1078</v>
      </c>
      <c r="E80" s="102"/>
      <c r="F80" s="102"/>
      <c r="G80" s="102"/>
      <c r="H80" s="102"/>
      <c r="I80" s="102"/>
      <c r="J80" s="102"/>
      <c r="K80" s="102"/>
      <c r="L80" s="244" t="s">
        <v>1079</v>
      </c>
    </row>
    <row r="81" spans="1:12">
      <c r="A81" s="242" t="s">
        <v>1080</v>
      </c>
      <c r="B81" s="124">
        <v>4031</v>
      </c>
      <c r="C81" s="102" t="s">
        <v>35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3">
        <v>0</v>
      </c>
    </row>
    <row r="82" spans="1:12">
      <c r="A82" s="242" t="s">
        <v>1081</v>
      </c>
      <c r="B82" s="124">
        <v>4031</v>
      </c>
      <c r="C82" s="102" t="s">
        <v>1082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>
      <c r="A83" s="242" t="s">
        <v>1083</v>
      </c>
      <c r="B83" s="124" t="s">
        <v>41</v>
      </c>
      <c r="C83" s="102" t="s">
        <v>1064</v>
      </c>
      <c r="D83" s="102" t="s">
        <v>1084</v>
      </c>
      <c r="E83" s="102">
        <v>8</v>
      </c>
      <c r="F83" s="102"/>
      <c r="G83" s="102">
        <v>6.19</v>
      </c>
      <c r="H83" s="102">
        <v>402</v>
      </c>
      <c r="I83" s="102">
        <v>11.6</v>
      </c>
      <c r="J83" s="102">
        <v>48</v>
      </c>
      <c r="K83" s="102">
        <v>0.4</v>
      </c>
      <c r="L83" s="243">
        <v>0</v>
      </c>
    </row>
    <row r="84" spans="1:12">
      <c r="A84" s="242" t="s">
        <v>1085</v>
      </c>
      <c r="B84" s="124">
        <v>4016</v>
      </c>
      <c r="C84" s="102" t="s">
        <v>1073</v>
      </c>
      <c r="D84" s="102" t="s">
        <v>1074</v>
      </c>
      <c r="E84" s="102">
        <v>12</v>
      </c>
      <c r="F84" s="102"/>
      <c r="G84" s="102">
        <v>6.04</v>
      </c>
      <c r="H84" s="102">
        <v>279</v>
      </c>
      <c r="I84" s="102">
        <v>12.1</v>
      </c>
      <c r="J84" s="102">
        <v>-11</v>
      </c>
      <c r="K84" s="102">
        <v>0.21</v>
      </c>
      <c r="L84" s="243">
        <v>0</v>
      </c>
    </row>
    <row r="85" spans="1:12">
      <c r="A85" s="242" t="s">
        <v>1086</v>
      </c>
      <c r="B85" s="124">
        <v>1033</v>
      </c>
      <c r="C85" s="102" t="s">
        <v>1087</v>
      </c>
      <c r="D85" s="102" t="s">
        <v>1088</v>
      </c>
      <c r="E85" s="102"/>
      <c r="F85" s="102"/>
      <c r="G85" s="102"/>
      <c r="H85" s="102"/>
      <c r="I85" s="102"/>
      <c r="J85" s="102"/>
      <c r="K85" s="102"/>
      <c r="L85" s="243">
        <v>0</v>
      </c>
    </row>
    <row r="86" spans="1:12">
      <c r="A86" s="242" t="s">
        <v>1089</v>
      </c>
      <c r="B86" s="124" t="s">
        <v>15</v>
      </c>
      <c r="C86" s="102" t="s">
        <v>1090</v>
      </c>
      <c r="D86" s="102"/>
      <c r="E86" s="102">
        <v>15</v>
      </c>
      <c r="F86" s="102"/>
      <c r="G86" s="102">
        <v>5.3</v>
      </c>
      <c r="H86" s="102">
        <v>58</v>
      </c>
      <c r="I86" s="102">
        <v>12.2</v>
      </c>
      <c r="J86" s="102">
        <v>210</v>
      </c>
      <c r="K86" s="102">
        <v>0.54</v>
      </c>
      <c r="L86" s="243">
        <v>0</v>
      </c>
    </row>
    <row r="87" spans="1:12">
      <c r="A87" s="242" t="s">
        <v>1091</v>
      </c>
      <c r="B87" s="124" t="s">
        <v>15</v>
      </c>
      <c r="C87" s="102" t="s">
        <v>1087</v>
      </c>
      <c r="D87" s="102" t="s">
        <v>1078</v>
      </c>
      <c r="E87" s="102">
        <v>20</v>
      </c>
      <c r="F87" s="102"/>
      <c r="G87" s="102"/>
      <c r="H87" s="102"/>
      <c r="I87" s="102"/>
      <c r="J87" s="102"/>
      <c r="K87" s="102"/>
      <c r="L87" s="243">
        <v>0</v>
      </c>
    </row>
    <row r="88" spans="1:12">
      <c r="A88" s="242" t="s">
        <v>1092</v>
      </c>
      <c r="B88" s="124" t="s">
        <v>15</v>
      </c>
      <c r="C88" s="102" t="s">
        <v>1093</v>
      </c>
      <c r="D88" s="102"/>
      <c r="E88" s="102">
        <v>30</v>
      </c>
      <c r="F88" s="102"/>
      <c r="G88" s="102">
        <v>6.71</v>
      </c>
      <c r="H88" s="102">
        <v>310</v>
      </c>
      <c r="I88" s="102">
        <v>11.8</v>
      </c>
      <c r="J88" s="102">
        <v>-78</v>
      </c>
      <c r="K88" s="102">
        <v>0.16</v>
      </c>
      <c r="L88" s="243">
        <v>0</v>
      </c>
    </row>
    <row r="89" spans="1:12">
      <c r="A89" s="242" t="s">
        <v>1094</v>
      </c>
      <c r="B89" s="124" t="s">
        <v>15</v>
      </c>
      <c r="C89" s="102" t="s">
        <v>1095</v>
      </c>
      <c r="D89" s="102"/>
      <c r="E89" s="102">
        <v>35</v>
      </c>
      <c r="F89" s="102"/>
      <c r="G89" s="102">
        <v>6.81</v>
      </c>
      <c r="H89" s="102">
        <v>337</v>
      </c>
      <c r="I89" s="102">
        <v>11.8</v>
      </c>
      <c r="J89" s="102">
        <v>-107</v>
      </c>
      <c r="K89" s="102">
        <v>0.19</v>
      </c>
      <c r="L89" s="243">
        <v>0</v>
      </c>
    </row>
    <row r="90" spans="1:12">
      <c r="A90" s="242" t="s">
        <v>1096</v>
      </c>
      <c r="B90" s="124">
        <v>241</v>
      </c>
      <c r="C90" s="102" t="s">
        <v>1097</v>
      </c>
      <c r="D90" s="102" t="s">
        <v>1098</v>
      </c>
      <c r="E90" s="102">
        <v>15</v>
      </c>
      <c r="F90" s="102"/>
      <c r="G90" s="102">
        <v>5.36</v>
      </c>
      <c r="H90" s="102">
        <v>310</v>
      </c>
      <c r="I90" s="102">
        <v>12.6</v>
      </c>
      <c r="J90" s="102">
        <v>212</v>
      </c>
      <c r="K90" s="102">
        <v>0.23</v>
      </c>
      <c r="L90" s="243">
        <v>0</v>
      </c>
    </row>
    <row r="91" spans="1:12">
      <c r="A91" s="242" t="s">
        <v>1099</v>
      </c>
      <c r="B91" s="124">
        <v>241</v>
      </c>
      <c r="C91" s="102" t="s">
        <v>32</v>
      </c>
      <c r="D91" s="102" t="s">
        <v>1100</v>
      </c>
      <c r="E91" s="102">
        <v>17</v>
      </c>
      <c r="F91" s="102"/>
      <c r="G91" s="102">
        <v>5.74</v>
      </c>
      <c r="H91" s="102">
        <v>391</v>
      </c>
      <c r="I91" s="102">
        <v>12.3</v>
      </c>
      <c r="J91" s="102">
        <v>72</v>
      </c>
      <c r="K91" s="102">
        <v>0.17</v>
      </c>
      <c r="L91" s="243">
        <v>0</v>
      </c>
    </row>
    <row r="92" spans="1:12">
      <c r="A92" s="242" t="s">
        <v>1101</v>
      </c>
      <c r="B92" s="124">
        <v>241</v>
      </c>
      <c r="C92" s="102" t="s">
        <v>1064</v>
      </c>
      <c r="D92" s="102" t="s">
        <v>1102</v>
      </c>
      <c r="E92" s="102">
        <v>21</v>
      </c>
      <c r="F92" s="102"/>
      <c r="G92" s="102">
        <v>6.32</v>
      </c>
      <c r="H92" s="102">
        <v>366</v>
      </c>
      <c r="I92" s="102">
        <v>12</v>
      </c>
      <c r="J92" s="102">
        <v>-32</v>
      </c>
      <c r="K92" s="102">
        <v>0.2</v>
      </c>
      <c r="L92" s="243">
        <v>0</v>
      </c>
    </row>
    <row r="93" spans="1:12">
      <c r="A93" s="242" t="s">
        <v>1103</v>
      </c>
      <c r="B93" s="124">
        <v>241</v>
      </c>
      <c r="C93" s="102" t="s">
        <v>1082</v>
      </c>
      <c r="D93" s="102" t="s">
        <v>1104</v>
      </c>
      <c r="E93" s="102">
        <v>25</v>
      </c>
      <c r="F93" s="102"/>
      <c r="G93" s="102">
        <v>6.23</v>
      </c>
      <c r="H93" s="102">
        <v>291</v>
      </c>
      <c r="I93" s="102">
        <v>11.8</v>
      </c>
      <c r="J93" s="102">
        <v>-39</v>
      </c>
      <c r="K93" s="102">
        <v>0.23</v>
      </c>
      <c r="L93" s="243">
        <v>0</v>
      </c>
    </row>
    <row r="94" spans="1:12">
      <c r="A94" s="242" t="s">
        <v>1105</v>
      </c>
      <c r="B94" s="124">
        <v>241</v>
      </c>
      <c r="C94" s="102" t="s">
        <v>1106</v>
      </c>
      <c r="D94" s="102" t="s">
        <v>1107</v>
      </c>
      <c r="E94" s="102">
        <v>20</v>
      </c>
      <c r="F94" s="102"/>
      <c r="G94" s="102">
        <v>5.61</v>
      </c>
      <c r="H94" s="102">
        <v>331</v>
      </c>
      <c r="I94" s="102">
        <v>11.5</v>
      </c>
      <c r="J94" s="102">
        <v>117</v>
      </c>
      <c r="K94" s="102">
        <v>0.26</v>
      </c>
      <c r="L94" s="243">
        <v>0</v>
      </c>
    </row>
    <row r="95" spans="1:12">
      <c r="A95" s="242" t="s">
        <v>1108</v>
      </c>
      <c r="B95" s="124">
        <v>320</v>
      </c>
      <c r="C95" s="102" t="s">
        <v>1087</v>
      </c>
      <c r="D95" s="102" t="s">
        <v>1109</v>
      </c>
      <c r="E95" s="102">
        <v>15</v>
      </c>
      <c r="F95" s="102"/>
      <c r="G95" s="102">
        <v>7.36</v>
      </c>
      <c r="H95" s="102">
        <v>808</v>
      </c>
      <c r="I95" s="102">
        <v>11.6</v>
      </c>
      <c r="J95" s="102">
        <v>-134</v>
      </c>
      <c r="K95" s="102">
        <v>0.17</v>
      </c>
      <c r="L95" s="243">
        <v>0</v>
      </c>
    </row>
    <row r="96" spans="1:12">
      <c r="A96" s="242" t="s">
        <v>1110</v>
      </c>
      <c r="B96" s="124">
        <v>320</v>
      </c>
      <c r="C96" s="102" t="s">
        <v>1111</v>
      </c>
      <c r="D96" s="102" t="s">
        <v>1112</v>
      </c>
      <c r="E96" s="102">
        <v>30</v>
      </c>
      <c r="F96" s="102"/>
      <c r="G96" s="102">
        <v>7.51</v>
      </c>
      <c r="H96" s="102">
        <v>752</v>
      </c>
      <c r="I96" s="102">
        <v>11.5</v>
      </c>
      <c r="J96" s="102">
        <v>-158</v>
      </c>
      <c r="K96" s="102">
        <v>0.11</v>
      </c>
      <c r="L96" s="243">
        <v>0</v>
      </c>
    </row>
    <row r="97" spans="1:29" ht="15" thickBot="1">
      <c r="A97" s="245" t="s">
        <v>1113</v>
      </c>
      <c r="B97" s="246">
        <v>320</v>
      </c>
      <c r="C97" s="108" t="s">
        <v>1114</v>
      </c>
      <c r="D97" s="108" t="s">
        <v>1115</v>
      </c>
      <c r="E97" s="108">
        <v>33</v>
      </c>
      <c r="F97" s="108"/>
      <c r="G97" s="108">
        <v>6.76</v>
      </c>
      <c r="H97" s="108">
        <v>536</v>
      </c>
      <c r="I97" s="108">
        <v>11.5</v>
      </c>
      <c r="J97" s="108">
        <v>19</v>
      </c>
      <c r="K97" s="108">
        <v>0.17</v>
      </c>
      <c r="L97" s="247">
        <v>0</v>
      </c>
    </row>
    <row r="100" spans="1:29" ht="15.6">
      <c r="A100" s="251" t="s">
        <v>1252</v>
      </c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339"/>
      <c r="Z100" s="339"/>
      <c r="AA100" s="252"/>
      <c r="AB100" s="252"/>
      <c r="AC100" s="252"/>
    </row>
    <row r="101" spans="1:29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339"/>
      <c r="Z101" s="339"/>
      <c r="AA101" s="252"/>
      <c r="AB101" s="252"/>
      <c r="AC101" s="252"/>
    </row>
    <row r="102" spans="1:29" ht="16.149999999999999">
      <c r="A102" s="252"/>
      <c r="B102" s="439" t="s">
        <v>1253</v>
      </c>
      <c r="C102" s="252"/>
      <c r="D102" s="252"/>
      <c r="E102" s="439" t="s">
        <v>1254</v>
      </c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339"/>
      <c r="Z102" s="339"/>
      <c r="AA102" s="252"/>
      <c r="AB102" s="252"/>
      <c r="AC102" s="252"/>
    </row>
    <row r="103" spans="1:29">
      <c r="A103" s="252"/>
      <c r="B103" s="253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339"/>
      <c r="Z103" s="339"/>
      <c r="AA103" s="252"/>
      <c r="AB103" s="252"/>
      <c r="AC103" s="252"/>
    </row>
    <row r="104" spans="1:29" ht="16.149999999999999">
      <c r="A104" s="252"/>
      <c r="B104" s="253" t="s">
        <v>1255</v>
      </c>
      <c r="C104" s="439" t="s">
        <v>1256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339"/>
      <c r="Z104" s="339"/>
      <c r="AA104" s="252"/>
      <c r="AB104" s="252"/>
      <c r="AC104" s="252"/>
    </row>
    <row r="105" spans="1:29" ht="16.149999999999999">
      <c r="A105" s="252"/>
      <c r="B105" s="253" t="s">
        <v>1257</v>
      </c>
      <c r="C105" s="439" t="s">
        <v>1258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339"/>
      <c r="Z105" s="339"/>
      <c r="AA105" s="252"/>
      <c r="AB105" s="252"/>
      <c r="AC105" s="252"/>
    </row>
    <row r="106" spans="1:29">
      <c r="A106" s="252"/>
      <c r="B106" s="253" t="s">
        <v>1259</v>
      </c>
      <c r="C106" s="439" t="s">
        <v>1260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339"/>
      <c r="Z106" s="339"/>
      <c r="AA106" s="252"/>
      <c r="AB106" s="252"/>
      <c r="AC106" s="252"/>
    </row>
    <row r="107" spans="1:29">
      <c r="A107" s="252"/>
      <c r="B107" s="253" t="s">
        <v>81</v>
      </c>
      <c r="C107" s="252" t="s">
        <v>1261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339"/>
      <c r="Z107" s="339"/>
      <c r="AA107" s="252"/>
      <c r="AB107" s="252"/>
      <c r="AC107" s="252"/>
    </row>
    <row r="108" spans="1:29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339"/>
      <c r="Z108" s="339"/>
      <c r="AA108" s="252"/>
      <c r="AB108" s="252"/>
      <c r="AC108" s="252"/>
    </row>
    <row r="109" spans="1:29">
      <c r="A109" s="252" t="s">
        <v>1262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>
      <c r="A111" s="252"/>
      <c r="B111" s="252" t="s">
        <v>1263</v>
      </c>
      <c r="C111" s="252"/>
      <c r="D111" s="252"/>
      <c r="E111" s="252"/>
      <c r="F111" s="252" t="s">
        <v>1264</v>
      </c>
      <c r="G111" s="252"/>
      <c r="H111" s="252"/>
      <c r="I111" s="252"/>
      <c r="J111" s="252" t="s">
        <v>1265</v>
      </c>
      <c r="K111" s="252"/>
      <c r="L111" s="252"/>
      <c r="M111" s="252"/>
      <c r="N111" s="252" t="s">
        <v>1266</v>
      </c>
      <c r="O111" s="252"/>
      <c r="P111" s="252"/>
      <c r="Q111" s="252"/>
      <c r="R111" s="252" t="s">
        <v>1267</v>
      </c>
      <c r="S111" s="252"/>
      <c r="T111" s="252"/>
      <c r="U111" s="252"/>
      <c r="V111" s="252" t="s">
        <v>1268</v>
      </c>
      <c r="W111" s="252"/>
      <c r="X111" s="252"/>
      <c r="Y111" s="339"/>
      <c r="Z111" s="339"/>
      <c r="AA111" s="252"/>
      <c r="AB111" s="252"/>
      <c r="AC111" s="252"/>
    </row>
    <row r="112" spans="1:29" ht="15">
      <c r="A112" s="253" t="s">
        <v>1255</v>
      </c>
      <c r="B112" s="252">
        <v>-7</v>
      </c>
      <c r="C112" s="252" t="s">
        <v>1302</v>
      </c>
      <c r="D112" s="252"/>
      <c r="E112" s="252"/>
      <c r="F112" s="252">
        <v>-12</v>
      </c>
      <c r="G112" s="252" t="s">
        <v>1303</v>
      </c>
      <c r="H112" s="252"/>
      <c r="I112" s="252"/>
      <c r="J112" s="252">
        <v>-56</v>
      </c>
      <c r="K112" s="354" t="s">
        <v>1302</v>
      </c>
      <c r="L112" s="252"/>
      <c r="M112" s="252"/>
      <c r="N112" s="252">
        <v>-54</v>
      </c>
      <c r="O112" s="252" t="s">
        <v>1299</v>
      </c>
      <c r="P112" s="252"/>
      <c r="Q112" s="252"/>
      <c r="R112" s="252">
        <v>-54</v>
      </c>
      <c r="S112" s="252" t="s">
        <v>1299</v>
      </c>
      <c r="T112" s="252"/>
      <c r="U112" s="252"/>
      <c r="V112" s="252">
        <v>19</v>
      </c>
      <c r="W112" s="252" t="s">
        <v>1298</v>
      </c>
      <c r="X112" s="252"/>
      <c r="Y112" s="339"/>
      <c r="Z112" s="339"/>
      <c r="AA112" s="252"/>
      <c r="AB112" s="252"/>
      <c r="AC112" s="252"/>
    </row>
    <row r="113" spans="1:29" ht="15">
      <c r="A113" s="253" t="s">
        <v>1273</v>
      </c>
      <c r="B113" s="252">
        <v>-29</v>
      </c>
      <c r="C113" s="252" t="s">
        <v>1274</v>
      </c>
      <c r="D113" s="252">
        <v>-79</v>
      </c>
      <c r="E113" s="252"/>
      <c r="F113" s="252">
        <v>-17</v>
      </c>
      <c r="G113" s="252" t="s">
        <v>1274</v>
      </c>
      <c r="H113" s="252">
        <v>-126</v>
      </c>
      <c r="I113" s="252"/>
      <c r="J113" s="252">
        <v>-19</v>
      </c>
      <c r="K113" s="252" t="s">
        <v>1274</v>
      </c>
      <c r="L113" s="252">
        <v>-50</v>
      </c>
      <c r="M113" s="252"/>
      <c r="N113" s="252">
        <v>-78</v>
      </c>
      <c r="O113" s="252" t="s">
        <v>1274</v>
      </c>
      <c r="P113" s="252">
        <v>-189</v>
      </c>
      <c r="Q113" s="252"/>
      <c r="R113" s="252">
        <v>-76</v>
      </c>
      <c r="S113" s="252" t="s">
        <v>1274</v>
      </c>
      <c r="T113" s="252">
        <v>-96</v>
      </c>
      <c r="U113" s="252"/>
      <c r="V113" s="252">
        <v>-47</v>
      </c>
      <c r="W113" s="252" t="s">
        <v>1274</v>
      </c>
      <c r="X113" s="252">
        <v>-100</v>
      </c>
      <c r="Y113" s="339"/>
      <c r="Z113" s="339"/>
      <c r="AA113" s="252"/>
      <c r="AB113" s="252"/>
      <c r="AC113" s="252"/>
    </row>
    <row r="114" spans="1:29">
      <c r="A114" s="253"/>
      <c r="B114" s="252"/>
      <c r="C114" s="252"/>
      <c r="D114" s="252"/>
      <c r="E114" s="252"/>
      <c r="F114" s="252"/>
      <c r="G114" s="252"/>
      <c r="H114" s="252"/>
      <c r="I114" s="252"/>
      <c r="J114" s="252">
        <v>-31</v>
      </c>
      <c r="K114" s="354" t="s">
        <v>1301</v>
      </c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>
      <c r="A116" s="252"/>
      <c r="B116" s="252"/>
      <c r="C116" s="439" t="s">
        <v>1276</v>
      </c>
      <c r="D116" s="252"/>
      <c r="E116" s="252"/>
      <c r="F116" s="439" t="s">
        <v>1276</v>
      </c>
      <c r="G116" s="252"/>
      <c r="H116" s="252"/>
      <c r="I116" s="252"/>
      <c r="J116" s="439" t="s">
        <v>1276</v>
      </c>
      <c r="K116" s="252"/>
      <c r="L116" s="252"/>
      <c r="M116" s="252"/>
      <c r="N116" s="439" t="s">
        <v>1276</v>
      </c>
      <c r="O116" s="252"/>
      <c r="P116" s="252"/>
      <c r="Q116" s="252"/>
      <c r="R116" s="439" t="s">
        <v>1276</v>
      </c>
      <c r="S116" s="252"/>
      <c r="T116" s="252"/>
      <c r="U116" s="252"/>
      <c r="V116" s="439" t="s">
        <v>1276</v>
      </c>
      <c r="W116" s="252"/>
      <c r="X116" s="252"/>
      <c r="Y116" s="339"/>
      <c r="Z116" s="339"/>
      <c r="AA116" s="252"/>
      <c r="AB116" s="252"/>
      <c r="AC116" s="252"/>
    </row>
    <row r="117" spans="1:29" ht="16.149999999999999">
      <c r="A117" s="440" t="s">
        <v>1277</v>
      </c>
      <c r="B117" s="440" t="s">
        <v>81</v>
      </c>
      <c r="C117" s="254" t="s">
        <v>1278</v>
      </c>
      <c r="D117" s="252"/>
      <c r="E117" s="252"/>
      <c r="F117" s="254" t="s">
        <v>1279</v>
      </c>
      <c r="G117" s="252"/>
      <c r="H117" s="252"/>
      <c r="I117" s="252"/>
      <c r="J117" s="254" t="s">
        <v>1280</v>
      </c>
      <c r="K117" s="252"/>
      <c r="L117" s="252"/>
      <c r="M117" s="252"/>
      <c r="N117" s="254" t="s">
        <v>1281</v>
      </c>
      <c r="O117" s="252"/>
      <c r="P117" s="252"/>
      <c r="Q117" s="252"/>
      <c r="R117" s="254" t="s">
        <v>1282</v>
      </c>
      <c r="S117" s="252"/>
      <c r="T117" s="252"/>
      <c r="U117" s="252"/>
      <c r="V117" s="254" t="s">
        <v>1283</v>
      </c>
      <c r="W117" s="252"/>
      <c r="X117" s="252"/>
      <c r="Y117" s="339"/>
      <c r="Z117" s="339"/>
      <c r="AA117" s="252"/>
      <c r="AB117" s="252"/>
      <c r="AC117" s="252"/>
    </row>
    <row r="118" spans="1:29">
      <c r="A118" s="254" t="s">
        <v>1248</v>
      </c>
      <c r="B118" s="254"/>
      <c r="C118" s="254"/>
      <c r="D118" s="252"/>
      <c r="E118" s="252"/>
      <c r="F118" s="254"/>
      <c r="G118" s="252"/>
      <c r="H118" s="252"/>
      <c r="I118" s="252"/>
      <c r="J118" s="254"/>
      <c r="K118" s="252"/>
      <c r="L118" s="252"/>
      <c r="M118" s="252"/>
      <c r="N118" s="254"/>
      <c r="O118" s="252"/>
      <c r="P118" s="252"/>
      <c r="Q118" s="252"/>
      <c r="R118" s="254"/>
      <c r="S118" s="252"/>
      <c r="T118" s="252"/>
      <c r="U118" s="252"/>
      <c r="V118" s="254"/>
      <c r="W118" s="252"/>
      <c r="X118" s="252"/>
      <c r="Y118" s="339"/>
      <c r="Z118" s="339"/>
      <c r="AA118" s="252"/>
      <c r="AB118" s="252"/>
      <c r="AC118" s="252"/>
    </row>
    <row r="119" spans="1:29" ht="15">
      <c r="A119" s="254"/>
      <c r="B119" s="254"/>
      <c r="C119" s="253" t="s">
        <v>1284</v>
      </c>
      <c r="D119" s="253" t="s">
        <v>1285</v>
      </c>
      <c r="E119" s="252"/>
      <c r="F119" s="253" t="s">
        <v>1286</v>
      </c>
      <c r="G119" s="253" t="s">
        <v>1287</v>
      </c>
      <c r="H119" s="252"/>
      <c r="I119" s="252"/>
      <c r="J119" s="253" t="s">
        <v>1288</v>
      </c>
      <c r="K119" s="253" t="s">
        <v>1289</v>
      </c>
      <c r="L119" s="252"/>
      <c r="M119" s="252"/>
      <c r="N119" s="253" t="s">
        <v>1290</v>
      </c>
      <c r="O119" s="253" t="s">
        <v>1291</v>
      </c>
      <c r="P119" s="252"/>
      <c r="Q119" s="252"/>
      <c r="R119" s="253" t="s">
        <v>1292</v>
      </c>
      <c r="S119" s="253" t="s">
        <v>1293</v>
      </c>
      <c r="T119" s="252"/>
      <c r="U119" s="252"/>
      <c r="V119" s="253" t="s">
        <v>1294</v>
      </c>
      <c r="W119" s="253" t="s">
        <v>1295</v>
      </c>
      <c r="X119" s="252"/>
      <c r="Y119" s="339"/>
      <c r="Z119" s="339"/>
      <c r="AA119" s="252"/>
      <c r="AB119" s="252"/>
      <c r="AC119" s="252"/>
    </row>
    <row r="120" spans="1:29">
      <c r="A120" s="254">
        <v>0</v>
      </c>
      <c r="B120" s="440">
        <f>+(100-A120)/100</f>
        <v>1</v>
      </c>
      <c r="C120" s="255">
        <f>$B$112+$B$113*LN(B120)</f>
        <v>-7</v>
      </c>
      <c r="D120" s="255">
        <f>$B$112+$D$113*LN(B120)</f>
        <v>-7</v>
      </c>
      <c r="E120" s="252"/>
      <c r="F120" s="255">
        <f>$F$112+$F$113*LN($B120)</f>
        <v>-12</v>
      </c>
      <c r="G120" s="255">
        <f>$F$112+$H$113*LN($B120)</f>
        <v>-12</v>
      </c>
      <c r="H120" s="252"/>
      <c r="I120" s="252"/>
      <c r="J120" s="255">
        <f>$J$112+$J$113*LN($B120)</f>
        <v>-56</v>
      </c>
      <c r="K120" s="255">
        <f>$J$112+$L$113*LN($B120)</f>
        <v>-56</v>
      </c>
      <c r="L120" s="252"/>
      <c r="M120" s="252"/>
      <c r="N120" s="255">
        <f>$N$112+$N$113*LN($B120)</f>
        <v>-54</v>
      </c>
      <c r="O120" s="255">
        <f>$N$112+$P$113*LN($B120)</f>
        <v>-54</v>
      </c>
      <c r="P120" s="252"/>
      <c r="Q120" s="252"/>
      <c r="R120" s="255">
        <f>$R$112+$R$113*LN($B120)</f>
        <v>-54</v>
      </c>
      <c r="S120" s="255">
        <f>$R$112+$T$113*LN($B120)</f>
        <v>-54</v>
      </c>
      <c r="T120" s="252"/>
      <c r="U120" s="252"/>
      <c r="V120" s="255">
        <f>$V$112+$V$113*LN($B120)</f>
        <v>19</v>
      </c>
      <c r="W120" s="255">
        <f>$V$112+$X$113*LN($B120)</f>
        <v>19</v>
      </c>
      <c r="X120" s="252"/>
      <c r="Y120" s="339"/>
      <c r="Z120" s="339"/>
      <c r="AA120" s="252"/>
      <c r="AB120" s="252"/>
      <c r="AC120" s="252"/>
    </row>
    <row r="121" spans="1:29">
      <c r="A121" s="254">
        <v>10</v>
      </c>
      <c r="B121" s="440">
        <f t="shared" ref="B121:B133" si="13">+(100-A121)/100</f>
        <v>0.9</v>
      </c>
      <c r="C121" s="255">
        <f t="shared" ref="C121:C133" si="14">$B$112+$B$113*LN(B121)</f>
        <v>-3.944545045923038</v>
      </c>
      <c r="D121" s="255">
        <f t="shared" ref="D121:D133" si="15">$B$112+$D$113*LN(B121)</f>
        <v>1.3234807369682766</v>
      </c>
      <c r="E121" s="252"/>
      <c r="F121" s="255">
        <f t="shared" ref="F121:F133" si="16">$F$112+$F$113*LN($B121)</f>
        <v>-10.208871233816954</v>
      </c>
      <c r="G121" s="255">
        <f t="shared" ref="G121:G133" si="17">$F$112+$H$113*LN($B121)</f>
        <v>1.2754249728861122</v>
      </c>
      <c r="H121" s="252"/>
      <c r="I121" s="252"/>
      <c r="J121" s="255">
        <f t="shared" ref="J121:J133" si="18">$J$112+$J$113*LN($B121)</f>
        <v>-53.9981502025013</v>
      </c>
      <c r="K121" s="255">
        <f t="shared" ref="K121:K133" si="19">$J$112+$L$113*LN($B121)</f>
        <v>-50.731974217108686</v>
      </c>
      <c r="L121" s="252"/>
      <c r="M121" s="252"/>
      <c r="N121" s="255">
        <f t="shared" ref="N121:N133" si="20">$N$112+$N$113*LN($B121)</f>
        <v>-45.78187977868955</v>
      </c>
      <c r="O121" s="255">
        <f t="shared" ref="O121:O133" si="21">$N$112+$P$113*LN($B121)</f>
        <v>-34.086862540670836</v>
      </c>
      <c r="P121" s="252"/>
      <c r="Q121" s="252"/>
      <c r="R121" s="255">
        <f t="shared" ref="R121:R133" si="22">$R$112+$R$113*LN($B121)</f>
        <v>-45.9926008100052</v>
      </c>
      <c r="S121" s="255">
        <f t="shared" ref="S121:S133" si="23">$R$112+$T$113*LN($B121)</f>
        <v>-43.885390496848679</v>
      </c>
      <c r="T121" s="252"/>
      <c r="U121" s="252"/>
      <c r="V121" s="255">
        <f t="shared" ref="V121:V133" si="24">$V$112+$V$113*LN($B121)</f>
        <v>23.951944235917836</v>
      </c>
      <c r="W121" s="255">
        <f t="shared" ref="W121:W133" si="25">$V$112+$X$113*LN($B121)</f>
        <v>29.536051565782628</v>
      </c>
      <c r="X121" s="252"/>
      <c r="Y121" s="339"/>
      <c r="Z121" s="339"/>
      <c r="AA121" s="252"/>
      <c r="AB121" s="252"/>
      <c r="AC121" s="252"/>
    </row>
    <row r="122" spans="1:29">
      <c r="A122" s="254">
        <v>20</v>
      </c>
      <c r="B122" s="440">
        <f t="shared" si="13"/>
        <v>0.8</v>
      </c>
      <c r="C122" s="255">
        <f t="shared" si="14"/>
        <v>-0.52883701188791843</v>
      </c>
      <c r="D122" s="255">
        <f t="shared" si="15"/>
        <v>10.628340553822568</v>
      </c>
      <c r="E122" s="252"/>
      <c r="F122" s="255">
        <f t="shared" si="16"/>
        <v>-8.2065596276584358</v>
      </c>
      <c r="G122" s="255">
        <f t="shared" si="17"/>
        <v>16.116087465590425</v>
      </c>
      <c r="H122" s="252"/>
      <c r="I122" s="252"/>
      <c r="J122" s="255">
        <f t="shared" si="18"/>
        <v>-51.760272525030018</v>
      </c>
      <c r="K122" s="255">
        <f t="shared" si="19"/>
        <v>-44.842822434289516</v>
      </c>
      <c r="L122" s="252"/>
      <c r="M122" s="252"/>
      <c r="N122" s="255">
        <f t="shared" si="20"/>
        <v>-36.594802997491641</v>
      </c>
      <c r="O122" s="255">
        <f t="shared" si="21"/>
        <v>-11.825868801614362</v>
      </c>
      <c r="P122" s="252"/>
      <c r="Q122" s="252"/>
      <c r="R122" s="255">
        <f t="shared" si="22"/>
        <v>-37.041090100120059</v>
      </c>
      <c r="S122" s="255">
        <f t="shared" si="23"/>
        <v>-32.578219073835868</v>
      </c>
      <c r="T122" s="252"/>
      <c r="U122" s="252"/>
      <c r="V122" s="255">
        <f t="shared" si="24"/>
        <v>29.487746911767857</v>
      </c>
      <c r="W122" s="255">
        <f t="shared" si="25"/>
        <v>41.314355131420967</v>
      </c>
      <c r="X122" s="252"/>
      <c r="Y122" s="339"/>
      <c r="Z122" s="339"/>
      <c r="AA122" s="252"/>
      <c r="AB122" s="252"/>
      <c r="AC122" s="252"/>
    </row>
    <row r="123" spans="1:29">
      <c r="A123" s="254">
        <v>30</v>
      </c>
      <c r="B123" s="440">
        <f t="shared" si="13"/>
        <v>0.7</v>
      </c>
      <c r="C123" s="255">
        <f t="shared" si="14"/>
        <v>3.3435733742232401</v>
      </c>
      <c r="D123" s="255">
        <f t="shared" si="15"/>
        <v>21.177320571159864</v>
      </c>
      <c r="E123" s="252"/>
      <c r="F123" s="255">
        <f t="shared" si="16"/>
        <v>-5.9365259530415484</v>
      </c>
      <c r="G123" s="255">
        <f t="shared" si="17"/>
        <v>32.94104293628029</v>
      </c>
      <c r="H123" s="252"/>
      <c r="I123" s="252"/>
      <c r="J123" s="255">
        <f t="shared" si="18"/>
        <v>-49.223176065164083</v>
      </c>
      <c r="K123" s="255">
        <f t="shared" si="19"/>
        <v>-38.166252803063379</v>
      </c>
      <c r="L123" s="252"/>
      <c r="M123" s="252"/>
      <c r="N123" s="255">
        <f t="shared" si="20"/>
        <v>-26.179354372778867</v>
      </c>
      <c r="O123" s="255">
        <f t="shared" si="21"/>
        <v>13.411564404420432</v>
      </c>
      <c r="P123" s="252"/>
      <c r="Q123" s="252"/>
      <c r="R123" s="255">
        <f t="shared" si="22"/>
        <v>-26.892704260656334</v>
      </c>
      <c r="S123" s="255">
        <f t="shared" si="23"/>
        <v>-19.759205381881685</v>
      </c>
      <c r="T123" s="252"/>
      <c r="U123" s="252"/>
      <c r="V123" s="255">
        <f t="shared" si="24"/>
        <v>35.763722365120429</v>
      </c>
      <c r="W123" s="255">
        <f t="shared" si="25"/>
        <v>54.667494393873241</v>
      </c>
      <c r="X123" s="252"/>
      <c r="Y123" s="339"/>
      <c r="Z123" s="339"/>
      <c r="AA123" s="252"/>
      <c r="AB123" s="252"/>
      <c r="AC123" s="252"/>
    </row>
    <row r="124" spans="1:29">
      <c r="A124" s="254">
        <v>40</v>
      </c>
      <c r="B124" s="440">
        <f t="shared" si="13"/>
        <v>0.6</v>
      </c>
      <c r="C124" s="255">
        <f t="shared" si="14"/>
        <v>7.8139430892137316</v>
      </c>
      <c r="D124" s="255">
        <f t="shared" si="15"/>
        <v>33.355224277513265</v>
      </c>
      <c r="E124" s="252"/>
      <c r="F124" s="255">
        <f t="shared" si="16"/>
        <v>-3.315964395978158</v>
      </c>
      <c r="G124" s="255">
        <f t="shared" si="17"/>
        <v>52.364028594514835</v>
      </c>
      <c r="H124" s="252"/>
      <c r="I124" s="252"/>
      <c r="J124" s="255">
        <f t="shared" si="18"/>
        <v>-46.294313148446179</v>
      </c>
      <c r="K124" s="255">
        <f t="shared" si="19"/>
        <v>-30.458718811700464</v>
      </c>
      <c r="L124" s="252"/>
      <c r="M124" s="252"/>
      <c r="N124" s="255">
        <f t="shared" si="20"/>
        <v>-14.155601346252723</v>
      </c>
      <c r="O124" s="255">
        <f t="shared" si="21"/>
        <v>42.546042891772245</v>
      </c>
      <c r="P124" s="252"/>
      <c r="Q124" s="252"/>
      <c r="R124" s="255">
        <f t="shared" si="22"/>
        <v>-15.177252593784708</v>
      </c>
      <c r="S124" s="255">
        <f t="shared" si="23"/>
        <v>-4.9607401184648907</v>
      </c>
      <c r="T124" s="252"/>
      <c r="U124" s="252"/>
      <c r="V124" s="255">
        <f t="shared" si="24"/>
        <v>43.008804317001562</v>
      </c>
      <c r="W124" s="255">
        <f t="shared" si="25"/>
        <v>70.082562376599071</v>
      </c>
      <c r="X124" s="252"/>
      <c r="Y124" s="339"/>
      <c r="Z124" s="339"/>
      <c r="AA124" s="252"/>
      <c r="AB124" s="252"/>
      <c r="AC124" s="252"/>
    </row>
    <row r="125" spans="1:29">
      <c r="A125" s="254">
        <v>50</v>
      </c>
      <c r="B125" s="440">
        <f t="shared" si="13"/>
        <v>0.5</v>
      </c>
      <c r="C125" s="255">
        <f t="shared" si="14"/>
        <v>13.101268236238415</v>
      </c>
      <c r="D125" s="255">
        <f t="shared" si="15"/>
        <v>47.758627264235678</v>
      </c>
      <c r="E125" s="252"/>
      <c r="F125" s="255">
        <f t="shared" si="16"/>
        <v>-0.21649793048093002</v>
      </c>
      <c r="G125" s="255">
        <f t="shared" si="17"/>
        <v>75.336544750553102</v>
      </c>
      <c r="H125" s="252"/>
      <c r="I125" s="252"/>
      <c r="J125" s="255">
        <f t="shared" si="18"/>
        <v>-42.830203569361039</v>
      </c>
      <c r="K125" s="255">
        <f t="shared" si="19"/>
        <v>-21.342640972002734</v>
      </c>
      <c r="L125" s="252"/>
      <c r="M125" s="252"/>
      <c r="N125" s="255">
        <f t="shared" si="20"/>
        <v>6.5480083675730327E-2</v>
      </c>
      <c r="O125" s="255">
        <f t="shared" si="21"/>
        <v>77.004817125829646</v>
      </c>
      <c r="P125" s="252"/>
      <c r="Q125" s="252"/>
      <c r="R125" s="255">
        <f t="shared" si="22"/>
        <v>-1.3208142774441569</v>
      </c>
      <c r="S125" s="255">
        <f t="shared" si="23"/>
        <v>12.542129333754744</v>
      </c>
      <c r="T125" s="252"/>
      <c r="U125" s="252"/>
      <c r="V125" s="255">
        <f t="shared" si="24"/>
        <v>51.577917486317432</v>
      </c>
      <c r="W125" s="255">
        <f t="shared" si="25"/>
        <v>88.314718055994533</v>
      </c>
      <c r="X125" s="252"/>
      <c r="Y125" s="339"/>
      <c r="Z125" s="339"/>
      <c r="AA125" s="252"/>
      <c r="AB125" s="252"/>
      <c r="AC125" s="252"/>
    </row>
    <row r="126" spans="1:29">
      <c r="A126" s="254">
        <v>60</v>
      </c>
      <c r="B126" s="440">
        <f t="shared" si="13"/>
        <v>0.4</v>
      </c>
      <c r="C126" s="255">
        <f t="shared" si="14"/>
        <v>19.572431224350495</v>
      </c>
      <c r="D126" s="255">
        <f t="shared" si="15"/>
        <v>65.386967818058238</v>
      </c>
      <c r="E126" s="252"/>
      <c r="F126" s="255">
        <f t="shared" si="16"/>
        <v>3.5769424418606341</v>
      </c>
      <c r="G126" s="255">
        <f t="shared" si="17"/>
        <v>103.45263221614353</v>
      </c>
      <c r="H126" s="252"/>
      <c r="I126" s="252"/>
      <c r="J126" s="255">
        <f t="shared" si="18"/>
        <v>-38.59047609439105</v>
      </c>
      <c r="K126" s="255">
        <f t="shared" si="19"/>
        <v>-10.18546340629225</v>
      </c>
      <c r="L126" s="252"/>
      <c r="M126" s="252"/>
      <c r="N126" s="255">
        <f t="shared" si="20"/>
        <v>17.470677086184097</v>
      </c>
      <c r="O126" s="255">
        <f t="shared" si="21"/>
        <v>119.1789483242153</v>
      </c>
      <c r="P126" s="252"/>
      <c r="Q126" s="252"/>
      <c r="R126" s="255">
        <f t="shared" si="22"/>
        <v>15.638095622435785</v>
      </c>
      <c r="S126" s="255">
        <f t="shared" si="23"/>
        <v>33.963910259918876</v>
      </c>
      <c r="T126" s="252"/>
      <c r="U126" s="252"/>
      <c r="V126" s="255">
        <f t="shared" si="24"/>
        <v>62.065664398085282</v>
      </c>
      <c r="W126" s="255">
        <f t="shared" si="25"/>
        <v>110.6290731874155</v>
      </c>
      <c r="X126" s="252"/>
      <c r="Y126" s="339"/>
      <c r="Z126" s="339"/>
      <c r="AA126" s="252"/>
      <c r="AB126" s="252"/>
      <c r="AC126" s="252"/>
    </row>
    <row r="127" spans="1:29">
      <c r="A127" s="254">
        <v>70</v>
      </c>
      <c r="B127" s="440">
        <f t="shared" si="13"/>
        <v>0.3</v>
      </c>
      <c r="C127" s="255">
        <f t="shared" si="14"/>
        <v>27.915211325452148</v>
      </c>
      <c r="D127" s="255">
        <f t="shared" si="15"/>
        <v>88.113851541748957</v>
      </c>
      <c r="E127" s="252"/>
      <c r="F127" s="255">
        <f t="shared" si="16"/>
        <v>8.4675376735409138</v>
      </c>
      <c r="G127" s="255">
        <f t="shared" si="17"/>
        <v>139.70057334506794</v>
      </c>
      <c r="H127" s="252"/>
      <c r="I127" s="252"/>
      <c r="J127" s="255">
        <f t="shared" si="18"/>
        <v>-33.124516717807211</v>
      </c>
      <c r="K127" s="255">
        <f t="shared" si="19"/>
        <v>4.1986402162968091</v>
      </c>
      <c r="L127" s="252"/>
      <c r="M127" s="252"/>
      <c r="N127" s="255">
        <f t="shared" si="20"/>
        <v>39.909878737423014</v>
      </c>
      <c r="O127" s="255">
        <f t="shared" si="21"/>
        <v>173.55086001760193</v>
      </c>
      <c r="P127" s="252"/>
      <c r="Q127" s="252"/>
      <c r="R127" s="255">
        <f t="shared" si="22"/>
        <v>37.501933128771142</v>
      </c>
      <c r="S127" s="255">
        <f t="shared" si="23"/>
        <v>61.581389215289875</v>
      </c>
      <c r="T127" s="252"/>
      <c r="U127" s="252"/>
      <c r="V127" s="255">
        <f t="shared" si="24"/>
        <v>75.586721803318994</v>
      </c>
      <c r="W127" s="255">
        <f t="shared" si="25"/>
        <v>139.39728043259362</v>
      </c>
      <c r="X127" s="252"/>
      <c r="Y127" s="339"/>
      <c r="Z127" s="339"/>
      <c r="AA127" s="252"/>
      <c r="AB127" s="252"/>
      <c r="AC127" s="252"/>
    </row>
    <row r="128" spans="1:29">
      <c r="A128" s="254">
        <v>80</v>
      </c>
      <c r="B128" s="440">
        <f t="shared" si="13"/>
        <v>0.2</v>
      </c>
      <c r="C128" s="255">
        <f t="shared" si="14"/>
        <v>39.673699460588907</v>
      </c>
      <c r="D128" s="255">
        <f t="shared" si="15"/>
        <v>120.14559508229392</v>
      </c>
      <c r="E128" s="252"/>
      <c r="F128" s="255">
        <f t="shared" si="16"/>
        <v>15.360444511379704</v>
      </c>
      <c r="G128" s="255">
        <f t="shared" si="17"/>
        <v>190.78917696669663</v>
      </c>
      <c r="H128" s="252"/>
      <c r="I128" s="252"/>
      <c r="J128" s="255">
        <f t="shared" si="18"/>
        <v>-25.420679663752093</v>
      </c>
      <c r="K128" s="255">
        <f t="shared" si="19"/>
        <v>24.471895621705016</v>
      </c>
      <c r="L128" s="252"/>
      <c r="M128" s="252"/>
      <c r="N128" s="255">
        <f t="shared" si="20"/>
        <v>71.53615716985982</v>
      </c>
      <c r="O128" s="255">
        <f t="shared" si="21"/>
        <v>250.18376545004497</v>
      </c>
      <c r="P128" s="252"/>
      <c r="Q128" s="252"/>
      <c r="R128" s="255">
        <f t="shared" si="22"/>
        <v>68.317281344991628</v>
      </c>
      <c r="S128" s="255">
        <f t="shared" si="23"/>
        <v>100.50603959367362</v>
      </c>
      <c r="T128" s="252"/>
      <c r="U128" s="252"/>
      <c r="V128" s="255">
        <f t="shared" si="24"/>
        <v>94.643581884402707</v>
      </c>
      <c r="W128" s="255">
        <f t="shared" si="25"/>
        <v>179.94379124341003</v>
      </c>
      <c r="X128" s="252"/>
      <c r="Y128" s="339"/>
      <c r="Z128" s="339"/>
      <c r="AA128" s="252"/>
      <c r="AB128" s="252"/>
      <c r="AC128" s="252"/>
    </row>
    <row r="129" spans="1:29">
      <c r="A129" s="254">
        <v>90</v>
      </c>
      <c r="B129" s="440">
        <f t="shared" si="13"/>
        <v>0.1</v>
      </c>
      <c r="C129" s="255">
        <f t="shared" si="14"/>
        <v>59.774967696827318</v>
      </c>
      <c r="D129" s="255">
        <f t="shared" si="15"/>
        <v>174.90422234652959</v>
      </c>
      <c r="E129" s="252"/>
      <c r="F129" s="255">
        <f t="shared" si="16"/>
        <v>27.143946580898771</v>
      </c>
      <c r="G129" s="255">
        <f t="shared" si="17"/>
        <v>278.12572171724975</v>
      </c>
      <c r="H129" s="252"/>
      <c r="I129" s="252"/>
      <c r="J129" s="255">
        <f t="shared" si="18"/>
        <v>-12.250883233113136</v>
      </c>
      <c r="K129" s="255">
        <f t="shared" si="19"/>
        <v>59.129254649702276</v>
      </c>
      <c r="L129" s="252"/>
      <c r="M129" s="252"/>
      <c r="N129" s="255">
        <f t="shared" si="20"/>
        <v>125.60163725353556</v>
      </c>
      <c r="O129" s="255">
        <f t="shared" si="21"/>
        <v>381.18858257587459</v>
      </c>
      <c r="P129" s="252"/>
      <c r="Q129" s="252"/>
      <c r="R129" s="255">
        <f t="shared" si="22"/>
        <v>120.99646706754746</v>
      </c>
      <c r="S129" s="255">
        <f t="shared" si="23"/>
        <v>167.04816892742838</v>
      </c>
      <c r="T129" s="252"/>
      <c r="U129" s="252"/>
      <c r="V129" s="255">
        <f t="shared" si="24"/>
        <v>127.22149937072014</v>
      </c>
      <c r="W129" s="255">
        <f t="shared" si="25"/>
        <v>249.25850929940455</v>
      </c>
      <c r="X129" s="252"/>
      <c r="Y129" s="339"/>
      <c r="Z129" s="339"/>
      <c r="AA129" s="252"/>
      <c r="AB129" s="252"/>
      <c r="AC129" s="252"/>
    </row>
    <row r="130" spans="1:29">
      <c r="A130" s="254">
        <v>95</v>
      </c>
      <c r="B130" s="440">
        <f t="shared" si="13"/>
        <v>0.05</v>
      </c>
      <c r="C130" s="255">
        <f t="shared" si="14"/>
        <v>79.876235933065729</v>
      </c>
      <c r="D130" s="255">
        <f t="shared" si="15"/>
        <v>229.66284961076528</v>
      </c>
      <c r="E130" s="252"/>
      <c r="F130" s="255">
        <f t="shared" si="16"/>
        <v>38.927448650417844</v>
      </c>
      <c r="G130" s="255">
        <f t="shared" si="17"/>
        <v>365.46226646780286</v>
      </c>
      <c r="H130" s="252"/>
      <c r="I130" s="252"/>
      <c r="J130" s="255">
        <f t="shared" si="18"/>
        <v>0.9189131975258249</v>
      </c>
      <c r="K130" s="255">
        <f t="shared" si="19"/>
        <v>93.786613677699535</v>
      </c>
      <c r="L130" s="252"/>
      <c r="M130" s="252"/>
      <c r="N130" s="255">
        <f t="shared" si="20"/>
        <v>179.66711733721129</v>
      </c>
      <c r="O130" s="255">
        <f t="shared" si="21"/>
        <v>512.19339970170427</v>
      </c>
      <c r="P130" s="252"/>
      <c r="Q130" s="252"/>
      <c r="R130" s="255">
        <f t="shared" si="22"/>
        <v>173.6756527901033</v>
      </c>
      <c r="S130" s="255">
        <f t="shared" si="23"/>
        <v>233.59029826118314</v>
      </c>
      <c r="T130" s="252"/>
      <c r="U130" s="252"/>
      <c r="V130" s="255">
        <f t="shared" si="24"/>
        <v>159.79941685703756</v>
      </c>
      <c r="W130" s="255">
        <f t="shared" si="25"/>
        <v>318.57322735539907</v>
      </c>
      <c r="X130" s="252"/>
      <c r="Y130" s="339"/>
      <c r="Z130" s="339"/>
      <c r="AA130" s="252"/>
      <c r="AB130" s="252"/>
      <c r="AC130" s="252"/>
    </row>
    <row r="131" spans="1:29">
      <c r="A131" s="254">
        <v>99</v>
      </c>
      <c r="B131" s="440">
        <f t="shared" si="13"/>
        <v>0.01</v>
      </c>
      <c r="C131" s="255">
        <f t="shared" si="14"/>
        <v>126.54993539365464</v>
      </c>
      <c r="D131" s="255">
        <f t="shared" si="15"/>
        <v>356.80844469305919</v>
      </c>
      <c r="E131" s="252"/>
      <c r="F131" s="255">
        <f t="shared" si="16"/>
        <v>66.287893161797541</v>
      </c>
      <c r="G131" s="255">
        <f t="shared" si="17"/>
        <v>568.25144343449949</v>
      </c>
      <c r="H131" s="252"/>
      <c r="I131" s="252"/>
      <c r="J131" s="255">
        <f t="shared" si="18"/>
        <v>31.498233533773728</v>
      </c>
      <c r="K131" s="255">
        <f t="shared" si="19"/>
        <v>174.25850929940455</v>
      </c>
      <c r="L131" s="252"/>
      <c r="M131" s="252"/>
      <c r="N131" s="255">
        <f t="shared" si="20"/>
        <v>305.20327450707111</v>
      </c>
      <c r="O131" s="255">
        <f t="shared" si="21"/>
        <v>816.37716515174918</v>
      </c>
      <c r="P131" s="252"/>
      <c r="Q131" s="252"/>
      <c r="R131" s="255">
        <f t="shared" si="22"/>
        <v>295.99293413509491</v>
      </c>
      <c r="S131" s="255">
        <f t="shared" si="23"/>
        <v>388.09633785485676</v>
      </c>
      <c r="T131" s="252"/>
      <c r="U131" s="252"/>
      <c r="V131" s="255">
        <f t="shared" si="24"/>
        <v>235.44299874144028</v>
      </c>
      <c r="W131" s="255">
        <f t="shared" si="25"/>
        <v>479.5170185988091</v>
      </c>
      <c r="X131" s="252"/>
      <c r="Y131" s="339"/>
      <c r="Z131" s="339"/>
      <c r="AA131" s="252"/>
      <c r="AB131" s="252"/>
      <c r="AC131" s="252"/>
    </row>
    <row r="132" spans="1:29">
      <c r="A132" s="254">
        <v>99.9</v>
      </c>
      <c r="B132" s="440">
        <f t="shared" si="13"/>
        <v>9.9999999999994321E-4</v>
      </c>
      <c r="C132" s="255">
        <f t="shared" si="14"/>
        <v>193.32490309048362</v>
      </c>
      <c r="D132" s="255">
        <f t="shared" si="15"/>
        <v>538.71266703959327</v>
      </c>
      <c r="E132" s="252"/>
      <c r="F132" s="255">
        <f t="shared" si="16"/>
        <v>105.43183974269729</v>
      </c>
      <c r="G132" s="255">
        <f t="shared" si="17"/>
        <v>858.37716515175634</v>
      </c>
      <c r="H132" s="252"/>
      <c r="I132" s="252"/>
      <c r="J132" s="255">
        <f t="shared" si="18"/>
        <v>75.24735030066168</v>
      </c>
      <c r="K132" s="255">
        <f t="shared" si="19"/>
        <v>289.38776394910968</v>
      </c>
      <c r="L132" s="252"/>
      <c r="M132" s="252"/>
      <c r="N132" s="255">
        <f t="shared" si="20"/>
        <v>484.80491176061105</v>
      </c>
      <c r="O132" s="255">
        <f t="shared" si="21"/>
        <v>1251.5657477276345</v>
      </c>
      <c r="P132" s="252"/>
      <c r="Q132" s="252"/>
      <c r="R132" s="255">
        <f t="shared" si="22"/>
        <v>470.98940120264672</v>
      </c>
      <c r="S132" s="255">
        <f t="shared" si="23"/>
        <v>609.14450678229059</v>
      </c>
      <c r="T132" s="252"/>
      <c r="U132" s="252"/>
      <c r="V132" s="255">
        <f t="shared" si="24"/>
        <v>343.66449811216307</v>
      </c>
      <c r="W132" s="255">
        <f t="shared" si="25"/>
        <v>709.77552789821937</v>
      </c>
      <c r="X132" s="252"/>
      <c r="Y132" s="339"/>
      <c r="Z132" s="339"/>
      <c r="AA132" s="252"/>
      <c r="AB132" s="252"/>
      <c r="AC132" s="252"/>
    </row>
    <row r="133" spans="1:29">
      <c r="A133" s="254">
        <v>99.99</v>
      </c>
      <c r="B133" s="440">
        <f t="shared" si="13"/>
        <v>1.0000000000005117E-4</v>
      </c>
      <c r="C133" s="255">
        <f t="shared" si="14"/>
        <v>260.09987078729444</v>
      </c>
      <c r="D133" s="255">
        <f t="shared" si="15"/>
        <v>720.6168893860779</v>
      </c>
      <c r="E133" s="252"/>
      <c r="F133" s="255">
        <f t="shared" si="16"/>
        <v>144.57578632358639</v>
      </c>
      <c r="G133" s="255">
        <f t="shared" si="17"/>
        <v>1148.5028868689344</v>
      </c>
      <c r="H133" s="252"/>
      <c r="I133" s="252"/>
      <c r="J133" s="255">
        <f t="shared" si="18"/>
        <v>118.99646706753774</v>
      </c>
      <c r="K133" s="255">
        <f t="shared" si="19"/>
        <v>404.51701859878352</v>
      </c>
      <c r="L133" s="252"/>
      <c r="M133" s="252"/>
      <c r="N133" s="255">
        <f t="shared" si="20"/>
        <v>664.40654901410232</v>
      </c>
      <c r="O133" s="255">
        <f t="shared" si="21"/>
        <v>1686.7543303034017</v>
      </c>
      <c r="P133" s="252"/>
      <c r="Q133" s="252"/>
      <c r="R133" s="255">
        <f t="shared" si="22"/>
        <v>645.98586827015095</v>
      </c>
      <c r="S133" s="255">
        <f t="shared" si="23"/>
        <v>830.1926757096644</v>
      </c>
      <c r="T133" s="252"/>
      <c r="U133" s="252"/>
      <c r="V133" s="255">
        <f t="shared" si="24"/>
        <v>451.88599748285651</v>
      </c>
      <c r="W133" s="255">
        <f t="shared" si="25"/>
        <v>940.03403719756705</v>
      </c>
      <c r="X133" s="252"/>
      <c r="Y133" s="339"/>
      <c r="Z133" s="339"/>
      <c r="AA133" s="252"/>
      <c r="AB133" s="252"/>
      <c r="AC133" s="252"/>
    </row>
    <row r="134" spans="1:29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339"/>
      <c r="Z134" s="339"/>
      <c r="AA134" s="252"/>
      <c r="AB134" s="252"/>
      <c r="AC134" s="252"/>
    </row>
    <row r="135" spans="1:29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339"/>
      <c r="Z135" s="339"/>
      <c r="AA135" s="252"/>
      <c r="AB135" s="252"/>
      <c r="AC135" s="252"/>
    </row>
    <row r="136" spans="1:29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339"/>
      <c r="Z136" s="339"/>
      <c r="AA136" s="252"/>
      <c r="AB136" s="252"/>
      <c r="AC136" s="252"/>
    </row>
    <row r="137" spans="1:29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339"/>
      <c r="Z137" s="339"/>
      <c r="AA137" s="252"/>
      <c r="AB137" s="252"/>
      <c r="AC137" s="252"/>
    </row>
    <row r="138" spans="1:29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339"/>
      <c r="Z138" s="339"/>
      <c r="AA138" s="252"/>
      <c r="AB138" s="252"/>
      <c r="AC138" s="252"/>
    </row>
    <row r="139" spans="1:29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339"/>
      <c r="Z139" s="339"/>
      <c r="AA139" s="252"/>
      <c r="AB139" s="252"/>
      <c r="AC139" s="252"/>
    </row>
    <row r="140" spans="1:29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339"/>
      <c r="Z140" s="339"/>
      <c r="AA140" s="252"/>
      <c r="AB140" s="252"/>
      <c r="AC140" s="252"/>
    </row>
    <row r="141" spans="1:29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339"/>
      <c r="Z141" s="339"/>
      <c r="AA141" s="252"/>
      <c r="AB141" s="252"/>
      <c r="AC141" s="252"/>
    </row>
    <row r="142" spans="1:29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339"/>
      <c r="Z142" s="339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ht="15.6">
      <c r="A188" s="251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>
      <c r="A190" s="252"/>
      <c r="B190" s="439"/>
      <c r="C190" s="252"/>
      <c r="D190" s="252"/>
      <c r="E190" s="439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>
      <c r="A191" s="252"/>
      <c r="B191" s="253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C191"/>
  <sheetViews>
    <sheetView workbookViewId="0">
      <pane xSplit="1" ySplit="4" topLeftCell="B17" activePane="bottomRight" state="frozen"/>
      <selection pane="bottomRight" activeCell="A24" sqref="A24"/>
      <selection pane="bottomLeft" activeCell="A5" sqref="A5"/>
      <selection pane="topRight" activeCell="B1" sqref="B1"/>
    </sheetView>
  </sheetViews>
  <sheetFormatPr defaultColWidth="8.85546875" defaultRowHeight="14.45"/>
  <cols>
    <col min="1" max="1" width="32.42578125" customWidth="1"/>
    <col min="4" max="4" width="9.42578125" bestFit="1" customWidth="1"/>
    <col min="5" max="5" width="13.42578125" customWidth="1"/>
    <col min="6" max="24" width="11.140625" customWidth="1"/>
    <col min="25" max="26" width="11.140625" style="329" customWidth="1"/>
    <col min="27" max="33" width="11.140625" customWidth="1"/>
    <col min="34" max="34" width="15.28515625" customWidth="1"/>
    <col min="35" max="35" width="11.28515625" customWidth="1"/>
    <col min="36" max="36" width="10.42578125" customWidth="1"/>
    <col min="37" max="37" width="13.85546875" customWidth="1"/>
    <col min="38" max="38" width="9.85546875" customWidth="1"/>
    <col min="39" max="39" width="10.140625" customWidth="1"/>
    <col min="40" max="41" width="11.42578125" customWidth="1"/>
    <col min="42" max="42" width="11.28515625" customWidth="1"/>
    <col min="43" max="43" width="11.85546875" customWidth="1"/>
    <col min="55" max="55" width="12" customWidth="1"/>
    <col min="56" max="57" width="12.28515625" customWidth="1"/>
    <col min="58" max="58" width="11.85546875" customWidth="1"/>
    <col min="59" max="59" width="12.28515625" customWidth="1"/>
    <col min="60" max="60" width="11.85546875" customWidth="1"/>
    <col min="61" max="61" width="12.140625" customWidth="1"/>
    <col min="62" max="62" width="12.42578125" customWidth="1"/>
    <col min="63" max="63" width="12.140625" customWidth="1"/>
  </cols>
  <sheetData>
    <row r="1" spans="1:26">
      <c r="A1" s="131" t="s">
        <v>1174</v>
      </c>
      <c r="B1" s="87"/>
      <c r="C1" s="87"/>
      <c r="D1" s="87"/>
      <c r="E1" s="87"/>
      <c r="F1" s="202"/>
      <c r="G1" s="87"/>
      <c r="Y1"/>
      <c r="Z1"/>
    </row>
    <row r="2" spans="1:26">
      <c r="A2" t="s">
        <v>1180</v>
      </c>
      <c r="B2" s="87" t="s">
        <v>970</v>
      </c>
      <c r="C2" s="87" t="s">
        <v>971</v>
      </c>
      <c r="D2" s="87" t="s">
        <v>978</v>
      </c>
      <c r="Y2"/>
      <c r="Z2"/>
    </row>
    <row r="3" spans="1:26">
      <c r="A3" t="s">
        <v>1196</v>
      </c>
      <c r="B3" s="86" t="s">
        <v>927</v>
      </c>
      <c r="C3" s="86" t="s">
        <v>19</v>
      </c>
      <c r="D3" s="249" t="s">
        <v>959</v>
      </c>
      <c r="E3" t="s">
        <v>1304</v>
      </c>
      <c r="F3" t="s">
        <v>1304</v>
      </c>
      <c r="G3" t="s">
        <v>1216</v>
      </c>
      <c r="Y3"/>
      <c r="Z3"/>
    </row>
    <row r="4" spans="1:26">
      <c r="A4" t="s">
        <v>1229</v>
      </c>
      <c r="B4" s="87"/>
      <c r="C4" s="87"/>
      <c r="D4" s="87"/>
      <c r="Y4"/>
      <c r="Z4"/>
    </row>
    <row r="5" spans="1:26">
      <c r="A5" t="s">
        <v>1233</v>
      </c>
      <c r="B5" s="87" t="s">
        <v>1234</v>
      </c>
      <c r="C5" s="87" t="s">
        <v>1234</v>
      </c>
      <c r="D5" s="87" t="s">
        <v>1234</v>
      </c>
      <c r="E5" s="87" t="s">
        <v>1234</v>
      </c>
      <c r="F5" s="87" t="s">
        <v>1234</v>
      </c>
      <c r="G5" s="87" t="s">
        <v>1234</v>
      </c>
      <c r="Y5"/>
      <c r="Z5"/>
    </row>
    <row r="6" spans="1:26">
      <c r="A6" t="s">
        <v>1235</v>
      </c>
      <c r="B6" s="87"/>
      <c r="C6" s="87"/>
      <c r="D6" s="87"/>
      <c r="Y6"/>
      <c r="Z6"/>
    </row>
    <row r="7" spans="1:26" ht="16.149999999999999">
      <c r="A7" t="s">
        <v>1236</v>
      </c>
      <c r="B7" s="87">
        <v>-12</v>
      </c>
      <c r="C7" s="250">
        <v>7</v>
      </c>
      <c r="D7" s="87">
        <v>-8</v>
      </c>
      <c r="E7" s="268">
        <v>-16</v>
      </c>
      <c r="F7" s="87">
        <v>-9</v>
      </c>
      <c r="G7" s="87">
        <v>-10</v>
      </c>
      <c r="Y7"/>
      <c r="Z7"/>
    </row>
    <row r="8" spans="1:26" ht="16.149999999999999">
      <c r="A8" t="s">
        <v>1237</v>
      </c>
      <c r="B8" s="87">
        <v>-15</v>
      </c>
      <c r="C8" s="87">
        <v>-8</v>
      </c>
      <c r="D8" s="87">
        <v>-22</v>
      </c>
      <c r="E8">
        <v>-43</v>
      </c>
      <c r="F8" s="87">
        <v>-37</v>
      </c>
      <c r="G8" s="283">
        <v>-44</v>
      </c>
      <c r="Y8"/>
      <c r="Z8"/>
    </row>
    <row r="9" spans="1:26" ht="16.149999999999999">
      <c r="A9" t="s">
        <v>1238</v>
      </c>
      <c r="B9" s="283">
        <v>-48</v>
      </c>
      <c r="C9" s="87">
        <v>-25</v>
      </c>
      <c r="D9" s="250">
        <v>301</v>
      </c>
      <c r="E9">
        <v>-2</v>
      </c>
      <c r="F9" s="87">
        <v>19</v>
      </c>
      <c r="G9" s="87">
        <v>3</v>
      </c>
      <c r="Y9"/>
      <c r="Z9"/>
    </row>
    <row r="10" spans="1:26" ht="16.149999999999999">
      <c r="A10" t="s">
        <v>1239</v>
      </c>
      <c r="B10" s="87">
        <v>-65</v>
      </c>
      <c r="C10" s="87">
        <v>-67</v>
      </c>
      <c r="D10" s="87">
        <v>-29</v>
      </c>
      <c r="E10">
        <v>-73</v>
      </c>
      <c r="F10" s="283">
        <v>-87</v>
      </c>
      <c r="G10" s="87">
        <v>-71</v>
      </c>
      <c r="Y10"/>
      <c r="Z10"/>
    </row>
    <row r="11" spans="1:26" ht="16.149999999999999">
      <c r="A11" t="s">
        <v>1240</v>
      </c>
      <c r="B11" s="87">
        <v>-20</v>
      </c>
      <c r="C11" s="87">
        <v>-26</v>
      </c>
      <c r="D11" s="87">
        <v>-48</v>
      </c>
      <c r="E11">
        <v>-53</v>
      </c>
      <c r="F11" s="283">
        <v>-61</v>
      </c>
      <c r="G11" s="87">
        <v>-55</v>
      </c>
      <c r="Y11"/>
      <c r="Z11"/>
    </row>
    <row r="12" spans="1:26" ht="16.149999999999999">
      <c r="A12" t="s">
        <v>1241</v>
      </c>
      <c r="B12" s="156"/>
      <c r="C12" s="156"/>
      <c r="D12" s="156"/>
      <c r="F12" s="87"/>
      <c r="G12" s="87"/>
      <c r="Y12"/>
      <c r="Z12"/>
    </row>
    <row r="13" spans="1:26" ht="16.149999999999999">
      <c r="A13" t="s">
        <v>1242</v>
      </c>
      <c r="B13" s="156"/>
      <c r="C13" s="156"/>
      <c r="D13" s="156"/>
      <c r="F13" s="87"/>
      <c r="G13" s="87"/>
      <c r="Y13"/>
      <c r="Z13"/>
    </row>
    <row r="14" spans="1:26" ht="16.149999999999999">
      <c r="A14" t="s">
        <v>1243</v>
      </c>
      <c r="B14" s="156"/>
      <c r="C14" s="156"/>
      <c r="D14" s="156"/>
      <c r="F14" s="87"/>
      <c r="G14" s="87"/>
      <c r="Y14"/>
      <c r="Z14"/>
    </row>
    <row r="15" spans="1:26" ht="16.149999999999999">
      <c r="A15" t="s">
        <v>1244</v>
      </c>
      <c r="B15" s="156"/>
      <c r="C15" s="156"/>
      <c r="D15" s="156"/>
      <c r="F15" s="87"/>
      <c r="G15" s="87"/>
      <c r="Y15"/>
      <c r="Z15"/>
    </row>
    <row r="16" spans="1:26" ht="16.149999999999999">
      <c r="A16" t="s">
        <v>1245</v>
      </c>
      <c r="B16" s="87">
        <v>-52</v>
      </c>
      <c r="C16" s="87">
        <v>-55</v>
      </c>
      <c r="D16" s="87"/>
      <c r="E16">
        <v>-42</v>
      </c>
      <c r="F16" s="87">
        <v>-57</v>
      </c>
      <c r="G16" s="87">
        <v>-40</v>
      </c>
      <c r="Y16"/>
      <c r="Z16"/>
    </row>
    <row r="17" spans="1:26" ht="16.149999999999999">
      <c r="A17" t="s">
        <v>1246</v>
      </c>
      <c r="B17" s="87"/>
      <c r="C17" s="87"/>
      <c r="D17" s="87"/>
      <c r="E17" s="268">
        <v>-2</v>
      </c>
      <c r="F17" s="87">
        <v>8</v>
      </c>
      <c r="G17" s="87">
        <v>17</v>
      </c>
      <c r="Y17"/>
      <c r="Z17"/>
    </row>
    <row r="18" spans="1:26">
      <c r="Y18"/>
      <c r="Z18"/>
    </row>
    <row r="19" spans="1:26">
      <c r="A19" t="s">
        <v>1180</v>
      </c>
      <c r="B19" s="87" t="s">
        <v>970</v>
      </c>
      <c r="C19" s="87" t="s">
        <v>971</v>
      </c>
      <c r="D19" s="87" t="s">
        <v>978</v>
      </c>
      <c r="Y19"/>
      <c r="Z19"/>
    </row>
    <row r="20" spans="1:26">
      <c r="A20" t="s">
        <v>1196</v>
      </c>
      <c r="B20" s="86" t="s">
        <v>927</v>
      </c>
      <c r="C20" s="86" t="s">
        <v>19</v>
      </c>
      <c r="D20" s="249" t="s">
        <v>959</v>
      </c>
      <c r="Y20"/>
      <c r="Z20"/>
    </row>
    <row r="21" spans="1:26">
      <c r="A21" t="s">
        <v>1229</v>
      </c>
      <c r="B21" s="87"/>
      <c r="C21" s="87"/>
      <c r="D21" s="87"/>
      <c r="Y21"/>
      <c r="Z21"/>
    </row>
    <row r="22" spans="1:26">
      <c r="A22" s="102" t="s">
        <v>1247</v>
      </c>
      <c r="B22" s="258" t="s">
        <v>1248</v>
      </c>
      <c r="C22" s="258" t="s">
        <v>1248</v>
      </c>
      <c r="D22" s="258" t="s">
        <v>1248</v>
      </c>
      <c r="Y22"/>
      <c r="Z22"/>
    </row>
    <row r="23" spans="1:26">
      <c r="A23" s="102"/>
      <c r="B23" s="258"/>
      <c r="C23" s="258"/>
      <c r="D23" s="258"/>
      <c r="Y23"/>
      <c r="Z23"/>
    </row>
    <row r="24" spans="1:26" ht="16.149999999999999">
      <c r="A24" t="s">
        <v>1236</v>
      </c>
      <c r="B24" s="259">
        <f t="shared" ref="B24:G24" si="0">100-EXP(1000*LN((0.001*B7+1)/(0.001*$B$112+1))/$B$113)*100</f>
        <v>13.054585097910021</v>
      </c>
      <c r="C24" s="259">
        <f t="shared" si="0"/>
        <v>54.919661523523416</v>
      </c>
      <c r="D24" s="259">
        <f t="shared" si="0"/>
        <v>24.36220893973973</v>
      </c>
      <c r="E24" s="259">
        <f t="shared" si="0"/>
        <v>0</v>
      </c>
      <c r="F24" s="259">
        <f t="shared" si="0"/>
        <v>21.685371035250839</v>
      </c>
      <c r="G24" s="259">
        <f t="shared" si="0"/>
        <v>18.910952109751491</v>
      </c>
      <c r="Y24"/>
      <c r="Z24"/>
    </row>
    <row r="25" spans="1:26" ht="16.149999999999999">
      <c r="A25" t="s">
        <v>1237</v>
      </c>
      <c r="B25" s="259">
        <f t="shared" ref="B25:G25" si="1">100-EXP(1000*LN((0.001*B8+1)/(0.001*$F$112+1))/$F$113)*100</f>
        <v>82.758766249180042</v>
      </c>
      <c r="C25" s="259">
        <f t="shared" si="1"/>
        <v>88.632629713042462</v>
      </c>
      <c r="D25" s="259">
        <f t="shared" si="1"/>
        <v>73.771895153270663</v>
      </c>
      <c r="E25" s="259">
        <f t="shared" si="1"/>
        <v>5.9645859544324651</v>
      </c>
      <c r="F25" s="259">
        <f t="shared" si="1"/>
        <v>34.893577459351405</v>
      </c>
      <c r="G25" s="259">
        <f t="shared" si="1"/>
        <v>0</v>
      </c>
      <c r="Y25"/>
      <c r="Z25"/>
    </row>
    <row r="26" spans="1:26" ht="16.149999999999999">
      <c r="A26" t="s">
        <v>1238</v>
      </c>
      <c r="B26" s="259">
        <f>100-EXP(1000*LN((0.001*B9+1)/(0.001*$R$112+1))/$R$113)*100</f>
        <v>0</v>
      </c>
      <c r="C26" s="259">
        <f t="shared" ref="C26:D26" si="2">100-EXP(1000*LN((0.001*C9+1)/(0.001*$R$112+1))/$R$113)*100</f>
        <v>26.956205693700653</v>
      </c>
      <c r="D26" s="259">
        <f t="shared" si="2"/>
        <v>98.358433137556375</v>
      </c>
      <c r="E26" s="259">
        <f>100-EXP(1000*LN((0.001*E9+1)/(0.001*$R$112+1))/$R$113)*100</f>
        <v>46.253837384994789</v>
      </c>
      <c r="F26" s="259">
        <f>100-EXP(1000*LN((0.001*F9+1)/(0.001*$R$112+1))/$R$113)*100</f>
        <v>59.134937933459383</v>
      </c>
      <c r="G26" s="259">
        <f>100-EXP(1000*LN((0.001*G9+1)/(0.001*$R$112+1))/$R$113)*100</f>
        <v>49.674317211884365</v>
      </c>
      <c r="Y26"/>
      <c r="Z26"/>
    </row>
    <row r="27" spans="1:26" ht="16.149999999999999">
      <c r="A27" t="s">
        <v>1239</v>
      </c>
      <c r="B27" s="259">
        <f t="shared" ref="B27:G27" si="3">100-EXP(1000*LN((0.001*B10+1)/(0.001*$J$112+1))/$J$113)*100</f>
        <v>71.440827885132009</v>
      </c>
      <c r="C27" s="259">
        <f t="shared" si="3"/>
        <v>68.03378236057253</v>
      </c>
      <c r="D27" s="259">
        <f t="shared" si="3"/>
        <v>96.089910330022093</v>
      </c>
      <c r="E27" s="259">
        <f t="shared" si="3"/>
        <v>55.108907128296742</v>
      </c>
      <c r="F27" s="259">
        <f t="shared" si="3"/>
        <v>0</v>
      </c>
      <c r="G27" s="259">
        <f t="shared" si="3"/>
        <v>59.922734552141058</v>
      </c>
      <c r="Y27"/>
      <c r="Z27"/>
    </row>
    <row r="28" spans="1:26" ht="16.149999999999999">
      <c r="A28" t="s">
        <v>1240</v>
      </c>
      <c r="B28" s="259">
        <f t="shared" ref="B28:G28" si="4">100-EXP(1000*LN((0.001*B11+1)/(0.001*$J$114+1))/$J$113)*100</f>
        <v>92.886281649760235</v>
      </c>
      <c r="C28" s="259">
        <f t="shared" si="4"/>
        <v>90.171859852594949</v>
      </c>
      <c r="D28" s="259">
        <f t="shared" si="4"/>
        <v>67.289866683161151</v>
      </c>
      <c r="E28" s="259">
        <f t="shared" si="4"/>
        <v>56.843211062055204</v>
      </c>
      <c r="F28" s="259">
        <f t="shared" si="4"/>
        <v>32.552754954320889</v>
      </c>
      <c r="G28" s="259">
        <f t="shared" si="4"/>
        <v>51.763711215188415</v>
      </c>
      <c r="Y28"/>
      <c r="Z28"/>
    </row>
    <row r="29" spans="1:26" ht="15.6" customHeight="1">
      <c r="A29" t="s">
        <v>1241</v>
      </c>
      <c r="B29" s="87">
        <v>-25.7</v>
      </c>
      <c r="C29" s="87">
        <v>-25.6</v>
      </c>
      <c r="D29" s="87">
        <v>-24.7</v>
      </c>
      <c r="E29" s="87"/>
      <c r="F29" s="87"/>
      <c r="G29" s="87"/>
      <c r="Y29"/>
      <c r="Z29"/>
    </row>
    <row r="30" spans="1:26" ht="16.149999999999999">
      <c r="A30" t="s">
        <v>1242</v>
      </c>
      <c r="B30" s="156" t="s">
        <v>14</v>
      </c>
      <c r="C30" s="156" t="s">
        <v>14</v>
      </c>
      <c r="D30" s="156">
        <v>-29</v>
      </c>
      <c r="Y30"/>
      <c r="Z30"/>
    </row>
    <row r="31" spans="1:26" ht="16.149999999999999">
      <c r="A31" t="s">
        <v>1243</v>
      </c>
      <c r="B31" s="156" t="s">
        <v>14</v>
      </c>
      <c r="C31" s="156" t="s">
        <v>14</v>
      </c>
      <c r="D31" s="156" t="s">
        <v>14</v>
      </c>
      <c r="Y31"/>
      <c r="Z31"/>
    </row>
    <row r="32" spans="1:26" ht="16.149999999999999">
      <c r="A32" t="s">
        <v>1244</v>
      </c>
      <c r="B32" s="156" t="s">
        <v>14</v>
      </c>
      <c r="C32" s="156" t="s">
        <v>14</v>
      </c>
      <c r="D32" s="156" t="s">
        <v>14</v>
      </c>
      <c r="Y32"/>
      <c r="Z32"/>
    </row>
    <row r="33" spans="1:26" ht="16.149999999999999">
      <c r="A33" t="s">
        <v>1245</v>
      </c>
      <c r="B33" s="156" t="s">
        <v>14</v>
      </c>
      <c r="C33" s="156" t="s">
        <v>14</v>
      </c>
      <c r="D33" s="156" t="s">
        <v>14</v>
      </c>
      <c r="Y33"/>
      <c r="Z33"/>
    </row>
    <row r="34" spans="1:26" ht="16.149999999999999">
      <c r="A34" t="s">
        <v>1246</v>
      </c>
      <c r="B34" s="156"/>
      <c r="C34" s="156"/>
      <c r="D34" s="156"/>
      <c r="E34" s="259">
        <f>100-EXP(1000*LN((0.001*E17+1)/(0.001*$V$112+1))/$V$113)*100</f>
        <v>12.041182908854395</v>
      </c>
      <c r="F34" s="259">
        <f>100-EXP(1000*LN((0.001*F17+1)/(0.001*$V$112+1))/$V$113)*100</f>
        <v>28.853766094152348</v>
      </c>
      <c r="G34" s="259">
        <f>100-EXP(1000*LN((0.001*G17+1)/(0.001*$V$112+1))/$V$113)*100</f>
        <v>41.113559578910028</v>
      </c>
      <c r="Y34"/>
      <c r="Z34"/>
    </row>
    <row r="35" spans="1:26">
      <c r="Y35"/>
      <c r="Z35"/>
    </row>
    <row r="36" spans="1:26">
      <c r="A36" s="261" t="s">
        <v>1249</v>
      </c>
      <c r="B36" s="262" t="s">
        <v>1248</v>
      </c>
      <c r="C36" s="262" t="s">
        <v>1248</v>
      </c>
      <c r="D36" s="262" t="s">
        <v>1248</v>
      </c>
      <c r="Y36"/>
      <c r="Z36"/>
    </row>
    <row r="37" spans="1:26">
      <c r="A37" s="261"/>
      <c r="B37" s="262"/>
      <c r="C37" s="262"/>
      <c r="D37" s="262"/>
      <c r="Y37"/>
      <c r="Z37"/>
    </row>
    <row r="38" spans="1:26" ht="16.149999999999999">
      <c r="A38" t="s">
        <v>1236</v>
      </c>
      <c r="B38" s="263">
        <f t="shared" ref="B38:G38" si="5">100-EXP(1000*LN((0.001*B7+1)/(0.001*$B$112+1))/$D$113)*100</f>
        <v>5.0055680862448213</v>
      </c>
      <c r="C38" s="263">
        <f t="shared" si="5"/>
        <v>25.358109354149732</v>
      </c>
      <c r="D38" s="263">
        <f t="shared" si="5"/>
        <v>9.7418539637125292</v>
      </c>
      <c r="E38" s="263">
        <f t="shared" si="5"/>
        <v>0</v>
      </c>
      <c r="F38" s="263">
        <f t="shared" si="5"/>
        <v>8.582164133497443</v>
      </c>
      <c r="G38" s="263">
        <f t="shared" si="5"/>
        <v>7.4063804755852232</v>
      </c>
      <c r="Y38"/>
      <c r="Z38"/>
    </row>
    <row r="39" spans="1:26" ht="16.149999999999999">
      <c r="A39" t="s">
        <v>1237</v>
      </c>
      <c r="B39" s="263">
        <f t="shared" ref="B39:G39" si="6">100-EXP(1000*LN((0.001*B8+1)/(0.001*$F$112+1))/$H$113)*100</f>
        <v>21.114475817184356</v>
      </c>
      <c r="C39" s="263">
        <f t="shared" si="6"/>
        <v>25.425723509808179</v>
      </c>
      <c r="D39" s="263">
        <f t="shared" si="6"/>
        <v>16.520533943826337</v>
      </c>
      <c r="E39" s="263">
        <f t="shared" si="6"/>
        <v>0.82631188255464849</v>
      </c>
      <c r="F39" s="263">
        <f t="shared" si="6"/>
        <v>5.6256422466108518</v>
      </c>
      <c r="G39" s="263">
        <f t="shared" si="6"/>
        <v>0</v>
      </c>
      <c r="Y39"/>
      <c r="Z39"/>
    </row>
    <row r="40" spans="1:26" ht="16.149999999999999">
      <c r="A40" t="s">
        <v>1238</v>
      </c>
      <c r="B40" s="263">
        <f>100-EXP(1000*LN((0.001*B9+1)/(0.001*$R$112+1))/$P$113)*100</f>
        <v>0</v>
      </c>
      <c r="C40" s="263">
        <f t="shared" ref="C40:D40" si="7">100-EXP(1000*LN((0.001*C9+1)/(0.001*$R$112+1))/$P$113)*100</f>
        <v>11.865769429425782</v>
      </c>
      <c r="D40" s="263">
        <f t="shared" si="7"/>
        <v>80.843057304792779</v>
      </c>
      <c r="E40" s="263">
        <f>100-EXP(1000*LN((0.001*E9+1)/(0.001*$R$112+1))/$P$113)*100</f>
        <v>22.094469094103204</v>
      </c>
      <c r="F40" s="263">
        <f>100-EXP(1000*LN((0.001*F9+1)/(0.001*$R$112+1))/$P$113)*100</f>
        <v>30.222030102526872</v>
      </c>
      <c r="G40" s="263">
        <f>100-EXP(1000*LN((0.001*G9+1)/(0.001*$R$112+1))/$P$113)*100</f>
        <v>24.127440065266313</v>
      </c>
      <c r="Y40"/>
      <c r="Z40"/>
    </row>
    <row r="41" spans="1:26" ht="16.149999999999999">
      <c r="A41" t="s">
        <v>1239</v>
      </c>
      <c r="B41" s="263">
        <f t="shared" ref="B41:G41" si="8">100-EXP(1000*LN((0.001*B10+1)/(0.001*$J$112+1))/$L$113)*100</f>
        <v>37.886881655476422</v>
      </c>
      <c r="C41" s="263">
        <f t="shared" si="8"/>
        <v>35.169006683099298</v>
      </c>
      <c r="D41" s="263">
        <f t="shared" si="8"/>
        <v>70.823650511598288</v>
      </c>
      <c r="E41" s="263">
        <f t="shared" si="8"/>
        <v>26.240006835927588</v>
      </c>
      <c r="F41" s="263">
        <f t="shared" si="8"/>
        <v>0</v>
      </c>
      <c r="G41" s="263">
        <f t="shared" si="8"/>
        <v>29.351772411044479</v>
      </c>
      <c r="Y41"/>
      <c r="Z41"/>
    </row>
    <row r="42" spans="1:26" ht="16.149999999999999">
      <c r="A42" t="s">
        <v>1240</v>
      </c>
      <c r="B42" s="263">
        <f t="shared" ref="B42:G42" si="9">100-EXP(1000*LN((0.001*B11+1)/(0.001*$J$114+1))/$L$113)*100</f>
        <v>63.373389231129416</v>
      </c>
      <c r="C42" s="263">
        <f t="shared" si="9"/>
        <v>58.586769509226755</v>
      </c>
      <c r="D42" s="263">
        <f t="shared" si="9"/>
        <v>34.599769437815169</v>
      </c>
      <c r="E42" s="263">
        <f t="shared" si="9"/>
        <v>27.336106105462193</v>
      </c>
      <c r="F42" s="263">
        <f t="shared" si="9"/>
        <v>13.899355616495185</v>
      </c>
      <c r="G42" s="263">
        <f t="shared" si="9"/>
        <v>24.197753468713472</v>
      </c>
      <c r="Y42"/>
      <c r="Z42"/>
    </row>
    <row r="43" spans="1:26" ht="16.149999999999999">
      <c r="A43" t="s">
        <v>1241</v>
      </c>
      <c r="B43" s="87">
        <v>-25.7</v>
      </c>
      <c r="C43" s="87">
        <v>-25.6</v>
      </c>
      <c r="D43" s="87">
        <v>-24.7</v>
      </c>
      <c r="E43" s="87"/>
      <c r="F43" s="87"/>
      <c r="G43" s="87"/>
      <c r="Y43"/>
      <c r="Z43"/>
    </row>
    <row r="44" spans="1:26" ht="16.149999999999999">
      <c r="A44" t="s">
        <v>1242</v>
      </c>
      <c r="B44" s="156" t="s">
        <v>14</v>
      </c>
      <c r="C44" s="156" t="s">
        <v>14</v>
      </c>
      <c r="D44" s="156">
        <v>-29</v>
      </c>
      <c r="Y44"/>
      <c r="Z44"/>
    </row>
    <row r="45" spans="1:26" ht="16.149999999999999">
      <c r="A45" t="s">
        <v>1243</v>
      </c>
      <c r="B45" s="156" t="s">
        <v>14</v>
      </c>
      <c r="C45" s="156" t="s">
        <v>14</v>
      </c>
      <c r="D45" s="156" t="s">
        <v>14</v>
      </c>
      <c r="Y45"/>
      <c r="Z45"/>
    </row>
    <row r="46" spans="1:26" ht="16.149999999999999">
      <c r="A46" t="s">
        <v>1244</v>
      </c>
      <c r="B46" s="156" t="s">
        <v>14</v>
      </c>
      <c r="C46" s="156" t="s">
        <v>14</v>
      </c>
      <c r="D46" s="156" t="s">
        <v>14</v>
      </c>
      <c r="Y46"/>
      <c r="Z46"/>
    </row>
    <row r="47" spans="1:26" ht="16.149999999999999">
      <c r="A47" t="s">
        <v>1245</v>
      </c>
      <c r="B47" s="156" t="s">
        <v>14</v>
      </c>
      <c r="C47" s="156" t="s">
        <v>14</v>
      </c>
      <c r="D47" s="156" t="s">
        <v>14</v>
      </c>
      <c r="E47" s="99"/>
      <c r="Y47"/>
      <c r="Z47"/>
    </row>
    <row r="48" spans="1:26" ht="16.149999999999999">
      <c r="A48" t="s">
        <v>1246</v>
      </c>
      <c r="E48" s="263">
        <f>100-EXP(1000*LN((0.001*E17+1)/(0.001*$V$112+1))/$X$113)*100</f>
        <v>5.8519544754325636</v>
      </c>
      <c r="F48" s="263">
        <f>100-EXP(1000*LN((0.001*F17+1)/(0.001*$V$112+1))/$X$113)*100</f>
        <v>14.785911979132109</v>
      </c>
      <c r="G48" s="263">
        <f>100-EXP(1000*LN((0.001*G17+1)/(0.001*$V$112+1))/$X$113)*100</f>
        <v>22.033651948985948</v>
      </c>
      <c r="Y48"/>
      <c r="Z48"/>
    </row>
    <row r="51" spans="1:28">
      <c r="A51" s="34" t="s">
        <v>956</v>
      </c>
      <c r="F51" s="248" t="s">
        <v>957</v>
      </c>
      <c r="G51" s="248" t="s">
        <v>958</v>
      </c>
      <c r="H51" s="75" t="s">
        <v>927</v>
      </c>
      <c r="I51" s="75" t="s">
        <v>19</v>
      </c>
      <c r="J51" s="249" t="s">
        <v>959</v>
      </c>
      <c r="K51" s="248" t="s">
        <v>960</v>
      </c>
      <c r="L51" s="248" t="s">
        <v>34</v>
      </c>
      <c r="M51" s="75" t="s">
        <v>1197</v>
      </c>
      <c r="N51" s="75" t="s">
        <v>1198</v>
      </c>
      <c r="O51" s="75" t="s">
        <v>1199</v>
      </c>
      <c r="P51" s="249" t="s">
        <v>961</v>
      </c>
      <c r="Q51" s="249" t="s">
        <v>962</v>
      </c>
      <c r="R51" s="248" t="s">
        <v>963</v>
      </c>
      <c r="S51" s="75" t="s">
        <v>1200</v>
      </c>
      <c r="T51" s="75" t="s">
        <v>1201</v>
      </c>
      <c r="U51" s="75" t="s">
        <v>1202</v>
      </c>
      <c r="V51" s="249" t="s">
        <v>964</v>
      </c>
      <c r="W51" s="248" t="s">
        <v>965</v>
      </c>
      <c r="X51" s="320" t="s">
        <v>966</v>
      </c>
      <c r="Y51" s="334" t="s">
        <v>1203</v>
      </c>
      <c r="Z51" s="341" t="s">
        <v>967</v>
      </c>
      <c r="AA51" s="340" t="s">
        <v>968</v>
      </c>
      <c r="AB51" s="248" t="s">
        <v>969</v>
      </c>
    </row>
    <row r="52" spans="1:28" ht="28.9">
      <c r="A52" s="39" t="s">
        <v>975</v>
      </c>
      <c r="F52" s="40" t="s">
        <v>976</v>
      </c>
      <c r="G52" s="41" t="s">
        <v>977</v>
      </c>
      <c r="H52" s="40" t="s">
        <v>970</v>
      </c>
      <c r="I52" s="41" t="s">
        <v>971</v>
      </c>
      <c r="J52" s="41" t="s">
        <v>978</v>
      </c>
      <c r="K52" s="41" t="s">
        <v>979</v>
      </c>
      <c r="L52" s="41" t="s">
        <v>980</v>
      </c>
      <c r="M52" s="41" t="s">
        <v>972</v>
      </c>
      <c r="N52" s="41" t="s">
        <v>973</v>
      </c>
      <c r="O52" s="41" t="s">
        <v>974</v>
      </c>
      <c r="P52" s="41" t="s">
        <v>981</v>
      </c>
      <c r="Q52" s="41" t="s">
        <v>982</v>
      </c>
      <c r="R52" s="41" t="s">
        <v>983</v>
      </c>
      <c r="S52" s="41" t="s">
        <v>946</v>
      </c>
      <c r="T52" s="41" t="s">
        <v>947</v>
      </c>
      <c r="U52" s="41" t="s">
        <v>948</v>
      </c>
      <c r="V52" s="41" t="s">
        <v>984</v>
      </c>
      <c r="W52" s="41" t="s">
        <v>985</v>
      </c>
      <c r="X52" s="41" t="s">
        <v>986</v>
      </c>
      <c r="Y52" s="335" t="s">
        <v>949</v>
      </c>
      <c r="Z52" s="342" t="s">
        <v>987</v>
      </c>
      <c r="AA52" s="41" t="s">
        <v>988</v>
      </c>
      <c r="AB52" s="42" t="s">
        <v>989</v>
      </c>
    </row>
    <row r="53" spans="1:28">
      <c r="A53" s="43" t="s">
        <v>996</v>
      </c>
      <c r="F53" s="44" t="s">
        <v>997</v>
      </c>
      <c r="G53" s="45" t="s">
        <v>998</v>
      </c>
      <c r="H53" s="44" t="s">
        <v>991</v>
      </c>
      <c r="I53" s="45" t="s">
        <v>992</v>
      </c>
      <c r="J53" s="45" t="s">
        <v>999</v>
      </c>
      <c r="K53" s="45" t="s">
        <v>1000</v>
      </c>
      <c r="L53" s="45" t="s">
        <v>1001</v>
      </c>
      <c r="M53" s="45" t="s">
        <v>993</v>
      </c>
      <c r="N53" s="45" t="s">
        <v>994</v>
      </c>
      <c r="O53" s="45" t="s">
        <v>995</v>
      </c>
      <c r="P53" s="45" t="s">
        <v>1002</v>
      </c>
      <c r="Q53" s="45" t="s">
        <v>1003</v>
      </c>
      <c r="R53" s="45" t="s">
        <v>1004</v>
      </c>
      <c r="S53" s="45" t="s">
        <v>951</v>
      </c>
      <c r="T53" s="45" t="s">
        <v>952</v>
      </c>
      <c r="U53" s="45" t="s">
        <v>953</v>
      </c>
      <c r="V53" s="45" t="s">
        <v>1005</v>
      </c>
      <c r="W53" s="45" t="s">
        <v>1006</v>
      </c>
      <c r="X53" s="45" t="s">
        <v>1007</v>
      </c>
      <c r="Y53" s="335" t="s">
        <v>954</v>
      </c>
      <c r="Z53" s="343" t="s">
        <v>1008</v>
      </c>
      <c r="AA53" s="45" t="s">
        <v>1009</v>
      </c>
      <c r="AB53" s="46" t="s">
        <v>1010</v>
      </c>
    </row>
    <row r="54" spans="1:28">
      <c r="A54" s="47" t="s">
        <v>1011</v>
      </c>
      <c r="F54" s="48" t="s">
        <v>97</v>
      </c>
      <c r="G54" s="49" t="s">
        <v>97</v>
      </c>
      <c r="H54" s="228" t="s">
        <v>96</v>
      </c>
      <c r="I54" s="229" t="s">
        <v>96</v>
      </c>
      <c r="J54" s="49" t="s">
        <v>97</v>
      </c>
      <c r="K54" s="49" t="s">
        <v>97</v>
      </c>
      <c r="L54" s="49" t="s">
        <v>97</v>
      </c>
      <c r="M54" s="229" t="s">
        <v>96</v>
      </c>
      <c r="N54" s="229" t="s">
        <v>96</v>
      </c>
      <c r="O54" s="229" t="s">
        <v>96</v>
      </c>
      <c r="P54" s="49" t="s">
        <v>97</v>
      </c>
      <c r="Q54" s="49" t="s">
        <v>97</v>
      </c>
      <c r="R54" s="49" t="s">
        <v>97</v>
      </c>
      <c r="S54" s="229" t="s">
        <v>96</v>
      </c>
      <c r="T54" s="229" t="s">
        <v>96</v>
      </c>
      <c r="U54" s="229" t="s">
        <v>96</v>
      </c>
      <c r="V54" s="49" t="s">
        <v>97</v>
      </c>
      <c r="W54" s="49" t="s">
        <v>97</v>
      </c>
      <c r="X54" s="49" t="s">
        <v>97</v>
      </c>
      <c r="Y54" s="336" t="s">
        <v>96</v>
      </c>
      <c r="Z54" s="344" t="s">
        <v>97</v>
      </c>
      <c r="AA54" s="49" t="s">
        <v>97</v>
      </c>
      <c r="AB54" s="50" t="s">
        <v>97</v>
      </c>
    </row>
    <row r="55" spans="1:28">
      <c r="A55" s="51"/>
      <c r="F55" s="52"/>
      <c r="G55" s="37"/>
      <c r="H55" s="65"/>
      <c r="I55" s="56"/>
      <c r="J55" s="37"/>
      <c r="K55" s="37"/>
      <c r="L55" s="37"/>
      <c r="M55" s="56"/>
      <c r="N55" s="56"/>
      <c r="O55" s="56"/>
      <c r="P55" s="37"/>
      <c r="Q55" s="37"/>
      <c r="R55" s="37"/>
      <c r="S55" s="56"/>
      <c r="T55" s="56"/>
      <c r="U55" s="56"/>
      <c r="V55" s="37"/>
      <c r="W55" s="37"/>
      <c r="X55" s="37"/>
      <c r="Y55" s="335"/>
      <c r="Z55" s="345"/>
      <c r="AA55" s="37"/>
      <c r="AB55" s="53"/>
    </row>
    <row r="56" spans="1:28">
      <c r="A56" s="43" t="s">
        <v>1012</v>
      </c>
      <c r="F56" s="54">
        <v>0.46753661818857978</v>
      </c>
      <c r="G56" s="55">
        <v>0</v>
      </c>
      <c r="H56" s="54">
        <v>22.555936040523775</v>
      </c>
      <c r="I56" s="55">
        <v>23.063856762405297</v>
      </c>
      <c r="J56" s="56">
        <v>29.581486552336326</v>
      </c>
      <c r="K56" s="55">
        <v>0</v>
      </c>
      <c r="L56" s="55">
        <v>1.5046848061833011</v>
      </c>
      <c r="M56" s="55">
        <v>15.115830665414792</v>
      </c>
      <c r="N56" s="66">
        <v>6.9447790130558156</v>
      </c>
      <c r="O56" s="66">
        <v>8.1502495372124262</v>
      </c>
      <c r="P56" s="56">
        <v>2430</v>
      </c>
      <c r="Q56" s="56">
        <v>330.52781418714983</v>
      </c>
      <c r="R56" s="55">
        <v>0</v>
      </c>
      <c r="S56" s="66">
        <v>1.1843405996417818E-2</v>
      </c>
      <c r="T56" s="66">
        <v>0.8471448978818914</v>
      </c>
      <c r="U56" s="66">
        <v>2.1525640697781783</v>
      </c>
      <c r="V56" s="56">
        <v>6200</v>
      </c>
      <c r="W56" s="55">
        <v>0</v>
      </c>
      <c r="X56" s="55">
        <v>2.8294363473453639</v>
      </c>
      <c r="Y56" s="337">
        <v>7.549787841774303</v>
      </c>
      <c r="Z56" s="335">
        <v>5800</v>
      </c>
      <c r="AA56" s="55">
        <v>0</v>
      </c>
      <c r="AB56" s="57">
        <v>0.94851234957569841</v>
      </c>
    </row>
    <row r="57" spans="1:28">
      <c r="A57" s="43" t="s">
        <v>1013</v>
      </c>
      <c r="F57" s="54">
        <v>7.2992225344944845</v>
      </c>
      <c r="G57" s="55">
        <v>6.9789043706626979</v>
      </c>
      <c r="H57" s="54">
        <v>12.689610779816499</v>
      </c>
      <c r="I57" s="55">
        <v>13.092168063264781</v>
      </c>
      <c r="J57" s="56">
        <v>206.54516736775523</v>
      </c>
      <c r="K57" s="55">
        <v>7.2430468660746321</v>
      </c>
      <c r="L57" s="55">
        <v>7.2652848728310708</v>
      </c>
      <c r="M57" s="55">
        <v>14.653305637653578</v>
      </c>
      <c r="N57" s="55">
        <v>10.798464922503429</v>
      </c>
      <c r="O57" s="55">
        <v>11.667164145710599</v>
      </c>
      <c r="P57" s="56">
        <v>3700</v>
      </c>
      <c r="Q57" s="56">
        <v>10.059655822442844</v>
      </c>
      <c r="R57" s="55">
        <v>7.2113660906756172</v>
      </c>
      <c r="S57" s="66">
        <v>0.23627560433186376</v>
      </c>
      <c r="T57" s="66">
        <v>7.6544494906443097</v>
      </c>
      <c r="U57" s="66">
        <v>0.82937944518896112</v>
      </c>
      <c r="V57" s="56">
        <v>67.832707499458621</v>
      </c>
      <c r="W57" s="55">
        <v>6.8890217304502608</v>
      </c>
      <c r="X57" s="55">
        <v>6.6689455891634912</v>
      </c>
      <c r="Y57" s="337">
        <v>0.12056877035831433</v>
      </c>
      <c r="Z57" s="335">
        <v>95.349666872479162</v>
      </c>
      <c r="AA57" s="55">
        <v>6.8631261588270647</v>
      </c>
      <c r="AB57" s="57">
        <v>6.8655097699498535</v>
      </c>
    </row>
    <row r="58" spans="1:28">
      <c r="A58" s="43" t="s">
        <v>1014</v>
      </c>
      <c r="F58" s="54">
        <v>0.5543356356498278</v>
      </c>
      <c r="G58" s="55">
        <v>0.62635693568731798</v>
      </c>
      <c r="H58" s="68">
        <v>1.0727874760701974</v>
      </c>
      <c r="I58" s="66">
        <v>0.86925448221124957</v>
      </c>
      <c r="J58" s="56">
        <v>13.861674926498559</v>
      </c>
      <c r="K58" s="55">
        <v>0.55621937856679049</v>
      </c>
      <c r="L58" s="55">
        <v>1.180904599053394</v>
      </c>
      <c r="M58" s="66">
        <v>1.6675589933623289</v>
      </c>
      <c r="N58" s="66">
        <v>1.0767492099205496</v>
      </c>
      <c r="O58" s="66">
        <v>1.4290979702781605</v>
      </c>
      <c r="P58" s="56">
        <v>504.48105657184243</v>
      </c>
      <c r="Q58" s="56">
        <v>17.460863273183815</v>
      </c>
      <c r="R58" s="55">
        <v>0.51224789252082614</v>
      </c>
      <c r="S58" s="66">
        <v>9.4645409033477623E-2</v>
      </c>
      <c r="T58" s="66">
        <v>0.58958356340062823</v>
      </c>
      <c r="U58" s="66">
        <v>0.43570808438016351</v>
      </c>
      <c r="V58" s="56">
        <v>287.0248791756232</v>
      </c>
      <c r="W58" s="55">
        <v>0</v>
      </c>
      <c r="X58" s="55">
        <v>0.48719758719747475</v>
      </c>
      <c r="Y58" s="337">
        <v>1.8955189548332478</v>
      </c>
      <c r="Z58" s="335">
        <v>1030</v>
      </c>
      <c r="AA58" s="55">
        <v>0.52682558169015614</v>
      </c>
      <c r="AB58" s="57">
        <v>0</v>
      </c>
    </row>
    <row r="59" spans="1:28">
      <c r="A59" s="43" t="s">
        <v>1015</v>
      </c>
      <c r="F59" s="54">
        <v>0.94216259400694435</v>
      </c>
      <c r="G59" s="55">
        <v>0.71496985514063949</v>
      </c>
      <c r="H59" s="68">
        <v>2.8303433282864425</v>
      </c>
      <c r="I59" s="66">
        <v>3.0147911693043534</v>
      </c>
      <c r="J59" s="56">
        <v>49.737556284640107</v>
      </c>
      <c r="K59" s="55">
        <v>1.010290309489366</v>
      </c>
      <c r="L59" s="55">
        <v>1.1919893605962877</v>
      </c>
      <c r="M59" s="66">
        <v>6.060636947828427</v>
      </c>
      <c r="N59" s="66">
        <v>3.9080330341625182</v>
      </c>
      <c r="O59" s="66">
        <v>3.3230309296759089</v>
      </c>
      <c r="P59" s="56">
        <v>1190</v>
      </c>
      <c r="Q59" s="56">
        <v>11.052307466075192</v>
      </c>
      <c r="R59" s="55">
        <v>0.86185366410002873</v>
      </c>
      <c r="S59" s="66">
        <v>0.35790937846111598</v>
      </c>
      <c r="T59" s="66">
        <v>2.2089300449021354</v>
      </c>
      <c r="U59" s="66">
        <v>0.24915603115489698</v>
      </c>
      <c r="V59" s="56">
        <v>107.81512184112196</v>
      </c>
      <c r="W59" s="55">
        <v>0.85104483609856407</v>
      </c>
      <c r="X59" s="55">
        <v>0.74384536426607117</v>
      </c>
      <c r="Y59" s="337">
        <v>0.74344001068369914</v>
      </c>
      <c r="Z59" s="335">
        <v>165.79819618301667</v>
      </c>
      <c r="AA59" s="55">
        <v>0.60135595660016294</v>
      </c>
      <c r="AB59" s="57">
        <v>0.71827400734257585</v>
      </c>
    </row>
    <row r="60" spans="1:28">
      <c r="A60" s="43" t="s">
        <v>1017</v>
      </c>
      <c r="F60" s="54">
        <v>0</v>
      </c>
      <c r="G60" s="55">
        <v>0</v>
      </c>
      <c r="H60" s="68">
        <v>1.583948557055868</v>
      </c>
      <c r="I60" s="66">
        <v>1.5586729676171507</v>
      </c>
      <c r="J60" s="56">
        <v>59.621741834172539</v>
      </c>
      <c r="K60" s="55">
        <v>0</v>
      </c>
      <c r="L60" s="55">
        <v>1.0688028839328061</v>
      </c>
      <c r="M60" s="66">
        <v>3.00693435980005</v>
      </c>
      <c r="N60" s="66">
        <v>1.971769916932808</v>
      </c>
      <c r="O60" s="66">
        <v>1.7719387238600921</v>
      </c>
      <c r="P60" s="56">
        <v>644.14093935887547</v>
      </c>
      <c r="Q60" s="55">
        <v>8.8470705783687578</v>
      </c>
      <c r="R60" s="55">
        <v>0</v>
      </c>
      <c r="S60" s="66">
        <v>0.17929588469191246</v>
      </c>
      <c r="T60" s="66">
        <v>1.2305645205999614</v>
      </c>
      <c r="U60" s="66">
        <v>0.30678623719823112</v>
      </c>
      <c r="V60" s="56">
        <v>93.497344889191453</v>
      </c>
      <c r="W60" s="55">
        <v>0</v>
      </c>
      <c r="X60" s="55">
        <v>0.30870408121231746</v>
      </c>
      <c r="Y60" s="337">
        <v>0.43137364235509384</v>
      </c>
      <c r="Z60" s="335">
        <v>117.79129653043661</v>
      </c>
      <c r="AA60" s="55">
        <v>0</v>
      </c>
      <c r="AB60" s="57">
        <v>0</v>
      </c>
    </row>
    <row r="61" spans="1:28">
      <c r="A61" s="43" t="s">
        <v>1016</v>
      </c>
      <c r="F61" s="54">
        <v>0</v>
      </c>
      <c r="G61" s="55">
        <v>0</v>
      </c>
      <c r="H61" s="68">
        <v>4.2344208102301222</v>
      </c>
      <c r="I61" s="66">
        <v>3.8363722774435107</v>
      </c>
      <c r="J61" s="56">
        <v>33.973359261151465</v>
      </c>
      <c r="K61" s="55">
        <v>0</v>
      </c>
      <c r="L61" s="55">
        <v>0</v>
      </c>
      <c r="M61" s="66">
        <v>7.3413272645007011</v>
      </c>
      <c r="N61" s="66">
        <v>4.8118733041169168</v>
      </c>
      <c r="O61" s="66">
        <v>3.7780022687786414</v>
      </c>
      <c r="P61" s="56">
        <v>1210</v>
      </c>
      <c r="Q61" s="55">
        <v>1.2590639434065762</v>
      </c>
      <c r="R61" s="55">
        <v>0</v>
      </c>
      <c r="S61" s="66">
        <v>0.12944588326827042</v>
      </c>
      <c r="T61" s="66">
        <v>2.9367842710210645</v>
      </c>
      <c r="U61" s="66">
        <v>0.27295657039149185</v>
      </c>
      <c r="V61" s="55">
        <v>7.0003930851283469</v>
      </c>
      <c r="W61" s="55">
        <v>0</v>
      </c>
      <c r="X61" s="55">
        <v>0.198318931589545</v>
      </c>
      <c r="Y61" s="337">
        <v>5.4022168206961166E-3</v>
      </c>
      <c r="Z61" s="335">
        <v>17.184338174635599</v>
      </c>
      <c r="AA61" s="55">
        <v>0</v>
      </c>
      <c r="AB61" s="57">
        <v>0</v>
      </c>
    </row>
    <row r="62" spans="1:28">
      <c r="A62" s="43" t="s">
        <v>1250</v>
      </c>
      <c r="F62" s="231" t="s">
        <v>14</v>
      </c>
      <c r="G62" s="232" t="s">
        <v>14</v>
      </c>
      <c r="H62" s="233" t="s">
        <v>14</v>
      </c>
      <c r="I62" s="234" t="s">
        <v>14</v>
      </c>
      <c r="J62" s="234" t="s">
        <v>14</v>
      </c>
      <c r="K62" s="234" t="s">
        <v>14</v>
      </c>
      <c r="L62" s="234" t="s">
        <v>14</v>
      </c>
      <c r="M62" s="234" t="s">
        <v>14</v>
      </c>
      <c r="N62" s="234" t="s">
        <v>14</v>
      </c>
      <c r="O62" s="234" t="s">
        <v>14</v>
      </c>
      <c r="P62" s="234" t="s">
        <v>14</v>
      </c>
      <c r="Q62" s="234" t="s">
        <v>14</v>
      </c>
      <c r="R62" s="234" t="s">
        <v>14</v>
      </c>
      <c r="S62" s="234" t="s">
        <v>14</v>
      </c>
      <c r="T62" s="234" t="s">
        <v>14</v>
      </c>
      <c r="U62" s="234" t="s">
        <v>14</v>
      </c>
      <c r="V62" s="234" t="s">
        <v>14</v>
      </c>
      <c r="W62" s="234" t="s">
        <v>14</v>
      </c>
      <c r="X62" s="234" t="s">
        <v>14</v>
      </c>
      <c r="Y62" s="338" t="s">
        <v>14</v>
      </c>
      <c r="Z62" s="346" t="s">
        <v>14</v>
      </c>
      <c r="AA62" s="232" t="s">
        <v>14</v>
      </c>
      <c r="AB62" s="237" t="s">
        <v>14</v>
      </c>
    </row>
    <row r="63" spans="1:28">
      <c r="A63" s="43" t="s">
        <v>1251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338" t="s">
        <v>14</v>
      </c>
      <c r="Z63" s="346" t="s">
        <v>14</v>
      </c>
      <c r="AA63" s="232" t="s">
        <v>14</v>
      </c>
      <c r="AB63" s="237" t="s">
        <v>14</v>
      </c>
    </row>
    <row r="64" spans="1:28">
      <c r="A64" s="43" t="s">
        <v>1026</v>
      </c>
      <c r="F64" s="54">
        <v>0</v>
      </c>
      <c r="G64" s="55">
        <v>0</v>
      </c>
      <c r="H64" s="68">
        <v>0.16041411591679808</v>
      </c>
      <c r="I64" s="66">
        <v>0.16648953498279698</v>
      </c>
      <c r="J64" s="56">
        <v>41.407797336125263</v>
      </c>
      <c r="K64" s="55">
        <v>0</v>
      </c>
      <c r="L64" s="55">
        <v>0</v>
      </c>
      <c r="M64" s="66">
        <v>0.67430185555070132</v>
      </c>
      <c r="N64" s="66">
        <v>0.47010627819376516</v>
      </c>
      <c r="O64" s="66">
        <v>0.24441218920209581</v>
      </c>
      <c r="P64" s="56">
        <v>117.2044809194295</v>
      </c>
      <c r="Q64" s="55">
        <v>6.6024542725523947</v>
      </c>
      <c r="R64" s="55">
        <v>0</v>
      </c>
      <c r="S64" s="66">
        <v>6.7434966063418672E-2</v>
      </c>
      <c r="T64" s="66">
        <v>0.15413562944052214</v>
      </c>
      <c r="U64" s="66">
        <v>5.5894722666533184E-2</v>
      </c>
      <c r="V64" s="56">
        <v>86.714839555329007</v>
      </c>
      <c r="W64" s="55">
        <v>0</v>
      </c>
      <c r="X64" s="55">
        <v>0.20937799956365707</v>
      </c>
      <c r="Y64" s="337">
        <v>5.0479072327303545E-2</v>
      </c>
      <c r="Z64" s="335">
        <v>78.13529320940053</v>
      </c>
      <c r="AA64" s="55">
        <v>0</v>
      </c>
      <c r="AB64" s="57">
        <v>0</v>
      </c>
    </row>
    <row r="65" spans="1:28">
      <c r="A65" s="43" t="s">
        <v>1024</v>
      </c>
      <c r="F65" s="54">
        <v>0</v>
      </c>
      <c r="G65" s="55">
        <v>0</v>
      </c>
      <c r="H65" s="68">
        <v>0.37019400889353538</v>
      </c>
      <c r="I65" s="66">
        <v>0.41333814829737425</v>
      </c>
      <c r="J65" s="56">
        <v>119.35665471574086</v>
      </c>
      <c r="K65" s="55">
        <v>0</v>
      </c>
      <c r="L65" s="55">
        <v>0</v>
      </c>
      <c r="M65" s="66">
        <v>1.848557908901191</v>
      </c>
      <c r="N65" s="66">
        <v>1.2104650687225051</v>
      </c>
      <c r="O65" s="66">
        <v>0.56699883620382108</v>
      </c>
      <c r="P65" s="56">
        <v>299.16054339470145</v>
      </c>
      <c r="Q65" s="56">
        <v>24.657892905625591</v>
      </c>
      <c r="R65" s="55">
        <v>0</v>
      </c>
      <c r="S65" s="66">
        <v>0.17370828699267521</v>
      </c>
      <c r="T65" s="66">
        <v>0.33068227040152931</v>
      </c>
      <c r="U65" s="66">
        <v>0.1146492130769166</v>
      </c>
      <c r="V65" s="56">
        <v>52.55758485309395</v>
      </c>
      <c r="W65" s="55">
        <v>0</v>
      </c>
      <c r="X65" s="55">
        <v>0.26282631229103776</v>
      </c>
      <c r="Y65" s="337">
        <v>0.13683061669716978</v>
      </c>
      <c r="Z65" s="335">
        <v>97.925692611106882</v>
      </c>
      <c r="AA65" s="55">
        <v>0</v>
      </c>
      <c r="AB65" s="57">
        <v>0</v>
      </c>
    </row>
    <row r="66" spans="1:28">
      <c r="A66" s="43" t="s">
        <v>1028</v>
      </c>
      <c r="F66" s="54">
        <v>0</v>
      </c>
      <c r="G66" s="55">
        <v>0</v>
      </c>
      <c r="H66" s="68">
        <v>3.7728673933236467</v>
      </c>
      <c r="I66" s="66">
        <v>3.7154627743144393</v>
      </c>
      <c r="J66" s="56">
        <v>158.42225499826378</v>
      </c>
      <c r="K66" s="55">
        <v>0</v>
      </c>
      <c r="L66" s="55">
        <v>6.0122215883497603</v>
      </c>
      <c r="M66" s="66">
        <v>6.7953383111817312</v>
      </c>
      <c r="N66" s="66">
        <v>4.3620153364326573</v>
      </c>
      <c r="O66" s="66">
        <v>3.6355003655298841</v>
      </c>
      <c r="P66" s="56">
        <v>1980</v>
      </c>
      <c r="Q66" s="56">
        <v>39.445116653736356</v>
      </c>
      <c r="R66" s="55">
        <v>0</v>
      </c>
      <c r="S66" s="66">
        <v>0.39628238452159714</v>
      </c>
      <c r="T66" s="66">
        <v>3.0080929280178661</v>
      </c>
      <c r="U66" s="66">
        <v>1.2841686910427403</v>
      </c>
      <c r="V66" s="56">
        <v>1340</v>
      </c>
      <c r="W66" s="55">
        <v>0</v>
      </c>
      <c r="X66" s="55">
        <v>2.9567455479806499</v>
      </c>
      <c r="Y66" s="337">
        <v>0.93201019223495341</v>
      </c>
      <c r="Z66" s="335">
        <v>991.83461081731411</v>
      </c>
      <c r="AA66" s="55">
        <v>0</v>
      </c>
      <c r="AB66" s="57">
        <v>0</v>
      </c>
    </row>
    <row r="67" spans="1:28">
      <c r="A67" s="43" t="s">
        <v>1031</v>
      </c>
      <c r="F67" s="54">
        <v>0</v>
      </c>
      <c r="G67" s="55">
        <v>0</v>
      </c>
      <c r="H67" s="68">
        <v>6.651858705892681</v>
      </c>
      <c r="I67" s="66">
        <v>7.5872559483611619</v>
      </c>
      <c r="J67" s="56">
        <v>1510</v>
      </c>
      <c r="K67" s="55">
        <v>0</v>
      </c>
      <c r="L67" s="55">
        <v>0</v>
      </c>
      <c r="M67" s="55">
        <v>27.738893396358211</v>
      </c>
      <c r="N67" s="55">
        <v>18.969481901166887</v>
      </c>
      <c r="O67" s="66">
        <v>7.8869962476797539</v>
      </c>
      <c r="P67" s="56">
        <v>6200</v>
      </c>
      <c r="Q67" s="56">
        <v>186.22328637048469</v>
      </c>
      <c r="R67" s="55">
        <v>0</v>
      </c>
      <c r="S67" s="66">
        <v>2.7264646061991913</v>
      </c>
      <c r="T67" s="66">
        <v>5.7424266618241626</v>
      </c>
      <c r="U67" s="66">
        <v>1.8041336632058953</v>
      </c>
      <c r="V67" s="56">
        <v>1310</v>
      </c>
      <c r="W67" s="55">
        <v>0</v>
      </c>
      <c r="X67" s="55">
        <v>12.636894007449724</v>
      </c>
      <c r="Y67" s="337">
        <v>2.4258331922206584</v>
      </c>
      <c r="Z67" s="335">
        <v>1450</v>
      </c>
      <c r="AA67" s="55">
        <v>0</v>
      </c>
      <c r="AB67" s="57">
        <v>0</v>
      </c>
    </row>
    <row r="68" spans="1:28">
      <c r="A68" s="43" t="s">
        <v>1033</v>
      </c>
      <c r="F68" s="54">
        <v>0</v>
      </c>
      <c r="G68" s="55">
        <v>0</v>
      </c>
      <c r="H68" s="68">
        <v>0.33694542604438843</v>
      </c>
      <c r="I68" s="66">
        <v>0.46502617822092773</v>
      </c>
      <c r="J68" s="56">
        <v>383.81409426354401</v>
      </c>
      <c r="K68" s="55">
        <v>0</v>
      </c>
      <c r="L68" s="55">
        <v>0</v>
      </c>
      <c r="M68" s="66">
        <v>4.1861744771471194</v>
      </c>
      <c r="N68" s="66">
        <v>2.8106642831651931</v>
      </c>
      <c r="O68" s="66">
        <v>0.76622913262649117</v>
      </c>
      <c r="P68" s="56">
        <v>276.8411066174869</v>
      </c>
      <c r="Q68" s="56">
        <v>31.304796344904158</v>
      </c>
      <c r="R68" s="55">
        <v>0</v>
      </c>
      <c r="S68" s="66">
        <v>0.34248093021088921</v>
      </c>
      <c r="T68" s="66">
        <v>0.38824517876994485</v>
      </c>
      <c r="U68" s="66">
        <v>0.11188635784642646</v>
      </c>
      <c r="V68" s="56">
        <v>104.54412874950738</v>
      </c>
      <c r="W68" s="55">
        <v>0</v>
      </c>
      <c r="X68" s="55">
        <v>0</v>
      </c>
      <c r="Y68" s="337">
        <v>8.5999903277650086E-2</v>
      </c>
      <c r="Z68" s="335">
        <v>140.10470518883923</v>
      </c>
      <c r="AA68" s="55">
        <v>0</v>
      </c>
      <c r="AB68" s="57">
        <v>0</v>
      </c>
    </row>
    <row r="69" spans="1:28">
      <c r="A69" s="43" t="s">
        <v>1032</v>
      </c>
      <c r="F69" s="54">
        <v>0</v>
      </c>
      <c r="G69" s="55">
        <v>0</v>
      </c>
      <c r="H69" s="68">
        <v>0.56158445856149186</v>
      </c>
      <c r="I69" s="66">
        <v>0.79039172349092379</v>
      </c>
      <c r="J69" s="56">
        <v>715.49802651135974</v>
      </c>
      <c r="K69" s="55">
        <v>0</v>
      </c>
      <c r="L69" s="55">
        <v>0</v>
      </c>
      <c r="M69" s="66">
        <v>6.6333957404334516</v>
      </c>
      <c r="N69" s="66">
        <v>4.7520867365084678</v>
      </c>
      <c r="O69" s="66">
        <v>1.2935372809274779</v>
      </c>
      <c r="P69" s="56">
        <v>492.43366078279126</v>
      </c>
      <c r="Q69" s="55">
        <v>3.8989385021753482</v>
      </c>
      <c r="R69" s="55">
        <v>0</v>
      </c>
      <c r="S69" s="66">
        <v>0.62782828917795697</v>
      </c>
      <c r="T69" s="66">
        <v>0.62306357476448393</v>
      </c>
      <c r="U69" s="66">
        <v>1.8316585218296239E-2</v>
      </c>
      <c r="V69" s="55">
        <v>0</v>
      </c>
      <c r="W69" s="55">
        <v>0</v>
      </c>
      <c r="X69" s="55">
        <v>0</v>
      </c>
      <c r="Y69" s="337">
        <v>0.10672725382406437</v>
      </c>
      <c r="Z69" s="347">
        <v>3.7577115165478974</v>
      </c>
      <c r="AA69" s="55">
        <v>0</v>
      </c>
      <c r="AB69" s="57">
        <v>0</v>
      </c>
    </row>
    <row r="71" spans="1:28" ht="15" thickBot="1"/>
    <row r="72" spans="1:28">
      <c r="A72" s="238" t="s">
        <v>1053</v>
      </c>
      <c r="B72" s="239" t="s">
        <v>1054</v>
      </c>
      <c r="C72" s="240" t="s">
        <v>5</v>
      </c>
      <c r="D72" s="240" t="s">
        <v>1055</v>
      </c>
      <c r="E72" s="240" t="s">
        <v>1056</v>
      </c>
      <c r="F72" s="240" t="s">
        <v>1057</v>
      </c>
      <c r="G72" s="240" t="s">
        <v>69</v>
      </c>
      <c r="H72" s="240" t="s">
        <v>70</v>
      </c>
      <c r="I72" s="240" t="s">
        <v>1058</v>
      </c>
      <c r="J72" s="240" t="s">
        <v>204</v>
      </c>
      <c r="K72" s="240" t="s">
        <v>206</v>
      </c>
      <c r="L72" s="241" t="s">
        <v>1059</v>
      </c>
    </row>
    <row r="73" spans="1:28">
      <c r="A73" s="242" t="s">
        <v>1060</v>
      </c>
      <c r="B73" s="124">
        <v>323</v>
      </c>
      <c r="C73" s="102" t="s">
        <v>1061</v>
      </c>
      <c r="D73" s="102" t="s">
        <v>1062</v>
      </c>
      <c r="E73" s="102">
        <v>15</v>
      </c>
      <c r="F73" s="102"/>
      <c r="G73" s="102">
        <v>5.56</v>
      </c>
      <c r="H73" s="102">
        <v>322</v>
      </c>
      <c r="I73" s="102">
        <v>12.7</v>
      </c>
      <c r="J73" s="102">
        <v>152</v>
      </c>
      <c r="K73" s="102">
        <v>0.25</v>
      </c>
      <c r="L73" s="243">
        <v>0</v>
      </c>
    </row>
    <row r="74" spans="1:28">
      <c r="A74" s="242" t="s">
        <v>1063</v>
      </c>
      <c r="B74" s="124">
        <v>323</v>
      </c>
      <c r="C74" s="102" t="s">
        <v>1064</v>
      </c>
      <c r="D74" s="102" t="s">
        <v>1065</v>
      </c>
      <c r="E74" s="102">
        <v>20</v>
      </c>
      <c r="F74" s="102"/>
      <c r="G74" s="102">
        <v>7</v>
      </c>
      <c r="H74" s="102">
        <v>539</v>
      </c>
      <c r="I74" s="102">
        <v>12.1</v>
      </c>
      <c r="J74" s="102">
        <v>-86</v>
      </c>
      <c r="K74" s="102">
        <v>0.19</v>
      </c>
      <c r="L74" s="243">
        <v>0</v>
      </c>
    </row>
    <row r="75" spans="1:28">
      <c r="A75" s="242" t="s">
        <v>1066</v>
      </c>
      <c r="B75" s="124" t="s">
        <v>17</v>
      </c>
      <c r="C75" s="102" t="s">
        <v>1067</v>
      </c>
      <c r="D75" s="102"/>
      <c r="E75" s="102">
        <v>20</v>
      </c>
      <c r="F75" s="102"/>
      <c r="G75" s="102">
        <v>5.97</v>
      </c>
      <c r="H75" s="102">
        <v>144</v>
      </c>
      <c r="I75" s="102">
        <v>11.6</v>
      </c>
      <c r="J75" s="102">
        <v>8</v>
      </c>
      <c r="K75" s="102">
        <v>0.15</v>
      </c>
      <c r="L75" s="243">
        <v>0</v>
      </c>
    </row>
    <row r="76" spans="1:28">
      <c r="A76" s="242" t="s">
        <v>1068</v>
      </c>
      <c r="B76" s="124" t="s">
        <v>19</v>
      </c>
      <c r="C76" s="102" t="s">
        <v>1069</v>
      </c>
      <c r="D76" s="102"/>
      <c r="E76" s="102">
        <v>20</v>
      </c>
      <c r="F76" s="102"/>
      <c r="G76" s="102">
        <v>6.25</v>
      </c>
      <c r="H76" s="102">
        <v>182</v>
      </c>
      <c r="I76" s="102">
        <v>11.6</v>
      </c>
      <c r="J76" s="102">
        <v>33</v>
      </c>
      <c r="K76" s="102">
        <v>0.16</v>
      </c>
      <c r="L76" s="243">
        <v>0</v>
      </c>
    </row>
    <row r="77" spans="1:28">
      <c r="A77" s="242" t="s">
        <v>1070</v>
      </c>
      <c r="B77" s="124">
        <v>352</v>
      </c>
      <c r="C77" s="102" t="s">
        <v>1071</v>
      </c>
      <c r="D77" s="102"/>
      <c r="E77" s="102">
        <v>20</v>
      </c>
      <c r="F77" s="102"/>
      <c r="G77" s="102">
        <v>5.27</v>
      </c>
      <c r="H77" s="102">
        <v>229</v>
      </c>
      <c r="I77" s="102">
        <v>11.6</v>
      </c>
      <c r="J77" s="102">
        <v>180</v>
      </c>
      <c r="K77" s="102">
        <v>0.14000000000000001</v>
      </c>
      <c r="L77" s="243">
        <v>0</v>
      </c>
    </row>
    <row r="78" spans="1:28">
      <c r="A78" s="242" t="s">
        <v>1072</v>
      </c>
      <c r="B78" s="124">
        <v>1024</v>
      </c>
      <c r="C78" s="102" t="s">
        <v>1073</v>
      </c>
      <c r="D78" s="102" t="s">
        <v>1074</v>
      </c>
      <c r="E78" s="102">
        <v>10</v>
      </c>
      <c r="F78" s="102"/>
      <c r="G78" s="102">
        <v>6.37</v>
      </c>
      <c r="H78" s="102">
        <v>563</v>
      </c>
      <c r="I78" s="102">
        <v>11.5</v>
      </c>
      <c r="J78" s="102">
        <v>78</v>
      </c>
      <c r="K78" s="102">
        <v>0.28000000000000003</v>
      </c>
      <c r="L78" s="243">
        <v>0</v>
      </c>
    </row>
    <row r="79" spans="1:28">
      <c r="A79" s="242" t="s">
        <v>1075</v>
      </c>
      <c r="B79" s="124" t="s">
        <v>34</v>
      </c>
      <c r="C79" s="102" t="s">
        <v>1064</v>
      </c>
      <c r="D79" s="102"/>
      <c r="E79" s="102">
        <v>20</v>
      </c>
      <c r="F79" s="102"/>
      <c r="G79" s="102">
        <v>6.43</v>
      </c>
      <c r="H79" s="102">
        <v>253</v>
      </c>
      <c r="I79" s="102">
        <v>11.6</v>
      </c>
      <c r="J79" s="102">
        <v>-23</v>
      </c>
      <c r="K79" s="102">
        <v>0.18</v>
      </c>
      <c r="L79" s="243">
        <v>0</v>
      </c>
    </row>
    <row r="80" spans="1:28">
      <c r="A80" s="242" t="s">
        <v>1076</v>
      </c>
      <c r="B80" s="124">
        <v>4031</v>
      </c>
      <c r="C80" s="102" t="s">
        <v>1077</v>
      </c>
      <c r="D80" s="102" t="s">
        <v>1078</v>
      </c>
      <c r="E80" s="102"/>
      <c r="F80" s="102"/>
      <c r="G80" s="102"/>
      <c r="H80" s="102"/>
      <c r="I80" s="102"/>
      <c r="J80" s="102"/>
      <c r="K80" s="102"/>
      <c r="L80" s="244" t="s">
        <v>1079</v>
      </c>
    </row>
    <row r="81" spans="1:12">
      <c r="A81" s="242" t="s">
        <v>1080</v>
      </c>
      <c r="B81" s="124">
        <v>4031</v>
      </c>
      <c r="C81" s="102" t="s">
        <v>35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3">
        <v>0</v>
      </c>
    </row>
    <row r="82" spans="1:12">
      <c r="A82" s="242" t="s">
        <v>1081</v>
      </c>
      <c r="B82" s="124">
        <v>4031</v>
      </c>
      <c r="C82" s="102" t="s">
        <v>1082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>
      <c r="A83" s="242" t="s">
        <v>1083</v>
      </c>
      <c r="B83" s="124" t="s">
        <v>41</v>
      </c>
      <c r="C83" s="102" t="s">
        <v>1064</v>
      </c>
      <c r="D83" s="102" t="s">
        <v>1084</v>
      </c>
      <c r="E83" s="102">
        <v>8</v>
      </c>
      <c r="F83" s="102"/>
      <c r="G83" s="102">
        <v>6.19</v>
      </c>
      <c r="H83" s="102">
        <v>402</v>
      </c>
      <c r="I83" s="102">
        <v>11.6</v>
      </c>
      <c r="J83" s="102">
        <v>48</v>
      </c>
      <c r="K83" s="102">
        <v>0.4</v>
      </c>
      <c r="L83" s="243">
        <v>0</v>
      </c>
    </row>
    <row r="84" spans="1:12">
      <c r="A84" s="242" t="s">
        <v>1085</v>
      </c>
      <c r="B84" s="124">
        <v>4016</v>
      </c>
      <c r="C84" s="102" t="s">
        <v>1073</v>
      </c>
      <c r="D84" s="102" t="s">
        <v>1074</v>
      </c>
      <c r="E84" s="102">
        <v>12</v>
      </c>
      <c r="F84" s="102"/>
      <c r="G84" s="102">
        <v>6.04</v>
      </c>
      <c r="H84" s="102">
        <v>279</v>
      </c>
      <c r="I84" s="102">
        <v>12.1</v>
      </c>
      <c r="J84" s="102">
        <v>-11</v>
      </c>
      <c r="K84" s="102">
        <v>0.21</v>
      </c>
      <c r="L84" s="243">
        <v>0</v>
      </c>
    </row>
    <row r="85" spans="1:12">
      <c r="A85" s="242" t="s">
        <v>1086</v>
      </c>
      <c r="B85" s="124">
        <v>1033</v>
      </c>
      <c r="C85" s="102" t="s">
        <v>1087</v>
      </c>
      <c r="D85" s="102" t="s">
        <v>1088</v>
      </c>
      <c r="E85" s="102"/>
      <c r="F85" s="102"/>
      <c r="G85" s="102"/>
      <c r="H85" s="102"/>
      <c r="I85" s="102"/>
      <c r="J85" s="102"/>
      <c r="K85" s="102"/>
      <c r="L85" s="243">
        <v>0</v>
      </c>
    </row>
    <row r="86" spans="1:12">
      <c r="A86" s="242" t="s">
        <v>1089</v>
      </c>
      <c r="B86" s="124" t="s">
        <v>15</v>
      </c>
      <c r="C86" s="102" t="s">
        <v>1090</v>
      </c>
      <c r="D86" s="102"/>
      <c r="E86" s="102">
        <v>15</v>
      </c>
      <c r="F86" s="102"/>
      <c r="G86" s="102">
        <v>5.3</v>
      </c>
      <c r="H86" s="102">
        <v>58</v>
      </c>
      <c r="I86" s="102">
        <v>12.2</v>
      </c>
      <c r="J86" s="102">
        <v>210</v>
      </c>
      <c r="K86" s="102">
        <v>0.54</v>
      </c>
      <c r="L86" s="243">
        <v>0</v>
      </c>
    </row>
    <row r="87" spans="1:12">
      <c r="A87" s="242" t="s">
        <v>1091</v>
      </c>
      <c r="B87" s="124" t="s">
        <v>15</v>
      </c>
      <c r="C87" s="102" t="s">
        <v>1087</v>
      </c>
      <c r="D87" s="102" t="s">
        <v>1078</v>
      </c>
      <c r="E87" s="102">
        <v>20</v>
      </c>
      <c r="F87" s="102"/>
      <c r="G87" s="102"/>
      <c r="H87" s="102"/>
      <c r="I87" s="102"/>
      <c r="J87" s="102"/>
      <c r="K87" s="102"/>
      <c r="L87" s="243">
        <v>0</v>
      </c>
    </row>
    <row r="88" spans="1:12">
      <c r="A88" s="242" t="s">
        <v>1092</v>
      </c>
      <c r="B88" s="124" t="s">
        <v>15</v>
      </c>
      <c r="C88" s="102" t="s">
        <v>1093</v>
      </c>
      <c r="D88" s="102"/>
      <c r="E88" s="102">
        <v>30</v>
      </c>
      <c r="F88" s="102"/>
      <c r="G88" s="102">
        <v>6.71</v>
      </c>
      <c r="H88" s="102">
        <v>310</v>
      </c>
      <c r="I88" s="102">
        <v>11.8</v>
      </c>
      <c r="J88" s="102">
        <v>-78</v>
      </c>
      <c r="K88" s="102">
        <v>0.16</v>
      </c>
      <c r="L88" s="243">
        <v>0</v>
      </c>
    </row>
    <row r="89" spans="1:12">
      <c r="A89" s="242" t="s">
        <v>1094</v>
      </c>
      <c r="B89" s="124" t="s">
        <v>15</v>
      </c>
      <c r="C89" s="102" t="s">
        <v>1095</v>
      </c>
      <c r="D89" s="102"/>
      <c r="E89" s="102">
        <v>35</v>
      </c>
      <c r="F89" s="102"/>
      <c r="G89" s="102">
        <v>6.81</v>
      </c>
      <c r="H89" s="102">
        <v>337</v>
      </c>
      <c r="I89" s="102">
        <v>11.8</v>
      </c>
      <c r="J89" s="102">
        <v>-107</v>
      </c>
      <c r="K89" s="102">
        <v>0.19</v>
      </c>
      <c r="L89" s="243">
        <v>0</v>
      </c>
    </row>
    <row r="90" spans="1:12">
      <c r="A90" s="242" t="s">
        <v>1096</v>
      </c>
      <c r="B90" s="124">
        <v>241</v>
      </c>
      <c r="C90" s="102" t="s">
        <v>1097</v>
      </c>
      <c r="D90" s="102" t="s">
        <v>1098</v>
      </c>
      <c r="E90" s="102">
        <v>15</v>
      </c>
      <c r="F90" s="102"/>
      <c r="G90" s="102">
        <v>5.36</v>
      </c>
      <c r="H90" s="102">
        <v>310</v>
      </c>
      <c r="I90" s="102">
        <v>12.6</v>
      </c>
      <c r="J90" s="102">
        <v>212</v>
      </c>
      <c r="K90" s="102">
        <v>0.23</v>
      </c>
      <c r="L90" s="243">
        <v>0</v>
      </c>
    </row>
    <row r="91" spans="1:12">
      <c r="A91" s="242" t="s">
        <v>1099</v>
      </c>
      <c r="B91" s="124">
        <v>241</v>
      </c>
      <c r="C91" s="102" t="s">
        <v>32</v>
      </c>
      <c r="D91" s="102" t="s">
        <v>1100</v>
      </c>
      <c r="E91" s="102">
        <v>17</v>
      </c>
      <c r="F91" s="102"/>
      <c r="G91" s="102">
        <v>5.74</v>
      </c>
      <c r="H91" s="102">
        <v>391</v>
      </c>
      <c r="I91" s="102">
        <v>12.3</v>
      </c>
      <c r="J91" s="102">
        <v>72</v>
      </c>
      <c r="K91" s="102">
        <v>0.17</v>
      </c>
      <c r="L91" s="243">
        <v>0</v>
      </c>
    </row>
    <row r="92" spans="1:12">
      <c r="A92" s="242" t="s">
        <v>1101</v>
      </c>
      <c r="B92" s="124">
        <v>241</v>
      </c>
      <c r="C92" s="102" t="s">
        <v>1064</v>
      </c>
      <c r="D92" s="102" t="s">
        <v>1102</v>
      </c>
      <c r="E92" s="102">
        <v>21</v>
      </c>
      <c r="F92" s="102"/>
      <c r="G92" s="102">
        <v>6.32</v>
      </c>
      <c r="H92" s="102">
        <v>366</v>
      </c>
      <c r="I92" s="102">
        <v>12</v>
      </c>
      <c r="J92" s="102">
        <v>-32</v>
      </c>
      <c r="K92" s="102">
        <v>0.2</v>
      </c>
      <c r="L92" s="243">
        <v>0</v>
      </c>
    </row>
    <row r="93" spans="1:12">
      <c r="A93" s="242" t="s">
        <v>1103</v>
      </c>
      <c r="B93" s="124">
        <v>241</v>
      </c>
      <c r="C93" s="102" t="s">
        <v>1082</v>
      </c>
      <c r="D93" s="102" t="s">
        <v>1104</v>
      </c>
      <c r="E93" s="102">
        <v>25</v>
      </c>
      <c r="F93" s="102"/>
      <c r="G93" s="102">
        <v>6.23</v>
      </c>
      <c r="H93" s="102">
        <v>291</v>
      </c>
      <c r="I93" s="102">
        <v>11.8</v>
      </c>
      <c r="J93" s="102">
        <v>-39</v>
      </c>
      <c r="K93" s="102">
        <v>0.23</v>
      </c>
      <c r="L93" s="243">
        <v>0</v>
      </c>
    </row>
    <row r="94" spans="1:12">
      <c r="A94" s="242" t="s">
        <v>1105</v>
      </c>
      <c r="B94" s="124">
        <v>241</v>
      </c>
      <c r="C94" s="102" t="s">
        <v>1106</v>
      </c>
      <c r="D94" s="102" t="s">
        <v>1107</v>
      </c>
      <c r="E94" s="102">
        <v>20</v>
      </c>
      <c r="F94" s="102"/>
      <c r="G94" s="102">
        <v>5.61</v>
      </c>
      <c r="H94" s="102">
        <v>331</v>
      </c>
      <c r="I94" s="102">
        <v>11.5</v>
      </c>
      <c r="J94" s="102">
        <v>117</v>
      </c>
      <c r="K94" s="102">
        <v>0.26</v>
      </c>
      <c r="L94" s="243">
        <v>0</v>
      </c>
    </row>
    <row r="95" spans="1:12">
      <c r="A95" s="242" t="s">
        <v>1108</v>
      </c>
      <c r="B95" s="124">
        <v>320</v>
      </c>
      <c r="C95" s="102" t="s">
        <v>1087</v>
      </c>
      <c r="D95" s="102" t="s">
        <v>1109</v>
      </c>
      <c r="E95" s="102">
        <v>15</v>
      </c>
      <c r="F95" s="102"/>
      <c r="G95" s="102">
        <v>7.36</v>
      </c>
      <c r="H95" s="102">
        <v>808</v>
      </c>
      <c r="I95" s="102">
        <v>11.6</v>
      </c>
      <c r="J95" s="102">
        <v>-134</v>
      </c>
      <c r="K95" s="102">
        <v>0.17</v>
      </c>
      <c r="L95" s="243">
        <v>0</v>
      </c>
    </row>
    <row r="96" spans="1:12">
      <c r="A96" s="242" t="s">
        <v>1110</v>
      </c>
      <c r="B96" s="124">
        <v>320</v>
      </c>
      <c r="C96" s="102" t="s">
        <v>1111</v>
      </c>
      <c r="D96" s="102" t="s">
        <v>1112</v>
      </c>
      <c r="E96" s="102">
        <v>30</v>
      </c>
      <c r="F96" s="102"/>
      <c r="G96" s="102">
        <v>7.51</v>
      </c>
      <c r="H96" s="102">
        <v>752</v>
      </c>
      <c r="I96" s="102">
        <v>11.5</v>
      </c>
      <c r="J96" s="102">
        <v>-158</v>
      </c>
      <c r="K96" s="102">
        <v>0.11</v>
      </c>
      <c r="L96" s="243">
        <v>0</v>
      </c>
    </row>
    <row r="97" spans="1:29" ht="15" thickBot="1">
      <c r="A97" s="245" t="s">
        <v>1113</v>
      </c>
      <c r="B97" s="246">
        <v>320</v>
      </c>
      <c r="C97" s="108" t="s">
        <v>1114</v>
      </c>
      <c r="D97" s="108" t="s">
        <v>1115</v>
      </c>
      <c r="E97" s="108">
        <v>33</v>
      </c>
      <c r="F97" s="108"/>
      <c r="G97" s="108">
        <v>6.76</v>
      </c>
      <c r="H97" s="108">
        <v>536</v>
      </c>
      <c r="I97" s="108">
        <v>11.5</v>
      </c>
      <c r="J97" s="108">
        <v>19</v>
      </c>
      <c r="K97" s="108">
        <v>0.17</v>
      </c>
      <c r="L97" s="247">
        <v>0</v>
      </c>
    </row>
    <row r="100" spans="1:29" ht="15.6">
      <c r="A100" s="251" t="s">
        <v>1252</v>
      </c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339"/>
      <c r="Z100" s="339"/>
      <c r="AA100" s="252"/>
      <c r="AB100" s="252"/>
      <c r="AC100" s="252"/>
    </row>
    <row r="101" spans="1:29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339"/>
      <c r="Z101" s="339"/>
      <c r="AA101" s="252"/>
      <c r="AB101" s="252"/>
      <c r="AC101" s="252"/>
    </row>
    <row r="102" spans="1:29" ht="16.149999999999999">
      <c r="A102" s="252"/>
      <c r="B102" s="439" t="s">
        <v>1253</v>
      </c>
      <c r="C102" s="252"/>
      <c r="D102" s="252"/>
      <c r="E102" s="439" t="s">
        <v>1254</v>
      </c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339"/>
      <c r="Z102" s="339"/>
      <c r="AA102" s="252"/>
      <c r="AB102" s="252"/>
      <c r="AC102" s="252"/>
    </row>
    <row r="103" spans="1:29">
      <c r="A103" s="252"/>
      <c r="B103" s="253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339"/>
      <c r="Z103" s="339"/>
      <c r="AA103" s="252"/>
      <c r="AB103" s="252"/>
      <c r="AC103" s="252"/>
    </row>
    <row r="104" spans="1:29" ht="16.149999999999999">
      <c r="A104" s="252"/>
      <c r="B104" s="253" t="s">
        <v>1255</v>
      </c>
      <c r="C104" s="439" t="s">
        <v>1256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339"/>
      <c r="Z104" s="339"/>
      <c r="AA104" s="252"/>
      <c r="AB104" s="252"/>
      <c r="AC104" s="252"/>
    </row>
    <row r="105" spans="1:29" ht="16.149999999999999">
      <c r="A105" s="252"/>
      <c r="B105" s="253" t="s">
        <v>1257</v>
      </c>
      <c r="C105" s="439" t="s">
        <v>1258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339"/>
      <c r="Z105" s="339"/>
      <c r="AA105" s="252"/>
      <c r="AB105" s="252"/>
      <c r="AC105" s="252"/>
    </row>
    <row r="106" spans="1:29">
      <c r="A106" s="252"/>
      <c r="B106" s="253" t="s">
        <v>1259</v>
      </c>
      <c r="C106" s="439" t="s">
        <v>1260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339"/>
      <c r="Z106" s="339"/>
      <c r="AA106" s="252"/>
      <c r="AB106" s="252"/>
      <c r="AC106" s="252"/>
    </row>
    <row r="107" spans="1:29">
      <c r="A107" s="252"/>
      <c r="B107" s="253" t="s">
        <v>81</v>
      </c>
      <c r="C107" s="252" t="s">
        <v>1261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339"/>
      <c r="Z107" s="339"/>
      <c r="AA107" s="252"/>
      <c r="AB107" s="252"/>
      <c r="AC107" s="252"/>
    </row>
    <row r="108" spans="1:29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339"/>
      <c r="Z108" s="339"/>
      <c r="AA108" s="252"/>
      <c r="AB108" s="252"/>
      <c r="AC108" s="252"/>
    </row>
    <row r="109" spans="1:29">
      <c r="A109" s="252" t="s">
        <v>1262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>
      <c r="A111" s="252"/>
      <c r="B111" s="252" t="s">
        <v>1263</v>
      </c>
      <c r="C111" s="252"/>
      <c r="D111" s="252"/>
      <c r="E111" s="252"/>
      <c r="F111" s="252" t="s">
        <v>1264</v>
      </c>
      <c r="G111" s="252"/>
      <c r="H111" s="252"/>
      <c r="I111" s="252"/>
      <c r="J111" s="252" t="s">
        <v>1265</v>
      </c>
      <c r="K111" s="252"/>
      <c r="L111" s="252"/>
      <c r="M111" s="252"/>
      <c r="N111" s="252" t="s">
        <v>1266</v>
      </c>
      <c r="O111" s="252"/>
      <c r="P111" s="252"/>
      <c r="Q111" s="252"/>
      <c r="R111" s="252" t="s">
        <v>1267</v>
      </c>
      <c r="S111" s="252"/>
      <c r="T111" s="252"/>
      <c r="U111" s="252"/>
      <c r="V111" s="252" t="s">
        <v>1268</v>
      </c>
      <c r="W111" s="252"/>
      <c r="X111" s="252"/>
      <c r="Y111" s="339"/>
      <c r="Z111" s="339"/>
      <c r="AA111" s="252"/>
      <c r="AB111" s="252"/>
      <c r="AC111" s="252"/>
    </row>
    <row r="112" spans="1:29" ht="15">
      <c r="A112" s="253" t="s">
        <v>1255</v>
      </c>
      <c r="B112" s="252">
        <v>-16</v>
      </c>
      <c r="C112" s="252" t="s">
        <v>1305</v>
      </c>
      <c r="D112" s="252"/>
      <c r="E112" s="252"/>
      <c r="F112" s="252">
        <v>-44</v>
      </c>
      <c r="G112" s="252" t="s">
        <v>1306</v>
      </c>
      <c r="H112" s="252"/>
      <c r="I112" s="252"/>
      <c r="J112" s="252">
        <v>-87</v>
      </c>
      <c r="K112" s="354" t="s">
        <v>1307</v>
      </c>
      <c r="L112" s="252"/>
      <c r="M112" s="252"/>
      <c r="N112" s="252">
        <v>-48</v>
      </c>
      <c r="O112" s="252" t="s">
        <v>1305</v>
      </c>
      <c r="P112" s="252"/>
      <c r="Q112" s="252"/>
      <c r="R112" s="252">
        <v>-48</v>
      </c>
      <c r="S112" s="252" t="s">
        <v>1305</v>
      </c>
      <c r="T112" s="252"/>
      <c r="U112" s="252"/>
      <c r="V112" s="252">
        <v>-8</v>
      </c>
      <c r="W112" s="252" t="s">
        <v>1270</v>
      </c>
      <c r="X112" s="252"/>
      <c r="Y112" s="339"/>
      <c r="Z112" s="339"/>
      <c r="AA112" s="252"/>
      <c r="AB112" s="252"/>
      <c r="AC112" s="252"/>
    </row>
    <row r="113" spans="1:29" ht="15">
      <c r="A113" s="253" t="s">
        <v>1273</v>
      </c>
      <c r="B113" s="252">
        <v>-29</v>
      </c>
      <c r="C113" s="252" t="s">
        <v>1274</v>
      </c>
      <c r="D113" s="252">
        <v>-79</v>
      </c>
      <c r="E113" s="252"/>
      <c r="F113" s="252">
        <v>-17</v>
      </c>
      <c r="G113" s="252" t="s">
        <v>1274</v>
      </c>
      <c r="H113" s="252">
        <v>-126</v>
      </c>
      <c r="I113" s="252"/>
      <c r="J113" s="252">
        <v>-19</v>
      </c>
      <c r="K113" s="252" t="s">
        <v>1274</v>
      </c>
      <c r="L113" s="252">
        <v>-50</v>
      </c>
      <c r="M113" s="252"/>
      <c r="N113" s="252">
        <v>-78</v>
      </c>
      <c r="O113" s="252" t="s">
        <v>1274</v>
      </c>
      <c r="P113" s="252">
        <v>-189</v>
      </c>
      <c r="Q113" s="252"/>
      <c r="R113" s="252">
        <v>-76</v>
      </c>
      <c r="S113" s="252" t="s">
        <v>1274</v>
      </c>
      <c r="T113" s="252">
        <v>-96</v>
      </c>
      <c r="U113" s="252"/>
      <c r="V113" s="252">
        <v>-47</v>
      </c>
      <c r="W113" s="252" t="s">
        <v>1274</v>
      </c>
      <c r="X113" s="252">
        <v>-100</v>
      </c>
      <c r="Y113" s="339"/>
      <c r="Z113" s="339"/>
      <c r="AA113" s="252"/>
      <c r="AB113" s="252"/>
      <c r="AC113" s="252"/>
    </row>
    <row r="114" spans="1:29">
      <c r="A114" s="253"/>
      <c r="B114" s="252"/>
      <c r="C114" s="252"/>
      <c r="D114" s="252"/>
      <c r="E114" s="252"/>
      <c r="F114" s="252"/>
      <c r="G114" s="252"/>
      <c r="H114" s="252"/>
      <c r="I114" s="252"/>
      <c r="J114" s="252">
        <v>-68</v>
      </c>
      <c r="K114" s="354" t="s">
        <v>1308</v>
      </c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>
      <c r="A116" s="252"/>
      <c r="B116" s="252"/>
      <c r="C116" s="439" t="s">
        <v>1276</v>
      </c>
      <c r="D116" s="252"/>
      <c r="E116" s="252"/>
      <c r="F116" s="439" t="s">
        <v>1276</v>
      </c>
      <c r="G116" s="252"/>
      <c r="H116" s="252"/>
      <c r="I116" s="252"/>
      <c r="J116" s="439" t="s">
        <v>1276</v>
      </c>
      <c r="K116" s="252"/>
      <c r="L116" s="252"/>
      <c r="M116" s="252"/>
      <c r="N116" s="439" t="s">
        <v>1276</v>
      </c>
      <c r="O116" s="252"/>
      <c r="P116" s="252"/>
      <c r="Q116" s="252"/>
      <c r="R116" s="439" t="s">
        <v>1276</v>
      </c>
      <c r="S116" s="252"/>
      <c r="T116" s="252"/>
      <c r="U116" s="252"/>
      <c r="V116" s="439" t="s">
        <v>1276</v>
      </c>
      <c r="W116" s="252"/>
      <c r="X116" s="252"/>
      <c r="Y116" s="339"/>
      <c r="Z116" s="339"/>
      <c r="AA116" s="252"/>
      <c r="AB116" s="252"/>
      <c r="AC116" s="252"/>
    </row>
    <row r="117" spans="1:29" ht="16.149999999999999">
      <c r="A117" s="440" t="s">
        <v>1277</v>
      </c>
      <c r="B117" s="440" t="s">
        <v>81</v>
      </c>
      <c r="C117" s="254" t="s">
        <v>1278</v>
      </c>
      <c r="D117" s="252"/>
      <c r="E117" s="252"/>
      <c r="F117" s="254" t="s">
        <v>1279</v>
      </c>
      <c r="G117" s="252"/>
      <c r="H117" s="252"/>
      <c r="I117" s="252"/>
      <c r="J117" s="254" t="s">
        <v>1280</v>
      </c>
      <c r="K117" s="252"/>
      <c r="L117" s="252"/>
      <c r="M117" s="252"/>
      <c r="N117" s="254" t="s">
        <v>1281</v>
      </c>
      <c r="O117" s="252"/>
      <c r="P117" s="252"/>
      <c r="Q117" s="252"/>
      <c r="R117" s="254" t="s">
        <v>1282</v>
      </c>
      <c r="S117" s="252"/>
      <c r="T117" s="252"/>
      <c r="U117" s="252"/>
      <c r="V117" s="254" t="s">
        <v>1283</v>
      </c>
      <c r="W117" s="252"/>
      <c r="X117" s="252"/>
      <c r="Y117" s="339"/>
      <c r="Z117" s="339"/>
      <c r="AA117" s="252"/>
      <c r="AB117" s="252"/>
      <c r="AC117" s="252"/>
    </row>
    <row r="118" spans="1:29">
      <c r="A118" s="254" t="s">
        <v>1248</v>
      </c>
      <c r="B118" s="254"/>
      <c r="C118" s="254"/>
      <c r="D118" s="252"/>
      <c r="E118" s="252"/>
      <c r="F118" s="254"/>
      <c r="G118" s="252"/>
      <c r="H118" s="252"/>
      <c r="I118" s="252"/>
      <c r="J118" s="254"/>
      <c r="K118" s="252"/>
      <c r="L118" s="252"/>
      <c r="M118" s="252"/>
      <c r="N118" s="254"/>
      <c r="O118" s="252"/>
      <c r="P118" s="252"/>
      <c r="Q118" s="252"/>
      <c r="R118" s="254"/>
      <c r="S118" s="252"/>
      <c r="T118" s="252"/>
      <c r="U118" s="252"/>
      <c r="V118" s="254"/>
      <c r="W118" s="252"/>
      <c r="X118" s="252"/>
      <c r="Y118" s="339"/>
      <c r="Z118" s="339"/>
      <c r="AA118" s="252"/>
      <c r="AB118" s="252"/>
      <c r="AC118" s="252"/>
    </row>
    <row r="119" spans="1:29" ht="15">
      <c r="A119" s="254"/>
      <c r="B119" s="254"/>
      <c r="C119" s="253" t="s">
        <v>1284</v>
      </c>
      <c r="D119" s="253" t="s">
        <v>1285</v>
      </c>
      <c r="E119" s="252"/>
      <c r="F119" s="253" t="s">
        <v>1286</v>
      </c>
      <c r="G119" s="253" t="s">
        <v>1287</v>
      </c>
      <c r="H119" s="252"/>
      <c r="I119" s="252"/>
      <c r="J119" s="253" t="s">
        <v>1288</v>
      </c>
      <c r="K119" s="253" t="s">
        <v>1289</v>
      </c>
      <c r="L119" s="252"/>
      <c r="M119" s="252"/>
      <c r="N119" s="253" t="s">
        <v>1290</v>
      </c>
      <c r="O119" s="253" t="s">
        <v>1291</v>
      </c>
      <c r="P119" s="252"/>
      <c r="Q119" s="252"/>
      <c r="R119" s="253" t="s">
        <v>1292</v>
      </c>
      <c r="S119" s="253" t="s">
        <v>1293</v>
      </c>
      <c r="T119" s="252"/>
      <c r="U119" s="252"/>
      <c r="V119" s="253" t="s">
        <v>1294</v>
      </c>
      <c r="W119" s="253" t="s">
        <v>1295</v>
      </c>
      <c r="X119" s="252"/>
      <c r="Y119" s="339"/>
      <c r="Z119" s="339"/>
      <c r="AA119" s="252"/>
      <c r="AB119" s="252"/>
      <c r="AC119" s="252"/>
    </row>
    <row r="120" spans="1:29">
      <c r="A120" s="254">
        <v>0</v>
      </c>
      <c r="B120" s="440">
        <f>+(100-A120)/100</f>
        <v>1</v>
      </c>
      <c r="C120" s="255">
        <f>$B$112+$B$113*LN(B120)</f>
        <v>-16</v>
      </c>
      <c r="D120" s="255">
        <f>$B$112+$D$113*LN(B120)</f>
        <v>-16</v>
      </c>
      <c r="E120" s="252"/>
      <c r="F120" s="255">
        <f>$F$112+$F$113*LN($B120)</f>
        <v>-44</v>
      </c>
      <c r="G120" s="255">
        <f>$F$112+$H$113*LN($B120)</f>
        <v>-44</v>
      </c>
      <c r="H120" s="252"/>
      <c r="I120" s="252"/>
      <c r="J120" s="255">
        <f>$J$112+$J$113*LN($B120)</f>
        <v>-87</v>
      </c>
      <c r="K120" s="255">
        <f>$J$112+$L$113*LN($B120)</f>
        <v>-87</v>
      </c>
      <c r="L120" s="252"/>
      <c r="M120" s="252"/>
      <c r="N120" s="255">
        <f>$N$112+$N$113*LN($B120)</f>
        <v>-48</v>
      </c>
      <c r="O120" s="255">
        <f>$N$112+$P$113*LN($B120)</f>
        <v>-48</v>
      </c>
      <c r="P120" s="252"/>
      <c r="Q120" s="252"/>
      <c r="R120" s="255">
        <f>$R$112+$R$113*LN($B120)</f>
        <v>-48</v>
      </c>
      <c r="S120" s="255">
        <f>$R$112+$T$113*LN($B120)</f>
        <v>-48</v>
      </c>
      <c r="T120" s="252"/>
      <c r="U120" s="252"/>
      <c r="V120" s="255">
        <f>$V$112+$V$113*LN($B120)</f>
        <v>-8</v>
      </c>
      <c r="W120" s="255">
        <f>$V$112+$X$113*LN($B120)</f>
        <v>-8</v>
      </c>
      <c r="X120" s="252"/>
      <c r="Y120" s="339"/>
      <c r="Z120" s="339"/>
      <c r="AA120" s="252"/>
      <c r="AB120" s="252"/>
      <c r="AC120" s="252"/>
    </row>
    <row r="121" spans="1:29">
      <c r="A121" s="254">
        <v>10</v>
      </c>
      <c r="B121" s="440">
        <f t="shared" ref="B121:B133" si="10">+(100-A121)/100</f>
        <v>0.9</v>
      </c>
      <c r="C121" s="255">
        <f t="shared" ref="C121:C133" si="11">$B$112+$B$113*LN(B121)</f>
        <v>-12.944545045923038</v>
      </c>
      <c r="D121" s="255">
        <f t="shared" ref="D121:D133" si="12">$B$112+$D$113*LN(B121)</f>
        <v>-7.6765192630317234</v>
      </c>
      <c r="E121" s="252"/>
      <c r="F121" s="255">
        <f t="shared" ref="F121:F133" si="13">$F$112+$F$113*LN($B121)</f>
        <v>-42.20887123381695</v>
      </c>
      <c r="G121" s="255">
        <f t="shared" ref="G121:G133" si="14">$F$112+$H$113*LN($B121)</f>
        <v>-30.724575027113886</v>
      </c>
      <c r="H121" s="252"/>
      <c r="I121" s="252"/>
      <c r="J121" s="255">
        <f t="shared" ref="J121:J133" si="15">$J$112+$J$113*LN($B121)</f>
        <v>-84.998150202501307</v>
      </c>
      <c r="K121" s="255">
        <f t="shared" ref="K121:K133" si="16">$J$112+$L$113*LN($B121)</f>
        <v>-81.731974217108686</v>
      </c>
      <c r="L121" s="252"/>
      <c r="M121" s="252"/>
      <c r="N121" s="255">
        <f t="shared" ref="N121:N133" si="17">$N$112+$N$113*LN($B121)</f>
        <v>-39.78187977868955</v>
      </c>
      <c r="O121" s="255">
        <f t="shared" ref="O121:O133" si="18">$N$112+$P$113*LN($B121)</f>
        <v>-28.086862540670833</v>
      </c>
      <c r="P121" s="252"/>
      <c r="Q121" s="252"/>
      <c r="R121" s="255">
        <f t="shared" ref="R121:R133" si="19">$R$112+$R$113*LN($B121)</f>
        <v>-39.9926008100052</v>
      </c>
      <c r="S121" s="255">
        <f t="shared" ref="S121:S133" si="20">$R$112+$T$113*LN($B121)</f>
        <v>-37.885390496848679</v>
      </c>
      <c r="T121" s="252"/>
      <c r="U121" s="252"/>
      <c r="V121" s="255">
        <f t="shared" ref="V121:V133" si="21">$V$112+$V$113*LN($B121)</f>
        <v>-3.0480557640821644</v>
      </c>
      <c r="W121" s="255">
        <f t="shared" ref="W121:W133" si="22">$V$112+$X$113*LN($B121)</f>
        <v>2.5360515657826284</v>
      </c>
      <c r="X121" s="252"/>
      <c r="Y121" s="339"/>
      <c r="Z121" s="339"/>
      <c r="AA121" s="252"/>
      <c r="AB121" s="252"/>
      <c r="AC121" s="252"/>
    </row>
    <row r="122" spans="1:29">
      <c r="A122" s="254">
        <v>20</v>
      </c>
      <c r="B122" s="440">
        <f t="shared" si="10"/>
        <v>0.8</v>
      </c>
      <c r="C122" s="255">
        <f t="shared" si="11"/>
        <v>-9.5288370118879193</v>
      </c>
      <c r="D122" s="255">
        <f t="shared" si="12"/>
        <v>1.6283405538225679</v>
      </c>
      <c r="E122" s="252"/>
      <c r="F122" s="255">
        <f t="shared" si="13"/>
        <v>-40.206559627658436</v>
      </c>
      <c r="G122" s="255">
        <f t="shared" si="14"/>
        <v>-15.883912534409575</v>
      </c>
      <c r="H122" s="252"/>
      <c r="I122" s="252"/>
      <c r="J122" s="255">
        <f t="shared" si="15"/>
        <v>-82.760272525030018</v>
      </c>
      <c r="K122" s="255">
        <f t="shared" si="16"/>
        <v>-75.842822434289516</v>
      </c>
      <c r="L122" s="252"/>
      <c r="M122" s="252"/>
      <c r="N122" s="255">
        <f t="shared" si="17"/>
        <v>-30.594802997491641</v>
      </c>
      <c r="O122" s="255">
        <f t="shared" si="18"/>
        <v>-5.8258688016143623</v>
      </c>
      <c r="P122" s="252"/>
      <c r="Q122" s="252"/>
      <c r="R122" s="255">
        <f t="shared" si="19"/>
        <v>-31.041090100120062</v>
      </c>
      <c r="S122" s="255">
        <f t="shared" si="20"/>
        <v>-26.578219073835868</v>
      </c>
      <c r="T122" s="252"/>
      <c r="U122" s="252"/>
      <c r="V122" s="255">
        <f t="shared" si="21"/>
        <v>2.4877469117678572</v>
      </c>
      <c r="W122" s="255">
        <f t="shared" si="22"/>
        <v>14.314355131420971</v>
      </c>
      <c r="X122" s="252"/>
      <c r="Y122" s="339"/>
      <c r="Z122" s="339"/>
      <c r="AA122" s="252"/>
      <c r="AB122" s="252"/>
      <c r="AC122" s="252"/>
    </row>
    <row r="123" spans="1:29">
      <c r="A123" s="254">
        <v>30</v>
      </c>
      <c r="B123" s="440">
        <f t="shared" si="10"/>
        <v>0.7</v>
      </c>
      <c r="C123" s="255">
        <f t="shared" si="11"/>
        <v>-5.6564266257767599</v>
      </c>
      <c r="D123" s="255">
        <f t="shared" si="12"/>
        <v>12.177320571159864</v>
      </c>
      <c r="E123" s="252"/>
      <c r="F123" s="255">
        <f t="shared" si="13"/>
        <v>-37.936525953041546</v>
      </c>
      <c r="G123" s="255">
        <f t="shared" si="14"/>
        <v>0.94104293628029012</v>
      </c>
      <c r="H123" s="252"/>
      <c r="I123" s="252"/>
      <c r="J123" s="255">
        <f t="shared" si="15"/>
        <v>-80.223176065164083</v>
      </c>
      <c r="K123" s="255">
        <f t="shared" si="16"/>
        <v>-69.166252803063372</v>
      </c>
      <c r="L123" s="252"/>
      <c r="M123" s="252"/>
      <c r="N123" s="255">
        <f t="shared" si="17"/>
        <v>-20.179354372778867</v>
      </c>
      <c r="O123" s="255">
        <f t="shared" si="18"/>
        <v>19.411564404420432</v>
      </c>
      <c r="P123" s="252"/>
      <c r="Q123" s="252"/>
      <c r="R123" s="255">
        <f t="shared" si="19"/>
        <v>-20.892704260656334</v>
      </c>
      <c r="S123" s="255">
        <f t="shared" si="20"/>
        <v>-13.759205381881685</v>
      </c>
      <c r="T123" s="252"/>
      <c r="U123" s="252"/>
      <c r="V123" s="255">
        <f t="shared" si="21"/>
        <v>8.7637223651204259</v>
      </c>
      <c r="W123" s="255">
        <f t="shared" si="22"/>
        <v>27.667494393873241</v>
      </c>
      <c r="X123" s="252"/>
      <c r="Y123" s="339"/>
      <c r="Z123" s="339"/>
      <c r="AA123" s="252"/>
      <c r="AB123" s="252"/>
      <c r="AC123" s="252"/>
    </row>
    <row r="124" spans="1:29">
      <c r="A124" s="254">
        <v>40</v>
      </c>
      <c r="B124" s="440">
        <f t="shared" si="10"/>
        <v>0.6</v>
      </c>
      <c r="C124" s="255">
        <f t="shared" si="11"/>
        <v>-1.1860569107862684</v>
      </c>
      <c r="D124" s="255">
        <f t="shared" si="12"/>
        <v>24.355224277513265</v>
      </c>
      <c r="E124" s="252"/>
      <c r="F124" s="255">
        <f t="shared" si="13"/>
        <v>-35.315964395978156</v>
      </c>
      <c r="G124" s="255">
        <f t="shared" si="14"/>
        <v>20.364028594514835</v>
      </c>
      <c r="H124" s="252"/>
      <c r="I124" s="252"/>
      <c r="J124" s="255">
        <f t="shared" si="15"/>
        <v>-77.294313148446179</v>
      </c>
      <c r="K124" s="255">
        <f t="shared" si="16"/>
        <v>-61.458718811700464</v>
      </c>
      <c r="L124" s="252"/>
      <c r="M124" s="252"/>
      <c r="N124" s="255">
        <f t="shared" si="17"/>
        <v>-8.1556013462527233</v>
      </c>
      <c r="O124" s="255">
        <f t="shared" si="18"/>
        <v>48.546042891772245</v>
      </c>
      <c r="P124" s="252"/>
      <c r="Q124" s="252"/>
      <c r="R124" s="255">
        <f t="shared" si="19"/>
        <v>-9.1772525937847078</v>
      </c>
      <c r="S124" s="255">
        <f t="shared" si="20"/>
        <v>1.0392598815351093</v>
      </c>
      <c r="T124" s="252"/>
      <c r="U124" s="252"/>
      <c r="V124" s="255">
        <f t="shared" si="21"/>
        <v>16.008804317001562</v>
      </c>
      <c r="W124" s="255">
        <f t="shared" si="22"/>
        <v>43.082562376599071</v>
      </c>
      <c r="X124" s="252"/>
      <c r="Y124" s="339"/>
      <c r="Z124" s="339"/>
      <c r="AA124" s="252"/>
      <c r="AB124" s="252"/>
      <c r="AC124" s="252"/>
    </row>
    <row r="125" spans="1:29">
      <c r="A125" s="254">
        <v>50</v>
      </c>
      <c r="B125" s="440">
        <f t="shared" si="10"/>
        <v>0.5</v>
      </c>
      <c r="C125" s="255">
        <f t="shared" si="11"/>
        <v>4.1012682362384147</v>
      </c>
      <c r="D125" s="255">
        <f t="shared" si="12"/>
        <v>38.758627264235678</v>
      </c>
      <c r="E125" s="252"/>
      <c r="F125" s="255">
        <f t="shared" si="13"/>
        <v>-32.216497930480926</v>
      </c>
      <c r="G125" s="255">
        <f t="shared" si="14"/>
        <v>43.336544750553102</v>
      </c>
      <c r="H125" s="252"/>
      <c r="I125" s="252"/>
      <c r="J125" s="255">
        <f t="shared" si="15"/>
        <v>-73.830203569361032</v>
      </c>
      <c r="K125" s="255">
        <f t="shared" si="16"/>
        <v>-52.342640972002734</v>
      </c>
      <c r="L125" s="252"/>
      <c r="M125" s="252"/>
      <c r="N125" s="255">
        <f t="shared" si="17"/>
        <v>6.0654800836757303</v>
      </c>
      <c r="O125" s="255">
        <f t="shared" si="18"/>
        <v>83.004817125829646</v>
      </c>
      <c r="P125" s="252"/>
      <c r="Q125" s="252"/>
      <c r="R125" s="255">
        <f t="shared" si="19"/>
        <v>4.6791857225558431</v>
      </c>
      <c r="S125" s="255">
        <f t="shared" si="20"/>
        <v>18.542129333754744</v>
      </c>
      <c r="T125" s="252"/>
      <c r="U125" s="252"/>
      <c r="V125" s="255">
        <f t="shared" si="21"/>
        <v>24.577917486317432</v>
      </c>
      <c r="W125" s="255">
        <f t="shared" si="22"/>
        <v>61.314718055994533</v>
      </c>
      <c r="X125" s="252"/>
      <c r="Y125" s="339"/>
      <c r="Z125" s="339"/>
      <c r="AA125" s="252"/>
      <c r="AB125" s="252"/>
      <c r="AC125" s="252"/>
    </row>
    <row r="126" spans="1:29">
      <c r="A126" s="254">
        <v>60</v>
      </c>
      <c r="B126" s="440">
        <f t="shared" si="10"/>
        <v>0.4</v>
      </c>
      <c r="C126" s="255">
        <f t="shared" si="11"/>
        <v>10.572431224350495</v>
      </c>
      <c r="D126" s="255">
        <f t="shared" si="12"/>
        <v>56.386967818058238</v>
      </c>
      <c r="E126" s="252"/>
      <c r="F126" s="255">
        <f t="shared" si="13"/>
        <v>-28.423057558139366</v>
      </c>
      <c r="G126" s="255">
        <f t="shared" si="14"/>
        <v>71.452632216143527</v>
      </c>
      <c r="H126" s="252"/>
      <c r="I126" s="252"/>
      <c r="J126" s="255">
        <f t="shared" si="15"/>
        <v>-69.59047609439105</v>
      </c>
      <c r="K126" s="255">
        <f t="shared" si="16"/>
        <v>-41.18546340629225</v>
      </c>
      <c r="L126" s="252"/>
      <c r="M126" s="252"/>
      <c r="N126" s="255">
        <f t="shared" si="17"/>
        <v>23.470677086184097</v>
      </c>
      <c r="O126" s="255">
        <f t="shared" si="18"/>
        <v>125.1789483242153</v>
      </c>
      <c r="P126" s="252"/>
      <c r="Q126" s="252"/>
      <c r="R126" s="255">
        <f t="shared" si="19"/>
        <v>21.638095622435785</v>
      </c>
      <c r="S126" s="255">
        <f t="shared" si="20"/>
        <v>39.963910259918876</v>
      </c>
      <c r="T126" s="252"/>
      <c r="U126" s="252"/>
      <c r="V126" s="255">
        <f t="shared" si="21"/>
        <v>35.065664398085282</v>
      </c>
      <c r="W126" s="255">
        <f t="shared" si="22"/>
        <v>83.6290731874155</v>
      </c>
      <c r="X126" s="252"/>
      <c r="Y126" s="339"/>
      <c r="Z126" s="339"/>
      <c r="AA126" s="252"/>
      <c r="AB126" s="252"/>
      <c r="AC126" s="252"/>
    </row>
    <row r="127" spans="1:29">
      <c r="A127" s="254">
        <v>70</v>
      </c>
      <c r="B127" s="440">
        <f t="shared" si="10"/>
        <v>0.3</v>
      </c>
      <c r="C127" s="255">
        <f t="shared" si="11"/>
        <v>18.915211325452148</v>
      </c>
      <c r="D127" s="255">
        <f t="shared" si="12"/>
        <v>79.113851541748957</v>
      </c>
      <c r="E127" s="252"/>
      <c r="F127" s="255">
        <f t="shared" si="13"/>
        <v>-23.532462326459086</v>
      </c>
      <c r="G127" s="255">
        <f t="shared" si="14"/>
        <v>107.70057334506794</v>
      </c>
      <c r="H127" s="252"/>
      <c r="I127" s="252"/>
      <c r="J127" s="255">
        <f t="shared" si="15"/>
        <v>-64.124516717807211</v>
      </c>
      <c r="K127" s="255">
        <f t="shared" si="16"/>
        <v>-26.801359783703191</v>
      </c>
      <c r="L127" s="252"/>
      <c r="M127" s="252"/>
      <c r="N127" s="255">
        <f t="shared" si="17"/>
        <v>45.909878737423014</v>
      </c>
      <c r="O127" s="255">
        <f t="shared" si="18"/>
        <v>179.55086001760193</v>
      </c>
      <c r="P127" s="252"/>
      <c r="Q127" s="252"/>
      <c r="R127" s="255">
        <f t="shared" si="19"/>
        <v>43.501933128771142</v>
      </c>
      <c r="S127" s="255">
        <f t="shared" si="20"/>
        <v>67.581389215289875</v>
      </c>
      <c r="T127" s="252"/>
      <c r="U127" s="252"/>
      <c r="V127" s="255">
        <f t="shared" si="21"/>
        <v>48.586721803318994</v>
      </c>
      <c r="W127" s="255">
        <f t="shared" si="22"/>
        <v>112.39728043259362</v>
      </c>
      <c r="X127" s="252"/>
      <c r="Y127" s="339"/>
      <c r="Z127" s="339"/>
      <c r="AA127" s="252"/>
      <c r="AB127" s="252"/>
      <c r="AC127" s="252"/>
    </row>
    <row r="128" spans="1:29">
      <c r="A128" s="254">
        <v>80</v>
      </c>
      <c r="B128" s="440">
        <f t="shared" si="10"/>
        <v>0.2</v>
      </c>
      <c r="C128" s="255">
        <f t="shared" si="11"/>
        <v>30.673699460588907</v>
      </c>
      <c r="D128" s="255">
        <f t="shared" si="12"/>
        <v>111.14559508229392</v>
      </c>
      <c r="E128" s="252"/>
      <c r="F128" s="255">
        <f t="shared" si="13"/>
        <v>-16.639555488620296</v>
      </c>
      <c r="G128" s="255">
        <f t="shared" si="14"/>
        <v>158.78917696669663</v>
      </c>
      <c r="H128" s="252"/>
      <c r="I128" s="252"/>
      <c r="J128" s="255">
        <f t="shared" si="15"/>
        <v>-56.420679663752097</v>
      </c>
      <c r="K128" s="255">
        <f t="shared" si="16"/>
        <v>-6.5281043782949837</v>
      </c>
      <c r="L128" s="252"/>
      <c r="M128" s="252"/>
      <c r="N128" s="255">
        <f t="shared" si="17"/>
        <v>77.53615716985982</v>
      </c>
      <c r="O128" s="255">
        <f t="shared" si="18"/>
        <v>256.18376545004497</v>
      </c>
      <c r="P128" s="252"/>
      <c r="Q128" s="252"/>
      <c r="R128" s="255">
        <f t="shared" si="19"/>
        <v>74.317281344991628</v>
      </c>
      <c r="S128" s="255">
        <f t="shared" si="20"/>
        <v>106.50603959367362</v>
      </c>
      <c r="T128" s="252"/>
      <c r="U128" s="252"/>
      <c r="V128" s="255">
        <f t="shared" si="21"/>
        <v>67.643581884402707</v>
      </c>
      <c r="W128" s="255">
        <f t="shared" si="22"/>
        <v>152.94379124341003</v>
      </c>
      <c r="X128" s="252"/>
      <c r="Y128" s="339"/>
      <c r="Z128" s="339"/>
      <c r="AA128" s="252"/>
      <c r="AB128" s="252"/>
      <c r="AC128" s="252"/>
    </row>
    <row r="129" spans="1:29">
      <c r="A129" s="254">
        <v>90</v>
      </c>
      <c r="B129" s="440">
        <f t="shared" si="10"/>
        <v>0.1</v>
      </c>
      <c r="C129" s="255">
        <f t="shared" si="11"/>
        <v>50.774967696827318</v>
      </c>
      <c r="D129" s="255">
        <f t="shared" si="12"/>
        <v>165.90422234652959</v>
      </c>
      <c r="E129" s="252"/>
      <c r="F129" s="255">
        <f t="shared" si="13"/>
        <v>-4.8560534191012295</v>
      </c>
      <c r="G129" s="255">
        <f t="shared" si="14"/>
        <v>246.12572171724975</v>
      </c>
      <c r="H129" s="252"/>
      <c r="I129" s="252"/>
      <c r="J129" s="255">
        <f t="shared" si="15"/>
        <v>-43.250883233113136</v>
      </c>
      <c r="K129" s="255">
        <f t="shared" si="16"/>
        <v>28.129254649702276</v>
      </c>
      <c r="L129" s="252"/>
      <c r="M129" s="252"/>
      <c r="N129" s="255">
        <f t="shared" si="17"/>
        <v>131.60163725353556</v>
      </c>
      <c r="O129" s="255">
        <f t="shared" si="18"/>
        <v>387.18858257587459</v>
      </c>
      <c r="P129" s="252"/>
      <c r="Q129" s="252"/>
      <c r="R129" s="255">
        <f t="shared" si="19"/>
        <v>126.99646706754746</v>
      </c>
      <c r="S129" s="255">
        <f t="shared" si="20"/>
        <v>173.04816892742838</v>
      </c>
      <c r="T129" s="252"/>
      <c r="U129" s="252"/>
      <c r="V129" s="255">
        <f t="shared" si="21"/>
        <v>100.22149937072014</v>
      </c>
      <c r="W129" s="255">
        <f t="shared" si="22"/>
        <v>222.25850929940455</v>
      </c>
      <c r="X129" s="252"/>
      <c r="Y129" s="339"/>
      <c r="Z129" s="339"/>
      <c r="AA129" s="252"/>
      <c r="AB129" s="252"/>
      <c r="AC129" s="252"/>
    </row>
    <row r="130" spans="1:29">
      <c r="A130" s="254">
        <v>95</v>
      </c>
      <c r="B130" s="440">
        <f t="shared" si="10"/>
        <v>0.05</v>
      </c>
      <c r="C130" s="255">
        <f t="shared" si="11"/>
        <v>70.876235933065729</v>
      </c>
      <c r="D130" s="255">
        <f t="shared" si="12"/>
        <v>220.66284961076528</v>
      </c>
      <c r="E130" s="252"/>
      <c r="F130" s="255">
        <f t="shared" si="13"/>
        <v>6.9274486504178441</v>
      </c>
      <c r="G130" s="255">
        <f t="shared" si="14"/>
        <v>333.46226646780286</v>
      </c>
      <c r="H130" s="252"/>
      <c r="I130" s="252"/>
      <c r="J130" s="255">
        <f t="shared" si="15"/>
        <v>-30.081086802474175</v>
      </c>
      <c r="K130" s="255">
        <f t="shared" si="16"/>
        <v>62.786613677699535</v>
      </c>
      <c r="L130" s="252"/>
      <c r="M130" s="252"/>
      <c r="N130" s="255">
        <f t="shared" si="17"/>
        <v>185.66711733721129</v>
      </c>
      <c r="O130" s="255">
        <f t="shared" si="18"/>
        <v>518.19339970170427</v>
      </c>
      <c r="P130" s="252"/>
      <c r="Q130" s="252"/>
      <c r="R130" s="255">
        <f t="shared" si="19"/>
        <v>179.6756527901033</v>
      </c>
      <c r="S130" s="255">
        <f t="shared" si="20"/>
        <v>239.59029826118314</v>
      </c>
      <c r="T130" s="252"/>
      <c r="U130" s="252"/>
      <c r="V130" s="255">
        <f t="shared" si="21"/>
        <v>132.79941685703756</v>
      </c>
      <c r="W130" s="255">
        <f t="shared" si="22"/>
        <v>291.57322735539907</v>
      </c>
      <c r="X130" s="252"/>
      <c r="Y130" s="339"/>
      <c r="Z130" s="339"/>
      <c r="AA130" s="252"/>
      <c r="AB130" s="252"/>
      <c r="AC130" s="252"/>
    </row>
    <row r="131" spans="1:29">
      <c r="A131" s="254">
        <v>99</v>
      </c>
      <c r="B131" s="440">
        <f t="shared" si="10"/>
        <v>0.01</v>
      </c>
      <c r="C131" s="255">
        <f t="shared" si="11"/>
        <v>117.54993539365464</v>
      </c>
      <c r="D131" s="255">
        <f t="shared" si="12"/>
        <v>347.80844469305919</v>
      </c>
      <c r="E131" s="252"/>
      <c r="F131" s="255">
        <f t="shared" si="13"/>
        <v>34.287893161797541</v>
      </c>
      <c r="G131" s="255">
        <f t="shared" si="14"/>
        <v>536.25144343449949</v>
      </c>
      <c r="H131" s="252"/>
      <c r="I131" s="252"/>
      <c r="J131" s="255">
        <f t="shared" si="15"/>
        <v>0.49823353377372825</v>
      </c>
      <c r="K131" s="255">
        <f t="shared" si="16"/>
        <v>143.25850929940455</v>
      </c>
      <c r="L131" s="252"/>
      <c r="M131" s="252"/>
      <c r="N131" s="255">
        <f t="shared" si="17"/>
        <v>311.20327450707111</v>
      </c>
      <c r="O131" s="255">
        <f t="shared" si="18"/>
        <v>822.37716515174918</v>
      </c>
      <c r="P131" s="252"/>
      <c r="Q131" s="252"/>
      <c r="R131" s="255">
        <f t="shared" si="19"/>
        <v>301.99293413509491</v>
      </c>
      <c r="S131" s="255">
        <f t="shared" si="20"/>
        <v>394.09633785485676</v>
      </c>
      <c r="T131" s="252"/>
      <c r="U131" s="252"/>
      <c r="V131" s="255">
        <f t="shared" si="21"/>
        <v>208.44299874144028</v>
      </c>
      <c r="W131" s="255">
        <f t="shared" si="22"/>
        <v>452.5170185988091</v>
      </c>
      <c r="X131" s="252"/>
      <c r="Y131" s="339"/>
      <c r="Z131" s="339"/>
      <c r="AA131" s="252"/>
      <c r="AB131" s="252"/>
      <c r="AC131" s="252"/>
    </row>
    <row r="132" spans="1:29">
      <c r="A132" s="254">
        <v>99.9</v>
      </c>
      <c r="B132" s="440">
        <f t="shared" si="10"/>
        <v>9.9999999999994321E-4</v>
      </c>
      <c r="C132" s="255">
        <f t="shared" si="11"/>
        <v>184.32490309048362</v>
      </c>
      <c r="D132" s="255">
        <f t="shared" si="12"/>
        <v>529.71266703959327</v>
      </c>
      <c r="E132" s="252"/>
      <c r="F132" s="255">
        <f t="shared" si="13"/>
        <v>73.431839742697292</v>
      </c>
      <c r="G132" s="255">
        <f t="shared" si="14"/>
        <v>826.37716515175634</v>
      </c>
      <c r="H132" s="252"/>
      <c r="I132" s="252"/>
      <c r="J132" s="255">
        <f t="shared" si="15"/>
        <v>44.24735030066168</v>
      </c>
      <c r="K132" s="255">
        <f t="shared" si="16"/>
        <v>258.38776394910968</v>
      </c>
      <c r="L132" s="252"/>
      <c r="M132" s="252"/>
      <c r="N132" s="255">
        <f t="shared" si="17"/>
        <v>490.80491176061105</v>
      </c>
      <c r="O132" s="255">
        <f t="shared" si="18"/>
        <v>1257.5657477276345</v>
      </c>
      <c r="P132" s="252"/>
      <c r="Q132" s="252"/>
      <c r="R132" s="255">
        <f t="shared" si="19"/>
        <v>476.98940120264672</v>
      </c>
      <c r="S132" s="255">
        <f t="shared" si="20"/>
        <v>615.14450678229059</v>
      </c>
      <c r="T132" s="252"/>
      <c r="U132" s="252"/>
      <c r="V132" s="255">
        <f t="shared" si="21"/>
        <v>316.66449811216307</v>
      </c>
      <c r="W132" s="255">
        <f t="shared" si="22"/>
        <v>682.77552789821937</v>
      </c>
      <c r="X132" s="252"/>
      <c r="Y132" s="339"/>
      <c r="Z132" s="339"/>
      <c r="AA132" s="252"/>
      <c r="AB132" s="252"/>
      <c r="AC132" s="252"/>
    </row>
    <row r="133" spans="1:29">
      <c r="A133" s="254">
        <v>99.99</v>
      </c>
      <c r="B133" s="440">
        <f t="shared" si="10"/>
        <v>1.0000000000005117E-4</v>
      </c>
      <c r="C133" s="255">
        <f t="shared" si="11"/>
        <v>251.09987078729444</v>
      </c>
      <c r="D133" s="255">
        <f t="shared" si="12"/>
        <v>711.6168893860779</v>
      </c>
      <c r="E133" s="252"/>
      <c r="F133" s="255">
        <f t="shared" si="13"/>
        <v>112.57578632358639</v>
      </c>
      <c r="G133" s="255">
        <f t="shared" si="14"/>
        <v>1116.5028868689344</v>
      </c>
      <c r="H133" s="252"/>
      <c r="I133" s="252"/>
      <c r="J133" s="255">
        <f t="shared" si="15"/>
        <v>87.996467067537736</v>
      </c>
      <c r="K133" s="255">
        <f t="shared" si="16"/>
        <v>373.51701859878352</v>
      </c>
      <c r="L133" s="252"/>
      <c r="M133" s="252"/>
      <c r="N133" s="255">
        <f t="shared" si="17"/>
        <v>670.40654901410232</v>
      </c>
      <c r="O133" s="255">
        <f t="shared" si="18"/>
        <v>1692.7543303034017</v>
      </c>
      <c r="P133" s="252"/>
      <c r="Q133" s="252"/>
      <c r="R133" s="255">
        <f t="shared" si="19"/>
        <v>651.98586827015095</v>
      </c>
      <c r="S133" s="255">
        <f t="shared" si="20"/>
        <v>836.1926757096644</v>
      </c>
      <c r="T133" s="252"/>
      <c r="U133" s="252"/>
      <c r="V133" s="255">
        <f t="shared" si="21"/>
        <v>424.88599748285651</v>
      </c>
      <c r="W133" s="255">
        <f t="shared" si="22"/>
        <v>913.03403719756705</v>
      </c>
      <c r="X133" s="252"/>
      <c r="Y133" s="339"/>
      <c r="Z133" s="339"/>
      <c r="AA133" s="252"/>
      <c r="AB133" s="252"/>
      <c r="AC133" s="252"/>
    </row>
    <row r="134" spans="1:29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339"/>
      <c r="Z134" s="339"/>
      <c r="AA134" s="252"/>
      <c r="AB134" s="252"/>
      <c r="AC134" s="252"/>
    </row>
    <row r="135" spans="1:29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339"/>
      <c r="Z135" s="339"/>
      <c r="AA135" s="252"/>
      <c r="AB135" s="252"/>
      <c r="AC135" s="252"/>
    </row>
    <row r="136" spans="1:29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339"/>
      <c r="Z136" s="339"/>
      <c r="AA136" s="252"/>
      <c r="AB136" s="252"/>
      <c r="AC136" s="252"/>
    </row>
    <row r="137" spans="1:29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339"/>
      <c r="Z137" s="339"/>
      <c r="AA137" s="252"/>
      <c r="AB137" s="252"/>
      <c r="AC137" s="252"/>
    </row>
    <row r="138" spans="1:29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339"/>
      <c r="Z138" s="339"/>
      <c r="AA138" s="252"/>
      <c r="AB138" s="252"/>
      <c r="AC138" s="252"/>
    </row>
    <row r="139" spans="1:29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339"/>
      <c r="Z139" s="339"/>
      <c r="AA139" s="252"/>
      <c r="AB139" s="252"/>
      <c r="AC139" s="252"/>
    </row>
    <row r="140" spans="1:29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339"/>
      <c r="Z140" s="339"/>
      <c r="AA140" s="252"/>
      <c r="AB140" s="252"/>
      <c r="AC140" s="252"/>
    </row>
    <row r="141" spans="1:29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339"/>
      <c r="Z141" s="339"/>
      <c r="AA141" s="252"/>
      <c r="AB141" s="252"/>
      <c r="AC141" s="252"/>
    </row>
    <row r="142" spans="1:29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339"/>
      <c r="Z142" s="339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ht="15.6">
      <c r="A188" s="251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>
      <c r="A190" s="252"/>
      <c r="B190" s="439"/>
      <c r="C190" s="252"/>
      <c r="D190" s="252"/>
      <c r="E190" s="439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>
      <c r="A191" s="252"/>
      <c r="B191" s="253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70"/>
  <sheetViews>
    <sheetView topLeftCell="A34" zoomScale="110" zoomScaleNormal="110" zoomScalePageLayoutView="110" workbookViewId="0">
      <selection activeCell="E54" sqref="E54:J54"/>
    </sheetView>
  </sheetViews>
  <sheetFormatPr defaultColWidth="11.42578125" defaultRowHeight="14.45"/>
  <cols>
    <col min="1" max="4" width="21" customWidth="1"/>
    <col min="12" max="12" width="22.85546875" customWidth="1"/>
    <col min="22" max="22" width="22.42578125" customWidth="1"/>
  </cols>
  <sheetData>
    <row r="1" spans="1:18" ht="15" thickBot="1">
      <c r="A1" t="s">
        <v>1309</v>
      </c>
      <c r="L1" t="s">
        <v>1310</v>
      </c>
    </row>
    <row r="2" spans="1:18">
      <c r="A2" s="362" t="s">
        <v>1174</v>
      </c>
      <c r="B2" s="363"/>
      <c r="C2" s="363"/>
      <c r="D2" s="363"/>
      <c r="E2" s="363"/>
      <c r="F2" s="363"/>
      <c r="G2" s="364"/>
      <c r="H2" s="363"/>
      <c r="I2" s="363"/>
      <c r="J2" s="364"/>
      <c r="L2" s="367" t="s">
        <v>1174</v>
      </c>
      <c r="M2" s="368"/>
      <c r="N2" s="368"/>
      <c r="O2" s="369"/>
      <c r="P2" s="383"/>
      <c r="Q2" s="368"/>
      <c r="R2" s="369"/>
    </row>
    <row r="3" spans="1:18">
      <c r="A3" s="365" t="s">
        <v>1180</v>
      </c>
      <c r="G3" s="218"/>
      <c r="H3" t="s">
        <v>970</v>
      </c>
      <c r="I3" t="s">
        <v>971</v>
      </c>
      <c r="J3" s="218" t="s">
        <v>978</v>
      </c>
      <c r="L3" s="365" t="s">
        <v>1180</v>
      </c>
      <c r="O3" s="218"/>
      <c r="P3" s="384" t="s">
        <v>970</v>
      </c>
      <c r="Q3" s="87" t="s">
        <v>971</v>
      </c>
      <c r="R3" s="385" t="s">
        <v>978</v>
      </c>
    </row>
    <row r="4" spans="1:18">
      <c r="A4" s="365" t="s">
        <v>1196</v>
      </c>
      <c r="E4" s="75" t="s">
        <v>1304</v>
      </c>
      <c r="F4" s="75" t="s">
        <v>1304</v>
      </c>
      <c r="G4" s="381" t="s">
        <v>1216</v>
      </c>
      <c r="H4" s="380" t="s">
        <v>927</v>
      </c>
      <c r="I4" s="75" t="s">
        <v>19</v>
      </c>
      <c r="J4" s="381" t="s">
        <v>959</v>
      </c>
      <c r="L4" s="365" t="s">
        <v>1196</v>
      </c>
      <c r="M4" s="75" t="s">
        <v>1304</v>
      </c>
      <c r="N4" s="75" t="s">
        <v>1304</v>
      </c>
      <c r="O4" s="381" t="s">
        <v>1216</v>
      </c>
      <c r="P4" s="386" t="s">
        <v>927</v>
      </c>
      <c r="Q4" s="86" t="s">
        <v>19</v>
      </c>
      <c r="R4" s="387" t="s">
        <v>959</v>
      </c>
    </row>
    <row r="5" spans="1:18">
      <c r="A5" s="365" t="s">
        <v>1233</v>
      </c>
      <c r="E5" t="s">
        <v>1234</v>
      </c>
      <c r="F5" t="s">
        <v>1234</v>
      </c>
      <c r="G5" s="218" t="s">
        <v>1234</v>
      </c>
      <c r="H5" t="s">
        <v>1234</v>
      </c>
      <c r="I5" t="s">
        <v>1234</v>
      </c>
      <c r="J5" s="218" t="s">
        <v>1234</v>
      </c>
      <c r="L5" s="365" t="s">
        <v>1233</v>
      </c>
      <c r="M5" t="s">
        <v>1234</v>
      </c>
      <c r="N5" t="s">
        <v>1234</v>
      </c>
      <c r="O5" s="218" t="s">
        <v>1234</v>
      </c>
      <c r="P5" s="384" t="s">
        <v>1234</v>
      </c>
      <c r="Q5" s="87" t="s">
        <v>1234</v>
      </c>
      <c r="R5" s="385" t="s">
        <v>1234</v>
      </c>
    </row>
    <row r="6" spans="1:18">
      <c r="A6" s="365" t="s">
        <v>1311</v>
      </c>
      <c r="E6" s="207">
        <v>0</v>
      </c>
      <c r="F6" s="207">
        <v>0</v>
      </c>
      <c r="G6" s="215">
        <v>0</v>
      </c>
      <c r="H6" s="207">
        <v>35</v>
      </c>
      <c r="I6" s="207">
        <v>50</v>
      </c>
      <c r="J6" s="215">
        <v>160</v>
      </c>
      <c r="K6" s="279"/>
      <c r="L6" s="365" t="s">
        <v>1311</v>
      </c>
      <c r="M6" s="207">
        <v>0</v>
      </c>
      <c r="N6" s="207">
        <v>0</v>
      </c>
      <c r="O6" s="215">
        <v>0</v>
      </c>
      <c r="P6" s="388">
        <v>35</v>
      </c>
      <c r="Q6" s="207">
        <v>50</v>
      </c>
      <c r="R6" s="215">
        <v>160</v>
      </c>
    </row>
    <row r="7" spans="1:18" ht="19.899999999999999">
      <c r="A7" s="365" t="s">
        <v>1312</v>
      </c>
      <c r="E7" s="372">
        <v>-16</v>
      </c>
      <c r="F7" s="207">
        <v>-9</v>
      </c>
      <c r="G7" s="215">
        <v>-10</v>
      </c>
      <c r="H7" s="207">
        <v>-12</v>
      </c>
      <c r="I7" s="377">
        <v>7</v>
      </c>
      <c r="J7" s="215">
        <v>-8</v>
      </c>
      <c r="K7" s="279"/>
      <c r="L7" s="371" t="s">
        <v>1313</v>
      </c>
      <c r="M7" s="207">
        <v>-26.6</v>
      </c>
      <c r="N7" s="207">
        <v>-27.2</v>
      </c>
      <c r="O7" s="215">
        <v>-26.6</v>
      </c>
      <c r="P7" s="389">
        <v>-27.5</v>
      </c>
      <c r="Q7" s="207">
        <v>-26.5</v>
      </c>
      <c r="R7" s="215">
        <v>-27.2</v>
      </c>
    </row>
    <row r="8" spans="1:18" ht="19.899999999999999">
      <c r="A8" s="365" t="s">
        <v>1314</v>
      </c>
      <c r="E8" s="207">
        <v>-43</v>
      </c>
      <c r="F8" s="207">
        <v>-37</v>
      </c>
      <c r="G8" s="378">
        <v>-44</v>
      </c>
      <c r="H8" s="207">
        <v>-15</v>
      </c>
      <c r="I8" s="207">
        <v>-8</v>
      </c>
      <c r="J8" s="215">
        <v>-22</v>
      </c>
      <c r="K8" s="279"/>
      <c r="L8" s="371" t="s">
        <v>1315</v>
      </c>
      <c r="M8" s="207">
        <v>-25.8</v>
      </c>
      <c r="N8" s="372">
        <v>-26.4</v>
      </c>
      <c r="O8" s="215">
        <v>-25.9</v>
      </c>
      <c r="P8" s="388">
        <v>-26</v>
      </c>
      <c r="Q8" s="207">
        <v>-25.8</v>
      </c>
      <c r="R8" s="215">
        <v>-25.3</v>
      </c>
    </row>
    <row r="9" spans="1:18" ht="19.899999999999999">
      <c r="A9" s="365" t="s">
        <v>1316</v>
      </c>
      <c r="E9" s="207">
        <v>-2</v>
      </c>
      <c r="F9" s="207">
        <v>19</v>
      </c>
      <c r="G9" s="215">
        <v>3</v>
      </c>
      <c r="H9" s="372">
        <v>-48</v>
      </c>
      <c r="I9" s="207">
        <v>-25</v>
      </c>
      <c r="J9" s="382">
        <v>301</v>
      </c>
      <c r="K9" s="279"/>
      <c r="L9" s="371" t="s">
        <v>1317</v>
      </c>
      <c r="M9" s="207">
        <v>-25.9</v>
      </c>
      <c r="N9" s="207">
        <v>-26.3</v>
      </c>
      <c r="O9" s="215">
        <v>-26.3</v>
      </c>
      <c r="P9" s="388">
        <v>-25.3</v>
      </c>
      <c r="Q9" s="372">
        <v>-26.4</v>
      </c>
      <c r="R9" s="215">
        <v>-20.9</v>
      </c>
    </row>
    <row r="10" spans="1:18" ht="19.899999999999999">
      <c r="A10" s="365" t="s">
        <v>1318</v>
      </c>
      <c r="E10" s="207">
        <v>-73</v>
      </c>
      <c r="F10" s="372">
        <v>-87</v>
      </c>
      <c r="G10" s="215">
        <v>-71</v>
      </c>
      <c r="H10" s="207">
        <v>-65</v>
      </c>
      <c r="I10" s="207">
        <v>-67</v>
      </c>
      <c r="J10" s="215">
        <v>-29</v>
      </c>
      <c r="K10" s="279"/>
      <c r="L10" s="371" t="s">
        <v>1319</v>
      </c>
      <c r="M10" s="207">
        <v>-25.9</v>
      </c>
      <c r="N10" s="207">
        <v>-26.1</v>
      </c>
      <c r="O10" s="378">
        <v>-26.5</v>
      </c>
      <c r="P10" s="388">
        <v>-25.6</v>
      </c>
      <c r="Q10" s="207">
        <v>-26.3</v>
      </c>
      <c r="R10" s="215">
        <v>-24.6</v>
      </c>
    </row>
    <row r="11" spans="1:18">
      <c r="A11" s="365" t="s">
        <v>1320</v>
      </c>
      <c r="E11" s="207">
        <v>-53</v>
      </c>
      <c r="F11" s="372">
        <v>-61</v>
      </c>
      <c r="G11" s="215">
        <v>-55</v>
      </c>
      <c r="H11" s="207">
        <v>-20</v>
      </c>
      <c r="I11" s="207">
        <v>-26</v>
      </c>
      <c r="J11" s="215">
        <v>-48</v>
      </c>
      <c r="K11" s="279"/>
      <c r="L11" s="371" t="s">
        <v>1321</v>
      </c>
      <c r="M11" s="207">
        <v>-25.6</v>
      </c>
      <c r="N11" s="207">
        <v>-25.9</v>
      </c>
      <c r="O11" s="378">
        <v>-26.1</v>
      </c>
      <c r="P11" s="388">
        <v>-25.6</v>
      </c>
      <c r="Q11" s="207">
        <v>-24.3</v>
      </c>
      <c r="R11" s="215">
        <v>-24.7</v>
      </c>
    </row>
    <row r="12" spans="1:18">
      <c r="A12" s="365" t="s">
        <v>1322</v>
      </c>
      <c r="E12" s="373" t="s">
        <v>14</v>
      </c>
      <c r="F12" s="373" t="s">
        <v>14</v>
      </c>
      <c r="G12" s="374" t="s">
        <v>14</v>
      </c>
      <c r="H12" s="373" t="s">
        <v>14</v>
      </c>
      <c r="I12" s="373" t="s">
        <v>14</v>
      </c>
      <c r="J12" s="374" t="s">
        <v>14</v>
      </c>
      <c r="K12" s="279"/>
      <c r="L12" s="371" t="s">
        <v>1323</v>
      </c>
      <c r="M12" s="207">
        <v>-26</v>
      </c>
      <c r="N12" s="207">
        <v>-26.4</v>
      </c>
      <c r="O12" s="215">
        <v>-26.3</v>
      </c>
      <c r="P12" s="388">
        <v>-25.7</v>
      </c>
      <c r="Q12" s="207">
        <v>-25.6</v>
      </c>
      <c r="R12" s="215">
        <v>-24.7</v>
      </c>
    </row>
    <row r="13" spans="1:18">
      <c r="A13" s="365" t="s">
        <v>1324</v>
      </c>
      <c r="E13" s="373" t="s">
        <v>14</v>
      </c>
      <c r="F13" s="373" t="s">
        <v>14</v>
      </c>
      <c r="G13" s="374" t="s">
        <v>14</v>
      </c>
      <c r="H13" s="373" t="s">
        <v>14</v>
      </c>
      <c r="I13" s="373" t="s">
        <v>14</v>
      </c>
      <c r="J13" s="374" t="s">
        <v>14</v>
      </c>
      <c r="K13" s="279"/>
      <c r="L13" s="371" t="s">
        <v>1325</v>
      </c>
      <c r="M13" s="373" t="s">
        <v>14</v>
      </c>
      <c r="N13" s="373" t="s">
        <v>14</v>
      </c>
      <c r="O13" s="374" t="s">
        <v>14</v>
      </c>
      <c r="P13" s="390" t="s">
        <v>14</v>
      </c>
      <c r="Q13" s="373" t="s">
        <v>14</v>
      </c>
      <c r="R13" s="374">
        <v>-29</v>
      </c>
    </row>
    <row r="14" spans="1:18">
      <c r="A14" s="365" t="s">
        <v>1326</v>
      </c>
      <c r="E14" s="207">
        <v>-42</v>
      </c>
      <c r="F14" s="207">
        <v>-57</v>
      </c>
      <c r="G14" s="215">
        <v>-40</v>
      </c>
      <c r="H14" s="207">
        <v>-52</v>
      </c>
      <c r="I14" s="207">
        <v>-55</v>
      </c>
      <c r="J14" s="215"/>
      <c r="K14" s="279"/>
      <c r="L14" s="371" t="s">
        <v>1327</v>
      </c>
      <c r="M14" s="207">
        <v>-25.2</v>
      </c>
      <c r="N14" s="207">
        <v>-24.8</v>
      </c>
      <c r="O14" s="215">
        <v>-25.9</v>
      </c>
      <c r="P14" s="388">
        <v>-26.7</v>
      </c>
      <c r="Q14" s="207">
        <v>-25.5</v>
      </c>
      <c r="R14" s="215">
        <v>-26</v>
      </c>
    </row>
    <row r="15" spans="1:18">
      <c r="A15" s="365" t="s">
        <v>1328</v>
      </c>
      <c r="E15" s="207">
        <v>-2</v>
      </c>
      <c r="F15" s="207">
        <v>8</v>
      </c>
      <c r="G15" s="215">
        <v>17</v>
      </c>
      <c r="H15" s="373" t="s">
        <v>14</v>
      </c>
      <c r="I15" s="373" t="s">
        <v>14</v>
      </c>
      <c r="J15" s="374" t="s">
        <v>14</v>
      </c>
      <c r="K15" s="279"/>
      <c r="L15" s="371" t="s">
        <v>1329</v>
      </c>
      <c r="M15" s="207">
        <v>-27.9</v>
      </c>
      <c r="N15" s="207">
        <v>-28.6</v>
      </c>
      <c r="O15" s="378">
        <v>-28.9</v>
      </c>
      <c r="P15" s="388">
        <v>-26.5</v>
      </c>
      <c r="Q15" s="207">
        <v>-26.8</v>
      </c>
      <c r="R15" s="215">
        <v>-27.4</v>
      </c>
    </row>
    <row r="16" spans="1:18">
      <c r="A16" s="365"/>
      <c r="E16" s="373" t="s">
        <v>14</v>
      </c>
      <c r="F16" s="373" t="s">
        <v>14</v>
      </c>
      <c r="G16" s="374" t="s">
        <v>14</v>
      </c>
      <c r="H16" s="373" t="s">
        <v>14</v>
      </c>
      <c r="I16" s="373" t="s">
        <v>14</v>
      </c>
      <c r="J16" s="374" t="s">
        <v>14</v>
      </c>
      <c r="K16" s="279"/>
      <c r="L16" s="371" t="s">
        <v>1330</v>
      </c>
      <c r="M16" s="207">
        <v>-25.4</v>
      </c>
      <c r="N16" s="207">
        <v>-25.2</v>
      </c>
      <c r="O16" s="215">
        <v>-25.8</v>
      </c>
      <c r="P16" s="390" t="s">
        <v>14</v>
      </c>
      <c r="Q16" s="207">
        <v>-30.2</v>
      </c>
      <c r="R16" s="215">
        <v>-28.1</v>
      </c>
    </row>
    <row r="17" spans="1:18">
      <c r="A17" s="365"/>
      <c r="E17" s="373" t="s">
        <v>14</v>
      </c>
      <c r="F17" s="373" t="s">
        <v>14</v>
      </c>
      <c r="G17" s="374" t="s">
        <v>14</v>
      </c>
      <c r="H17" s="373" t="s">
        <v>14</v>
      </c>
      <c r="I17" s="373" t="s">
        <v>14</v>
      </c>
      <c r="J17" s="374" t="s">
        <v>14</v>
      </c>
      <c r="K17" s="279"/>
      <c r="L17" s="371" t="s">
        <v>1331</v>
      </c>
      <c r="M17" s="207">
        <v>-26.2</v>
      </c>
      <c r="N17" s="207">
        <v>-27.6</v>
      </c>
      <c r="O17" s="215">
        <v>-26.7</v>
      </c>
      <c r="P17" s="390" t="s">
        <v>14</v>
      </c>
      <c r="Q17" s="207">
        <v>-27.6</v>
      </c>
      <c r="R17" s="215">
        <v>-25.7</v>
      </c>
    </row>
    <row r="18" spans="1:18">
      <c r="A18" s="370" t="s">
        <v>1332</v>
      </c>
      <c r="B18" s="131"/>
      <c r="C18" s="131"/>
      <c r="D18" s="131"/>
      <c r="E18" s="207" t="s">
        <v>1248</v>
      </c>
      <c r="F18" s="207" t="s">
        <v>1248</v>
      </c>
      <c r="G18" s="215" t="s">
        <v>1248</v>
      </c>
      <c r="H18" s="207" t="s">
        <v>1248</v>
      </c>
      <c r="I18" s="207" t="s">
        <v>1248</v>
      </c>
      <c r="J18" s="215" t="s">
        <v>1248</v>
      </c>
      <c r="K18" s="279"/>
      <c r="L18" s="375" t="s">
        <v>1332</v>
      </c>
      <c r="M18" s="207" t="s">
        <v>1248</v>
      </c>
      <c r="N18" s="207" t="s">
        <v>1248</v>
      </c>
      <c r="O18" s="215" t="s">
        <v>1248</v>
      </c>
      <c r="P18" s="388" t="s">
        <v>1248</v>
      </c>
      <c r="Q18" s="207" t="s">
        <v>1248</v>
      </c>
      <c r="R18" s="215" t="s">
        <v>1248</v>
      </c>
    </row>
    <row r="19" spans="1:18">
      <c r="A19" s="365" t="s">
        <v>1312</v>
      </c>
      <c r="E19" s="207">
        <v>0</v>
      </c>
      <c r="F19" s="207">
        <v>21.685371035250839</v>
      </c>
      <c r="G19" s="215">
        <v>18.910952109751491</v>
      </c>
      <c r="H19" s="207">
        <v>13.054585097910021</v>
      </c>
      <c r="I19" s="207">
        <v>54.919661523523416</v>
      </c>
      <c r="J19" s="215">
        <v>24.36220893973973</v>
      </c>
      <c r="K19" s="279"/>
      <c r="L19" s="371" t="s">
        <v>1333</v>
      </c>
      <c r="M19" s="207">
        <v>78.598371696812052</v>
      </c>
      <c r="N19" s="207">
        <v>40.193721097194356</v>
      </c>
      <c r="O19" s="215">
        <v>78.598371696812052</v>
      </c>
      <c r="P19" s="388" t="s">
        <v>14</v>
      </c>
      <c r="Q19" s="207">
        <v>81.966075956248176</v>
      </c>
      <c r="R19" s="215">
        <v>40.193721097194356</v>
      </c>
    </row>
    <row r="20" spans="1:18">
      <c r="A20" s="365" t="s">
        <v>1314</v>
      </c>
      <c r="E20" s="207">
        <v>5.9645859544324651</v>
      </c>
      <c r="F20" s="207">
        <v>34.893577459351405</v>
      </c>
      <c r="G20" s="215">
        <v>0</v>
      </c>
      <c r="H20" s="207">
        <v>82.758766249180042</v>
      </c>
      <c r="I20" s="207">
        <v>88.632629713042462</v>
      </c>
      <c r="J20" s="215">
        <v>73.771895153270663</v>
      </c>
      <c r="K20" s="279"/>
      <c r="L20" s="371" t="s">
        <v>1334</v>
      </c>
      <c r="M20" s="207">
        <v>58.526431110868728</v>
      </c>
      <c r="N20" s="207" t="s">
        <v>14</v>
      </c>
      <c r="O20" s="215">
        <v>51.975834904551895</v>
      </c>
      <c r="P20" s="388">
        <v>44.389759118063033</v>
      </c>
      <c r="Q20" s="207">
        <v>58.526431110868728</v>
      </c>
      <c r="R20" s="215">
        <v>80.073667739465208</v>
      </c>
    </row>
    <row r="21" spans="1:18">
      <c r="A21" s="365" t="s">
        <v>1316</v>
      </c>
      <c r="E21" s="207">
        <v>46.253837384994789</v>
      </c>
      <c r="F21" s="207">
        <v>59.134937933459383</v>
      </c>
      <c r="G21" s="215">
        <v>49.674317211884365</v>
      </c>
      <c r="H21" s="207">
        <v>0</v>
      </c>
      <c r="I21" s="207">
        <v>26.956205693700653</v>
      </c>
      <c r="J21" s="215">
        <v>98.358433137556375</v>
      </c>
      <c r="K21" s="279"/>
      <c r="L21" s="371" t="s">
        <v>1335</v>
      </c>
      <c r="M21" s="207">
        <v>57.501872619084558</v>
      </c>
      <c r="N21" s="207">
        <v>15.732774919185673</v>
      </c>
      <c r="O21" s="215">
        <v>15.732774919185673</v>
      </c>
      <c r="P21" s="388">
        <v>84.771214757228009</v>
      </c>
      <c r="Q21" s="207">
        <v>0</v>
      </c>
      <c r="R21" s="215">
        <v>99.991633873554449</v>
      </c>
    </row>
    <row r="22" spans="1:18">
      <c r="A22" s="365" t="s">
        <v>1318</v>
      </c>
      <c r="E22" s="207">
        <v>55.108907128296742</v>
      </c>
      <c r="F22" s="207">
        <v>0</v>
      </c>
      <c r="G22" s="215">
        <v>59.922734552141058</v>
      </c>
      <c r="H22" s="207">
        <v>71.440827885132009</v>
      </c>
      <c r="I22" s="207">
        <v>68.03378236057253</v>
      </c>
      <c r="J22" s="215">
        <v>96.089910330022093</v>
      </c>
      <c r="K22" s="279"/>
      <c r="L22" s="371" t="s">
        <v>1336</v>
      </c>
      <c r="M22" s="207">
        <v>58.530179294843009</v>
      </c>
      <c r="N22" s="207">
        <v>44.393110382663018</v>
      </c>
      <c r="O22" s="215" t="s">
        <v>14</v>
      </c>
      <c r="P22" s="388">
        <v>73.289222810567097</v>
      </c>
      <c r="Q22" s="207">
        <v>25.43221995351017</v>
      </c>
      <c r="R22" s="215">
        <v>93.829898811596067</v>
      </c>
    </row>
    <row r="23" spans="1:18">
      <c r="A23" s="365" t="s">
        <v>1320</v>
      </c>
      <c r="E23" s="207">
        <v>56.843211062055204</v>
      </c>
      <c r="F23" s="207">
        <v>32.552754954320889</v>
      </c>
      <c r="G23" s="215">
        <v>51.763711215188415</v>
      </c>
      <c r="H23" s="207">
        <v>92.886281649760235</v>
      </c>
      <c r="I23" s="207">
        <v>90.171859852594949</v>
      </c>
      <c r="J23" s="215">
        <v>67.289866683161151</v>
      </c>
      <c r="K23" s="279"/>
      <c r="L23" s="371" t="s">
        <v>1321</v>
      </c>
      <c r="M23" s="207">
        <v>51.964986041755843</v>
      </c>
      <c r="N23" s="207">
        <v>25.42323264160693</v>
      </c>
      <c r="O23" s="215" t="s">
        <v>14</v>
      </c>
      <c r="P23" s="388">
        <v>51.964986041755843</v>
      </c>
      <c r="Q23" s="207">
        <v>92.848903578386128</v>
      </c>
      <c r="R23" s="215">
        <v>87.153827785536336</v>
      </c>
    </row>
    <row r="24" spans="1:18">
      <c r="A24" s="365" t="s">
        <v>1322</v>
      </c>
      <c r="E24" s="373" t="s">
        <v>14</v>
      </c>
      <c r="F24" s="373" t="s">
        <v>14</v>
      </c>
      <c r="G24" s="374" t="s">
        <v>14</v>
      </c>
      <c r="H24" s="373" t="s">
        <v>14</v>
      </c>
      <c r="I24" s="373" t="s">
        <v>14</v>
      </c>
      <c r="J24" s="374" t="s">
        <v>14</v>
      </c>
      <c r="K24" s="279"/>
      <c r="L24" s="371" t="s">
        <v>1323</v>
      </c>
      <c r="M24" s="207" t="s">
        <v>14</v>
      </c>
      <c r="N24" s="207" t="s">
        <v>14</v>
      </c>
      <c r="O24" s="215" t="s">
        <v>14</v>
      </c>
      <c r="P24" s="388" t="s">
        <v>14</v>
      </c>
      <c r="Q24" s="207" t="s">
        <v>14</v>
      </c>
      <c r="R24" s="215" t="s">
        <v>14</v>
      </c>
    </row>
    <row r="25" spans="1:18">
      <c r="A25" s="365" t="s">
        <v>1324</v>
      </c>
      <c r="E25" s="207" t="s">
        <v>14</v>
      </c>
      <c r="F25" s="207" t="s">
        <v>14</v>
      </c>
      <c r="G25" s="215" t="s">
        <v>14</v>
      </c>
      <c r="H25" s="207">
        <v>-25.7</v>
      </c>
      <c r="I25" s="207">
        <v>-25.6</v>
      </c>
      <c r="J25" s="215">
        <v>-24.7</v>
      </c>
      <c r="K25" s="279"/>
      <c r="L25" s="371" t="s">
        <v>1325</v>
      </c>
      <c r="M25" s="207" t="s">
        <v>14</v>
      </c>
      <c r="N25" s="207" t="s">
        <v>14</v>
      </c>
      <c r="O25" s="215" t="s">
        <v>14</v>
      </c>
      <c r="P25" s="388" t="s">
        <v>14</v>
      </c>
      <c r="Q25" s="207" t="s">
        <v>14</v>
      </c>
      <c r="R25" s="215" t="s">
        <v>14</v>
      </c>
    </row>
    <row r="26" spans="1:18">
      <c r="A26" s="365" t="s">
        <v>1337</v>
      </c>
      <c r="E26" s="207" t="s">
        <v>14</v>
      </c>
      <c r="F26" s="207" t="s">
        <v>14</v>
      </c>
      <c r="G26" s="215" t="s">
        <v>14</v>
      </c>
      <c r="H26" s="207" t="s">
        <v>14</v>
      </c>
      <c r="I26" s="207" t="s">
        <v>14</v>
      </c>
      <c r="J26" s="215">
        <v>-29</v>
      </c>
      <c r="K26" s="279"/>
      <c r="L26" s="371" t="s">
        <v>1338</v>
      </c>
      <c r="M26" s="207" t="s">
        <v>14</v>
      </c>
      <c r="N26" s="207" t="s">
        <v>14</v>
      </c>
      <c r="O26" s="215" t="s">
        <v>14</v>
      </c>
      <c r="P26" s="388" t="s">
        <v>14</v>
      </c>
      <c r="Q26" s="207" t="s">
        <v>14</v>
      </c>
      <c r="R26" s="215" t="s">
        <v>14</v>
      </c>
    </row>
    <row r="27" spans="1:18">
      <c r="A27" s="365" t="s">
        <v>1328</v>
      </c>
      <c r="E27" s="207">
        <v>12.041182908854395</v>
      </c>
      <c r="F27" s="207">
        <v>28.853766094152348</v>
      </c>
      <c r="G27" s="215">
        <v>41.113559578910028</v>
      </c>
      <c r="H27" s="207" t="s">
        <v>14</v>
      </c>
      <c r="I27" s="207" t="s">
        <v>14</v>
      </c>
      <c r="J27" s="215" t="s">
        <v>14</v>
      </c>
      <c r="K27" s="279"/>
      <c r="L27" s="371" t="s">
        <v>1329</v>
      </c>
      <c r="M27" s="207">
        <v>92.36994831493385</v>
      </c>
      <c r="N27" s="207">
        <v>53.800480035832315</v>
      </c>
      <c r="O27" s="215" t="s">
        <v>14</v>
      </c>
      <c r="P27" s="388">
        <v>99.791072472155648</v>
      </c>
      <c r="Q27" s="207">
        <v>99.548524010372944</v>
      </c>
      <c r="R27" s="215">
        <v>97.890292604938608</v>
      </c>
    </row>
    <row r="28" spans="1:18">
      <c r="A28" s="365"/>
      <c r="E28" s="207"/>
      <c r="F28" s="207"/>
      <c r="G28" s="215"/>
      <c r="H28" s="207"/>
      <c r="I28" s="207"/>
      <c r="J28" s="215"/>
      <c r="K28" s="279"/>
      <c r="L28" s="371"/>
      <c r="M28" s="207"/>
      <c r="N28" s="207"/>
      <c r="O28" s="215"/>
      <c r="P28" s="388"/>
      <c r="Q28" s="207"/>
      <c r="R28" s="215"/>
    </row>
    <row r="29" spans="1:18">
      <c r="A29" s="370" t="s">
        <v>1339</v>
      </c>
      <c r="B29" s="131"/>
      <c r="C29" s="131"/>
      <c r="D29" s="131"/>
      <c r="E29" s="207" t="s">
        <v>1248</v>
      </c>
      <c r="F29" s="207" t="s">
        <v>1248</v>
      </c>
      <c r="G29" s="215" t="s">
        <v>1248</v>
      </c>
      <c r="H29" s="207" t="s">
        <v>1248</v>
      </c>
      <c r="I29" s="207" t="s">
        <v>1248</v>
      </c>
      <c r="J29" s="215" t="s">
        <v>1248</v>
      </c>
      <c r="K29" s="279"/>
      <c r="L29" s="375" t="s">
        <v>1339</v>
      </c>
      <c r="M29" s="207" t="s">
        <v>1248</v>
      </c>
      <c r="N29" s="207" t="s">
        <v>1248</v>
      </c>
      <c r="O29" s="215" t="s">
        <v>1248</v>
      </c>
      <c r="P29" s="388" t="s">
        <v>1248</v>
      </c>
      <c r="Q29" s="207" t="s">
        <v>1248</v>
      </c>
      <c r="R29" s="215" t="s">
        <v>1248</v>
      </c>
    </row>
    <row r="30" spans="1:18">
      <c r="A30" s="365" t="s">
        <v>1312</v>
      </c>
      <c r="E30" s="207">
        <v>0</v>
      </c>
      <c r="F30" s="207">
        <v>8.582164133497443</v>
      </c>
      <c r="G30" s="215">
        <v>7.4063804755852232</v>
      </c>
      <c r="H30" s="207">
        <v>5.0055680862448213</v>
      </c>
      <c r="I30" s="207">
        <v>25.358109354149732</v>
      </c>
      <c r="J30" s="215">
        <v>9.7418539637125292</v>
      </c>
      <c r="K30" s="279"/>
      <c r="L30" s="371" t="s">
        <v>1333</v>
      </c>
      <c r="M30" s="207">
        <v>22.65935264946755</v>
      </c>
      <c r="N30" s="207">
        <v>8.2108960438882548</v>
      </c>
      <c r="O30" s="215">
        <v>22.65935264946755</v>
      </c>
      <c r="P30" s="388" t="s">
        <v>14</v>
      </c>
      <c r="Q30" s="207">
        <v>24.835107727720697</v>
      </c>
      <c r="R30" s="215">
        <v>8.2108960438882548</v>
      </c>
    </row>
    <row r="31" spans="1:18">
      <c r="A31" s="365" t="s">
        <v>1314</v>
      </c>
      <c r="E31" s="207">
        <v>0.82631188255464849</v>
      </c>
      <c r="F31" s="207">
        <v>5.6256422466108518</v>
      </c>
      <c r="G31" s="215">
        <v>0</v>
      </c>
      <c r="H31" s="207">
        <v>21.114475817184356</v>
      </c>
      <c r="I31" s="207">
        <v>25.425723509808179</v>
      </c>
      <c r="J31" s="215">
        <v>16.520533943826337</v>
      </c>
      <c r="K31" s="279"/>
      <c r="L31" s="371" t="s">
        <v>1334</v>
      </c>
      <c r="M31" s="207">
        <v>8.7851245221918361</v>
      </c>
      <c r="N31" s="207" t="s">
        <v>14</v>
      </c>
      <c r="O31" s="215">
        <v>7.3768209301695151</v>
      </c>
      <c r="P31" s="388">
        <v>5.9466260235086139</v>
      </c>
      <c r="Q31" s="207">
        <v>8.7851245221918361</v>
      </c>
      <c r="R31" s="215">
        <v>15.509896059966039</v>
      </c>
    </row>
    <row r="32" spans="1:18">
      <c r="A32" s="365" t="s">
        <v>1316</v>
      </c>
      <c r="E32" s="207">
        <v>22.094469094103204</v>
      </c>
      <c r="F32" s="207">
        <v>30.222030102526872</v>
      </c>
      <c r="G32" s="215">
        <v>24.127440065266313</v>
      </c>
      <c r="H32" s="207">
        <v>0</v>
      </c>
      <c r="I32" s="207">
        <v>11.865769429425782</v>
      </c>
      <c r="J32" s="215">
        <v>80.843057304792779</v>
      </c>
      <c r="K32" s="279"/>
      <c r="L32" s="371" t="s">
        <v>1335</v>
      </c>
      <c r="M32" s="207">
        <v>11.770241235568264</v>
      </c>
      <c r="N32" s="207">
        <v>2.4739164187323581</v>
      </c>
      <c r="O32" s="215">
        <v>2.4739164187323581</v>
      </c>
      <c r="P32" s="388">
        <v>24.074084304091912</v>
      </c>
      <c r="Q32" s="207">
        <v>0</v>
      </c>
      <c r="R32" s="215">
        <v>74.689760355394668</v>
      </c>
    </row>
    <row r="33" spans="1:18">
      <c r="A33" s="365" t="s">
        <v>1340</v>
      </c>
      <c r="E33" s="207">
        <v>26.240006835927588</v>
      </c>
      <c r="F33" s="207">
        <v>0</v>
      </c>
      <c r="G33" s="215">
        <v>29.351772411044479</v>
      </c>
      <c r="H33" s="207">
        <v>37.886881655476422</v>
      </c>
      <c r="I33" s="207">
        <v>35.169006683099298</v>
      </c>
      <c r="J33" s="215">
        <v>70.823650511598288</v>
      </c>
      <c r="K33" s="279"/>
      <c r="L33" s="371" t="s">
        <v>1336</v>
      </c>
      <c r="M33" s="207">
        <v>20.403582308061303</v>
      </c>
      <c r="N33" s="207">
        <v>14.114028901453921</v>
      </c>
      <c r="O33" s="215" t="s">
        <v>14</v>
      </c>
      <c r="P33" s="388">
        <v>28.982860877881762</v>
      </c>
      <c r="Q33" s="207">
        <v>7.3260397626218463</v>
      </c>
      <c r="R33" s="215">
        <v>51.429555918784416</v>
      </c>
    </row>
    <row r="34" spans="1:18">
      <c r="A34" s="365" t="s">
        <v>1320</v>
      </c>
      <c r="E34" s="207">
        <v>27.336106105462193</v>
      </c>
      <c r="F34" s="207">
        <v>13.899355616495185</v>
      </c>
      <c r="G34" s="215">
        <v>24.197753468713472</v>
      </c>
      <c r="H34" s="207">
        <v>63.373389231129416</v>
      </c>
      <c r="I34" s="207">
        <v>58.586769509226755</v>
      </c>
      <c r="J34" s="215">
        <v>34.599769437815169</v>
      </c>
      <c r="K34" s="279"/>
      <c r="L34" s="371" t="s">
        <v>1321</v>
      </c>
      <c r="M34" s="207">
        <v>17.312294180579286</v>
      </c>
      <c r="N34" s="207">
        <v>7.3231440783143853</v>
      </c>
      <c r="O34" s="215" t="s">
        <v>14</v>
      </c>
      <c r="P34" s="388">
        <v>17.312294180579286</v>
      </c>
      <c r="Q34" s="207">
        <v>49.535555423108548</v>
      </c>
      <c r="R34" s="215">
        <v>41.258999414932852</v>
      </c>
    </row>
    <row r="35" spans="1:18">
      <c r="A35" s="365"/>
      <c r="E35" s="207"/>
      <c r="F35" s="207"/>
      <c r="G35" s="215"/>
      <c r="H35" s="207"/>
      <c r="I35" s="207"/>
      <c r="J35" s="215"/>
      <c r="K35" s="279"/>
      <c r="L35" s="371" t="s">
        <v>1323</v>
      </c>
      <c r="M35" s="207" t="s">
        <v>14</v>
      </c>
      <c r="N35" s="207" t="s">
        <v>14</v>
      </c>
      <c r="O35" s="215" t="s">
        <v>14</v>
      </c>
      <c r="P35" s="388" t="s">
        <v>14</v>
      </c>
      <c r="Q35" s="207" t="s">
        <v>14</v>
      </c>
      <c r="R35" s="215" t="s">
        <v>14</v>
      </c>
    </row>
    <row r="36" spans="1:18">
      <c r="A36" s="365" t="s">
        <v>1324</v>
      </c>
      <c r="E36" s="373" t="s">
        <v>14</v>
      </c>
      <c r="F36" s="373" t="s">
        <v>14</v>
      </c>
      <c r="G36" s="374" t="s">
        <v>14</v>
      </c>
      <c r="H36" s="207">
        <v>-25.7</v>
      </c>
      <c r="I36" s="207">
        <v>-25.6</v>
      </c>
      <c r="J36" s="215">
        <v>-24.7</v>
      </c>
      <c r="K36" s="279"/>
      <c r="L36" s="371" t="s">
        <v>1325</v>
      </c>
      <c r="M36" s="207" t="s">
        <v>14</v>
      </c>
      <c r="N36" s="207" t="s">
        <v>14</v>
      </c>
      <c r="O36" s="215" t="s">
        <v>14</v>
      </c>
      <c r="P36" s="388" t="s">
        <v>14</v>
      </c>
      <c r="Q36" s="207" t="s">
        <v>14</v>
      </c>
      <c r="R36" s="215" t="s">
        <v>14</v>
      </c>
    </row>
    <row r="37" spans="1:18">
      <c r="A37" s="365" t="s">
        <v>1337</v>
      </c>
      <c r="E37" s="207" t="s">
        <v>14</v>
      </c>
      <c r="F37" s="207" t="s">
        <v>14</v>
      </c>
      <c r="G37" s="215" t="s">
        <v>14</v>
      </c>
      <c r="H37" s="207" t="s">
        <v>14</v>
      </c>
      <c r="I37" s="207" t="s">
        <v>14</v>
      </c>
      <c r="J37" s="215">
        <v>-29</v>
      </c>
      <c r="K37" s="279"/>
      <c r="L37" s="371" t="s">
        <v>1338</v>
      </c>
      <c r="M37" s="207" t="s">
        <v>14</v>
      </c>
      <c r="N37" s="207" t="s">
        <v>14</v>
      </c>
      <c r="O37" s="215" t="s">
        <v>14</v>
      </c>
      <c r="P37" s="388" t="s">
        <v>14</v>
      </c>
      <c r="Q37" s="207" t="s">
        <v>14</v>
      </c>
      <c r="R37" s="215" t="s">
        <v>14</v>
      </c>
    </row>
    <row r="38" spans="1:18">
      <c r="A38" s="365" t="s">
        <v>1326</v>
      </c>
      <c r="E38" s="207" t="s">
        <v>14</v>
      </c>
      <c r="F38" s="207" t="s">
        <v>14</v>
      </c>
      <c r="G38" s="215" t="s">
        <v>14</v>
      </c>
      <c r="H38" s="207" t="s">
        <v>14</v>
      </c>
      <c r="I38" s="207" t="s">
        <v>14</v>
      </c>
      <c r="J38" s="215" t="s">
        <v>14</v>
      </c>
      <c r="K38" s="279"/>
      <c r="L38" s="371" t="s">
        <v>1327</v>
      </c>
      <c r="M38" s="207" t="s">
        <v>14</v>
      </c>
      <c r="N38" s="207" t="s">
        <v>14</v>
      </c>
      <c r="O38" s="215" t="s">
        <v>14</v>
      </c>
      <c r="P38" s="388">
        <v>-26.7</v>
      </c>
      <c r="Q38" s="207">
        <v>-25.5</v>
      </c>
      <c r="R38" s="215">
        <v>-26</v>
      </c>
    </row>
    <row r="39" spans="1:18" ht="15" thickBot="1">
      <c r="A39" s="366" t="s">
        <v>1328</v>
      </c>
      <c r="B39" s="125"/>
      <c r="C39" s="125"/>
      <c r="D39" s="125"/>
      <c r="E39" s="209">
        <v>5.8519544754325636</v>
      </c>
      <c r="F39" s="209">
        <v>14.785911979132109</v>
      </c>
      <c r="G39" s="379">
        <v>22.033651948985948</v>
      </c>
      <c r="H39" s="209" t="s">
        <v>14</v>
      </c>
      <c r="I39" s="209" t="s">
        <v>14</v>
      </c>
      <c r="J39" s="379" t="s">
        <v>14</v>
      </c>
      <c r="K39" s="279"/>
      <c r="L39" s="376" t="s">
        <v>1329</v>
      </c>
      <c r="M39" s="209">
        <v>18.604162067970336</v>
      </c>
      <c r="N39" s="209">
        <v>5.990661439773902</v>
      </c>
      <c r="O39" s="379" t="s">
        <v>14</v>
      </c>
      <c r="P39" s="391">
        <v>38.962090179963582</v>
      </c>
      <c r="Q39" s="209">
        <v>35.081156764774619</v>
      </c>
      <c r="R39" s="379">
        <v>26.559135914532845</v>
      </c>
    </row>
    <row r="42" spans="1:18" ht="15" thickBot="1">
      <c r="A42" t="s">
        <v>1341</v>
      </c>
    </row>
    <row r="43" spans="1:18">
      <c r="A43" s="362" t="s">
        <v>1196</v>
      </c>
      <c r="B43" s="363">
        <v>323</v>
      </c>
      <c r="C43" s="363" t="s">
        <v>1342</v>
      </c>
      <c r="D43" s="363" t="s">
        <v>15</v>
      </c>
      <c r="E43" s="392" t="s">
        <v>1304</v>
      </c>
      <c r="F43" s="392" t="s">
        <v>1304</v>
      </c>
      <c r="G43" s="393" t="s">
        <v>1216</v>
      </c>
      <c r="H43" s="394" t="s">
        <v>927</v>
      </c>
      <c r="I43" s="392" t="s">
        <v>19</v>
      </c>
      <c r="J43" s="393" t="s">
        <v>959</v>
      </c>
    </row>
    <row r="44" spans="1:18">
      <c r="A44" s="242" t="s">
        <v>1311</v>
      </c>
      <c r="B44" s="102">
        <v>-175</v>
      </c>
      <c r="C44" s="102">
        <v>-50</v>
      </c>
      <c r="D44" s="102">
        <v>-35</v>
      </c>
      <c r="E44" s="115">
        <v>0</v>
      </c>
      <c r="F44" s="115">
        <v>0</v>
      </c>
      <c r="G44" s="395">
        <v>0</v>
      </c>
      <c r="H44" s="115">
        <v>35</v>
      </c>
      <c r="I44" s="115">
        <v>50</v>
      </c>
      <c r="J44" s="395">
        <v>160</v>
      </c>
      <c r="K44" s="279"/>
    </row>
    <row r="45" spans="1:18">
      <c r="A45" s="365" t="s">
        <v>1343</v>
      </c>
      <c r="E45" s="372">
        <v>-16</v>
      </c>
      <c r="F45" s="207">
        <v>-9</v>
      </c>
      <c r="G45" s="215">
        <v>-10</v>
      </c>
      <c r="H45" s="207">
        <v>-12</v>
      </c>
      <c r="I45" s="377">
        <v>7</v>
      </c>
      <c r="J45" s="215">
        <v>-8</v>
      </c>
      <c r="K45" s="279"/>
    </row>
    <row r="46" spans="1:18">
      <c r="A46" s="242" t="s">
        <v>1344</v>
      </c>
      <c r="B46" s="102"/>
      <c r="C46" s="102"/>
      <c r="D46" s="102"/>
      <c r="E46" s="115">
        <v>0</v>
      </c>
      <c r="F46" s="115">
        <v>21.685371035250839</v>
      </c>
      <c r="G46" s="395">
        <v>18.910952109751491</v>
      </c>
      <c r="H46" s="115">
        <v>13.054585097910021</v>
      </c>
      <c r="I46" s="115">
        <v>54.919661523523416</v>
      </c>
      <c r="J46" s="395">
        <v>24.36220893973973</v>
      </c>
      <c r="K46" s="279"/>
    </row>
    <row r="47" spans="1:18">
      <c r="A47" s="242" t="s">
        <v>1345</v>
      </c>
      <c r="B47" s="102"/>
      <c r="C47" s="102"/>
      <c r="D47" s="102"/>
      <c r="E47" s="115">
        <v>0</v>
      </c>
      <c r="F47" s="115">
        <v>8.582164133497443</v>
      </c>
      <c r="G47" s="395">
        <v>7.4063804755852232</v>
      </c>
      <c r="H47" s="115">
        <v>5.0055680862448213</v>
      </c>
      <c r="I47" s="115">
        <v>25.358109354149732</v>
      </c>
      <c r="J47" s="395">
        <v>9.7418539637125292</v>
      </c>
      <c r="K47" s="279"/>
    </row>
    <row r="48" spans="1:18" ht="16.149999999999999">
      <c r="A48" s="403" t="s">
        <v>1346</v>
      </c>
      <c r="B48" s="261" t="s">
        <v>1347</v>
      </c>
      <c r="C48" s="261"/>
      <c r="D48" s="261"/>
      <c r="E48" s="404">
        <f>AVERAGE(E46:E47)</f>
        <v>0</v>
      </c>
      <c r="F48" s="404">
        <f t="shared" ref="F48:J48" si="0">AVERAGE(F46:F47)</f>
        <v>15.133767584374141</v>
      </c>
      <c r="G48" s="404">
        <f t="shared" si="0"/>
        <v>13.158666292668357</v>
      </c>
      <c r="H48" s="404">
        <f t="shared" si="0"/>
        <v>9.0300765920774211</v>
      </c>
      <c r="I48" s="404">
        <f t="shared" si="0"/>
        <v>40.138885438836574</v>
      </c>
      <c r="J48" s="404">
        <f t="shared" si="0"/>
        <v>17.05203145172613</v>
      </c>
      <c r="K48" s="279"/>
    </row>
    <row r="49" spans="1:10">
      <c r="A49" s="403" t="s">
        <v>1312</v>
      </c>
      <c r="B49" s="261" t="s">
        <v>1348</v>
      </c>
      <c r="C49" s="261"/>
      <c r="D49" s="261"/>
      <c r="E49" s="404">
        <f>STDEV(E46:E48)</f>
        <v>0</v>
      </c>
      <c r="F49" s="404">
        <f t="shared" ref="F49:J49" si="1">STDEV(F46:F48)</f>
        <v>6.5516034508766969</v>
      </c>
      <c r="G49" s="404">
        <f t="shared" si="1"/>
        <v>5.7522858170831404</v>
      </c>
      <c r="H49" s="404">
        <f t="shared" si="1"/>
        <v>4.0245085058325998</v>
      </c>
      <c r="I49" s="404">
        <f t="shared" si="1"/>
        <v>14.780776084686856</v>
      </c>
      <c r="J49" s="404">
        <f t="shared" si="1"/>
        <v>7.3101774880135997</v>
      </c>
    </row>
    <row r="50" spans="1:10" ht="19.899999999999999">
      <c r="A50" s="371" t="s">
        <v>1349</v>
      </c>
      <c r="B50" s="279">
        <v>-23.8</v>
      </c>
      <c r="C50" s="279">
        <v>-28.6</v>
      </c>
      <c r="D50" s="279">
        <v>-26.1</v>
      </c>
      <c r="E50" s="207">
        <v>-26.6</v>
      </c>
      <c r="F50" s="207">
        <v>-27.2</v>
      </c>
      <c r="G50" s="215">
        <v>-26.6</v>
      </c>
      <c r="H50" s="389">
        <v>-27.5</v>
      </c>
      <c r="I50" s="207">
        <v>-26.5</v>
      </c>
      <c r="J50" s="215">
        <v>-27.2</v>
      </c>
    </row>
    <row r="51" spans="1:10">
      <c r="A51" s="399" t="s">
        <v>1350</v>
      </c>
      <c r="B51" s="430"/>
      <c r="C51" s="430"/>
      <c r="D51" s="430"/>
      <c r="E51" s="115">
        <v>78.598371696812052</v>
      </c>
      <c r="F51" s="115">
        <v>40.193721097194356</v>
      </c>
      <c r="G51" s="395">
        <v>78.598371696812052</v>
      </c>
      <c r="H51" s="396">
        <v>0</v>
      </c>
      <c r="I51" s="115">
        <v>81.966075956248204</v>
      </c>
      <c r="J51" s="395">
        <v>40.193721097194356</v>
      </c>
    </row>
    <row r="52" spans="1:10" ht="15" thickBot="1">
      <c r="A52" s="400" t="s">
        <v>1351</v>
      </c>
      <c r="B52" s="431"/>
      <c r="C52" s="431"/>
      <c r="D52" s="431"/>
      <c r="E52" s="117">
        <v>22.65935264946755</v>
      </c>
      <c r="F52" s="117">
        <v>8.2108960438882548</v>
      </c>
      <c r="G52" s="397">
        <v>22.65935264946755</v>
      </c>
      <c r="H52" s="398">
        <v>0</v>
      </c>
      <c r="I52" s="117">
        <v>24.835107727720697</v>
      </c>
      <c r="J52" s="397">
        <v>8.2108960438882548</v>
      </c>
    </row>
    <row r="53" spans="1:10" ht="16.899999999999999" thickBot="1">
      <c r="A53" s="405" t="s">
        <v>1352</v>
      </c>
      <c r="B53" s="406"/>
      <c r="C53" s="406"/>
      <c r="D53" s="406"/>
      <c r="E53" s="404">
        <f>AVERAGE(E51:E52)</f>
        <v>50.628862173139801</v>
      </c>
      <c r="F53" s="404">
        <f t="shared" ref="F53:J53" si="2">AVERAGE(F51:F52)</f>
        <v>24.202308570541305</v>
      </c>
      <c r="G53" s="404">
        <f t="shared" si="2"/>
        <v>50.628862173139801</v>
      </c>
      <c r="H53" s="404">
        <f t="shared" si="2"/>
        <v>0</v>
      </c>
      <c r="I53" s="404">
        <f t="shared" si="2"/>
        <v>53.400591841984451</v>
      </c>
      <c r="J53" s="404">
        <f t="shared" si="2"/>
        <v>24.202308570541305</v>
      </c>
    </row>
    <row r="54" spans="1:10" ht="15" thickBot="1">
      <c r="A54" s="405" t="s">
        <v>1353</v>
      </c>
      <c r="B54" s="406"/>
      <c r="C54" s="406"/>
      <c r="D54" s="406"/>
      <c r="E54" s="207">
        <f>STDEV(E51:E53)</f>
        <v>27.96950952367224</v>
      </c>
      <c r="F54" s="207">
        <f t="shared" ref="F54:J54" si="3">STDEV(F51:F53)</f>
        <v>15.99141252665305</v>
      </c>
      <c r="G54" s="207">
        <f t="shared" si="3"/>
        <v>27.96950952367224</v>
      </c>
      <c r="H54" s="207">
        <f t="shared" si="3"/>
        <v>0</v>
      </c>
      <c r="I54" s="207">
        <f t="shared" si="3"/>
        <v>28.565484114263771</v>
      </c>
      <c r="J54" s="207">
        <f t="shared" si="3"/>
        <v>15.99141252665305</v>
      </c>
    </row>
    <row r="55" spans="1:10" ht="15" thickBot="1"/>
    <row r="56" spans="1:10">
      <c r="A56" s="238" t="s">
        <v>1311</v>
      </c>
      <c r="B56" s="240"/>
      <c r="C56" s="240"/>
      <c r="D56" s="240"/>
      <c r="E56" s="112">
        <v>0</v>
      </c>
      <c r="F56" s="112">
        <v>0</v>
      </c>
      <c r="G56" s="401">
        <v>0</v>
      </c>
      <c r="H56" s="112">
        <v>35</v>
      </c>
      <c r="I56" s="112">
        <v>50</v>
      </c>
      <c r="J56" s="401">
        <v>160</v>
      </c>
    </row>
    <row r="57" spans="1:10">
      <c r="A57" s="365" t="s">
        <v>1354</v>
      </c>
      <c r="E57" s="207">
        <v>-43</v>
      </c>
      <c r="F57" s="207">
        <v>-37</v>
      </c>
      <c r="G57" s="378">
        <v>-44</v>
      </c>
      <c r="H57" s="207">
        <v>-15</v>
      </c>
      <c r="I57" s="207">
        <v>-8</v>
      </c>
      <c r="J57" s="215">
        <v>-22</v>
      </c>
    </row>
    <row r="58" spans="1:10">
      <c r="A58" s="242" t="s">
        <v>1355</v>
      </c>
      <c r="B58" s="102"/>
      <c r="C58" s="102"/>
      <c r="D58" s="102"/>
      <c r="E58" s="115">
        <v>5.9645859544324651</v>
      </c>
      <c r="F58" s="115">
        <v>34.893577459351405</v>
      </c>
      <c r="G58" s="395">
        <v>0</v>
      </c>
      <c r="H58" s="115">
        <v>82.758766249180042</v>
      </c>
      <c r="I58" s="115">
        <v>88.632629713042462</v>
      </c>
      <c r="J58" s="395">
        <v>73.771895153270663</v>
      </c>
    </row>
    <row r="59" spans="1:10">
      <c r="A59" s="242" t="s">
        <v>1356</v>
      </c>
      <c r="B59" s="102"/>
      <c r="C59" s="102"/>
      <c r="D59" s="102"/>
      <c r="E59" s="115">
        <v>0.82631188255464849</v>
      </c>
      <c r="F59" s="115">
        <v>5.6256422466108518</v>
      </c>
      <c r="G59" s="395">
        <v>0</v>
      </c>
      <c r="H59" s="115">
        <v>21.114475817184356</v>
      </c>
      <c r="I59" s="115">
        <v>25.425723509808179</v>
      </c>
      <c r="J59" s="395">
        <v>16.520533943826337</v>
      </c>
    </row>
    <row r="60" spans="1:10">
      <c r="A60" s="403" t="s">
        <v>1314</v>
      </c>
      <c r="B60" s="261" t="s">
        <v>1347</v>
      </c>
      <c r="C60" s="261"/>
      <c r="D60" s="261"/>
      <c r="E60" s="404">
        <f>AVERAGE(E58:E59)</f>
        <v>3.3954489184935568</v>
      </c>
      <c r="F60" s="404">
        <f t="shared" ref="F60:J60" si="4">AVERAGE(F58:F59)</f>
        <v>20.259609852981129</v>
      </c>
      <c r="G60" s="404">
        <f t="shared" si="4"/>
        <v>0</v>
      </c>
      <c r="H60" s="404">
        <f t="shared" si="4"/>
        <v>51.936621033182199</v>
      </c>
      <c r="I60" s="404">
        <f t="shared" si="4"/>
        <v>57.029176611425321</v>
      </c>
      <c r="J60" s="404">
        <f t="shared" si="4"/>
        <v>45.1462145485485</v>
      </c>
    </row>
    <row r="61" spans="1:10">
      <c r="A61" s="403" t="s">
        <v>1357</v>
      </c>
      <c r="B61" s="261" t="s">
        <v>1358</v>
      </c>
      <c r="C61" s="261"/>
      <c r="D61" s="261"/>
      <c r="E61" s="404">
        <f>STDEV(E58:E59)</f>
        <v>3.6333084398198188</v>
      </c>
      <c r="F61" s="404">
        <f t="shared" ref="F61:J61" si="5">STDEV(F58:F59)</f>
        <v>20.695555460257385</v>
      </c>
      <c r="G61" s="404">
        <f t="shared" si="5"/>
        <v>0</v>
      </c>
      <c r="H61" s="404">
        <f t="shared" si="5"/>
        <v>43.589095785897157</v>
      </c>
      <c r="I61" s="404">
        <f t="shared" si="5"/>
        <v>44.69403199412902</v>
      </c>
      <c r="J61" s="404">
        <f t="shared" si="5"/>
        <v>40.482825743358546</v>
      </c>
    </row>
    <row r="62" spans="1:10" ht="19.899999999999999">
      <c r="A62" s="371" t="s">
        <v>1359</v>
      </c>
      <c r="B62" s="279"/>
      <c r="C62" s="279"/>
      <c r="D62" s="279"/>
      <c r="E62" s="207">
        <v>-25.8</v>
      </c>
      <c r="F62" s="372">
        <v>-26.4</v>
      </c>
      <c r="G62" s="215">
        <v>-25.9</v>
      </c>
      <c r="H62" s="388">
        <v>-26</v>
      </c>
      <c r="I62" s="207">
        <v>-25.8</v>
      </c>
      <c r="J62" s="215">
        <v>-25.3</v>
      </c>
    </row>
    <row r="63" spans="1:10">
      <c r="A63" s="399" t="s">
        <v>1360</v>
      </c>
      <c r="B63" s="430"/>
      <c r="C63" s="430"/>
      <c r="D63" s="430"/>
      <c r="E63" s="115">
        <v>58.526431110868728</v>
      </c>
      <c r="F63" s="115">
        <v>0</v>
      </c>
      <c r="G63" s="395">
        <v>51.975834904551895</v>
      </c>
      <c r="H63" s="396">
        <v>44.389759118063033</v>
      </c>
      <c r="I63" s="115">
        <v>58.526431110868728</v>
      </c>
      <c r="J63" s="395">
        <v>80.073667739465208</v>
      </c>
    </row>
    <row r="64" spans="1:10" ht="15" thickBot="1">
      <c r="A64" s="400" t="s">
        <v>1361</v>
      </c>
      <c r="B64" s="431"/>
      <c r="C64" s="431"/>
      <c r="D64" s="431"/>
      <c r="E64" s="117">
        <v>8.7851245221918361</v>
      </c>
      <c r="F64" s="117">
        <v>0</v>
      </c>
      <c r="G64" s="397">
        <v>7.3768209301695151</v>
      </c>
      <c r="H64" s="398">
        <v>5.9466260235086139</v>
      </c>
      <c r="I64" s="117">
        <v>8.7851245221918361</v>
      </c>
      <c r="J64" s="397">
        <v>15.509896059966039</v>
      </c>
    </row>
    <row r="65" spans="1:10" ht="15" thickBot="1">
      <c r="A65" s="405" t="s">
        <v>1334</v>
      </c>
      <c r="B65" s="406" t="s">
        <v>1347</v>
      </c>
      <c r="C65" s="406"/>
      <c r="D65" s="406"/>
      <c r="E65" s="404">
        <f>AVERAGE(E63:E64)</f>
        <v>33.655777816530282</v>
      </c>
      <c r="F65" s="117">
        <v>0</v>
      </c>
      <c r="G65" s="406">
        <f t="shared" ref="G65:J65" si="6">AVERAGE(G63:G64)</f>
        <v>29.676327917360705</v>
      </c>
      <c r="H65" s="406">
        <f t="shared" si="6"/>
        <v>25.168192570785823</v>
      </c>
      <c r="I65" s="406">
        <f t="shared" si="6"/>
        <v>33.655777816530282</v>
      </c>
      <c r="J65" s="406">
        <f t="shared" si="6"/>
        <v>47.791781899715623</v>
      </c>
    </row>
    <row r="66" spans="1:10" ht="15" thickBot="1">
      <c r="A66" s="405" t="s">
        <v>1362</v>
      </c>
      <c r="B66" s="406" t="s">
        <v>1358</v>
      </c>
      <c r="C66" s="406"/>
      <c r="D66" s="406"/>
      <c r="E66" s="404">
        <f>STDEV(E63:E64)</f>
        <v>35.172415193932522</v>
      </c>
      <c r="F66" s="404">
        <f t="shared" ref="F66:J66" si="7">STDEV(F63:F64)</f>
        <v>0</v>
      </c>
      <c r="G66" s="404">
        <f t="shared" si="7"/>
        <v>31.536265215519375</v>
      </c>
      <c r="H66" s="404">
        <f t="shared" si="7"/>
        <v>27.183400101216417</v>
      </c>
      <c r="I66" s="404">
        <f t="shared" si="7"/>
        <v>35.172415193932522</v>
      </c>
      <c r="J66" s="404">
        <f t="shared" si="7"/>
        <v>45.653480773553838</v>
      </c>
    </row>
    <row r="67" spans="1:10" ht="15" thickBot="1"/>
    <row r="68" spans="1:10">
      <c r="A68" s="238" t="s">
        <v>1311</v>
      </c>
      <c r="B68" s="240"/>
      <c r="C68" s="240"/>
      <c r="D68" s="240"/>
      <c r="E68" s="112">
        <v>0</v>
      </c>
      <c r="F68" s="112">
        <v>0</v>
      </c>
      <c r="G68" s="401">
        <v>0</v>
      </c>
      <c r="H68" s="402">
        <v>35</v>
      </c>
      <c r="I68" s="112">
        <v>50</v>
      </c>
      <c r="J68" s="401">
        <v>160</v>
      </c>
    </row>
    <row r="69" spans="1:10">
      <c r="A69" s="399" t="s">
        <v>1363</v>
      </c>
      <c r="B69" s="430"/>
      <c r="C69" s="430"/>
      <c r="D69" s="430"/>
      <c r="E69" s="115">
        <v>92.36994831493385</v>
      </c>
      <c r="F69" s="115">
        <v>53.800480035832315</v>
      </c>
      <c r="G69" s="395" t="s">
        <v>14</v>
      </c>
      <c r="H69" s="396">
        <v>99.791072472155648</v>
      </c>
      <c r="I69" s="115">
        <v>99.548524010372944</v>
      </c>
      <c r="J69" s="395">
        <v>97.890292604938608</v>
      </c>
    </row>
    <row r="70" spans="1:10" ht="15" thickBot="1">
      <c r="A70" s="400" t="s">
        <v>1364</v>
      </c>
      <c r="B70" s="431"/>
      <c r="C70" s="431"/>
      <c r="D70" s="431"/>
      <c r="E70" s="117">
        <v>18.604162067970336</v>
      </c>
      <c r="F70" s="117">
        <v>5.990661439773902</v>
      </c>
      <c r="G70" s="397" t="s">
        <v>14</v>
      </c>
      <c r="H70" s="398">
        <v>38.962090179963582</v>
      </c>
      <c r="I70" s="117">
        <v>35.081156764774619</v>
      </c>
      <c r="J70" s="397">
        <v>26.559135914532845</v>
      </c>
    </row>
  </sheetData>
  <pageMargins left="0.75" right="0.75" top="1" bottom="1" header="0.5" footer="0.5"/>
  <pageSetup paperSize="9" orientation="portrait" horizontalDpi="4294967292" verticalDpi="4294967292"/>
  <ignoredErrors>
    <ignoredError sqref="E48 E53 F53:J53 F48:J48 E60:J60 E65 G65:J6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55"/>
  <sheetViews>
    <sheetView topLeftCell="A25" zoomScale="90" zoomScaleNormal="90" zoomScalePageLayoutView="90" workbookViewId="0">
      <selection activeCell="G45" sqref="G45"/>
    </sheetView>
  </sheetViews>
  <sheetFormatPr defaultColWidth="11.42578125" defaultRowHeight="14.45"/>
  <cols>
    <col min="1" max="1" width="27.7109375" customWidth="1"/>
    <col min="8" max="8" width="32.28515625" customWidth="1"/>
  </cols>
  <sheetData>
    <row r="1" spans="1:13">
      <c r="A1" s="362" t="s">
        <v>1365</v>
      </c>
      <c r="B1" s="363"/>
      <c r="C1" s="363"/>
      <c r="D1" s="363"/>
      <c r="E1" s="364"/>
      <c r="F1" s="363"/>
      <c r="H1" s="362" t="s">
        <v>1366</v>
      </c>
      <c r="I1" s="363"/>
      <c r="J1" s="363"/>
      <c r="K1" s="363"/>
      <c r="L1" s="364"/>
      <c r="M1" s="363"/>
    </row>
    <row r="2" spans="1:13">
      <c r="A2" s="365" t="s">
        <v>1174</v>
      </c>
      <c r="E2" s="218"/>
      <c r="F2" t="s">
        <v>1177</v>
      </c>
      <c r="H2" s="365" t="s">
        <v>1174</v>
      </c>
      <c r="L2" s="218"/>
      <c r="M2" t="s">
        <v>1367</v>
      </c>
    </row>
    <row r="3" spans="1:13">
      <c r="A3" s="365" t="s">
        <v>1180</v>
      </c>
      <c r="B3" t="s">
        <v>973</v>
      </c>
      <c r="C3" t="s">
        <v>947</v>
      </c>
      <c r="E3" s="218"/>
      <c r="F3" t="s">
        <v>949</v>
      </c>
      <c r="H3" s="365" t="s">
        <v>1180</v>
      </c>
      <c r="I3" t="s">
        <v>973</v>
      </c>
      <c r="J3" t="s">
        <v>947</v>
      </c>
      <c r="L3" s="218"/>
      <c r="M3" t="s">
        <v>949</v>
      </c>
    </row>
    <row r="4" spans="1:13">
      <c r="A4" s="365" t="s">
        <v>1196</v>
      </c>
      <c r="B4" t="s">
        <v>1198</v>
      </c>
      <c r="C4" t="s">
        <v>1201</v>
      </c>
      <c r="D4" t="s">
        <v>1201</v>
      </c>
      <c r="E4" s="218" t="s">
        <v>1210</v>
      </c>
      <c r="F4" t="s">
        <v>1203</v>
      </c>
      <c r="H4" s="365" t="s">
        <v>1196</v>
      </c>
      <c r="I4" t="s">
        <v>1198</v>
      </c>
      <c r="J4" t="s">
        <v>1201</v>
      </c>
      <c r="K4" t="s">
        <v>1201</v>
      </c>
      <c r="L4" s="218" t="s">
        <v>1210</v>
      </c>
      <c r="M4" t="s">
        <v>1203</v>
      </c>
    </row>
    <row r="5" spans="1:13">
      <c r="A5" s="365" t="s">
        <v>1296</v>
      </c>
      <c r="B5">
        <v>27</v>
      </c>
      <c r="C5">
        <v>35</v>
      </c>
      <c r="D5">
        <v>35</v>
      </c>
      <c r="E5" s="218">
        <v>90</v>
      </c>
      <c r="F5">
        <v>175</v>
      </c>
      <c r="H5" s="365" t="s">
        <v>1368</v>
      </c>
      <c r="I5">
        <v>27</v>
      </c>
      <c r="J5">
        <v>35</v>
      </c>
      <c r="K5">
        <v>35</v>
      </c>
      <c r="L5" s="218">
        <v>90</v>
      </c>
      <c r="M5">
        <v>175</v>
      </c>
    </row>
    <row r="6" spans="1:13">
      <c r="A6" s="365" t="s">
        <v>1233</v>
      </c>
      <c r="B6" t="s">
        <v>1234</v>
      </c>
      <c r="C6" t="s">
        <v>1234</v>
      </c>
      <c r="D6" t="s">
        <v>1234</v>
      </c>
      <c r="E6" s="218" t="s">
        <v>1234</v>
      </c>
      <c r="F6" t="s">
        <v>1234</v>
      </c>
      <c r="H6" s="365" t="s">
        <v>1233</v>
      </c>
      <c r="I6" t="s">
        <v>1234</v>
      </c>
      <c r="J6" t="s">
        <v>1234</v>
      </c>
      <c r="L6" s="218"/>
      <c r="M6" t="s">
        <v>1234</v>
      </c>
    </row>
    <row r="7" spans="1:13">
      <c r="A7" s="365" t="s">
        <v>1235</v>
      </c>
      <c r="E7" s="218"/>
      <c r="H7" s="365" t="s">
        <v>1235</v>
      </c>
      <c r="L7" s="218"/>
    </row>
    <row r="8" spans="1:13">
      <c r="A8" s="365" t="s">
        <v>1312</v>
      </c>
      <c r="B8" s="207">
        <v>-3</v>
      </c>
      <c r="C8" s="207">
        <v>-38</v>
      </c>
      <c r="D8" s="207">
        <v>-74</v>
      </c>
      <c r="E8" s="215">
        <v>-19</v>
      </c>
      <c r="F8" s="207">
        <v>28</v>
      </c>
      <c r="G8" s="207"/>
      <c r="H8" s="408" t="s">
        <v>1333</v>
      </c>
      <c r="I8" s="207">
        <v>-27.2</v>
      </c>
      <c r="J8" s="207">
        <v>-28.7</v>
      </c>
      <c r="K8" s="207">
        <v>-28.3</v>
      </c>
      <c r="L8" s="215">
        <v>-26.4</v>
      </c>
      <c r="M8" s="207">
        <v>-27.1</v>
      </c>
    </row>
    <row r="9" spans="1:13">
      <c r="A9" s="365" t="s">
        <v>1314</v>
      </c>
      <c r="B9" s="207">
        <v>-19</v>
      </c>
      <c r="C9" s="207">
        <v>-30</v>
      </c>
      <c r="D9" s="207">
        <v>-58</v>
      </c>
      <c r="E9" s="215">
        <v>-15</v>
      </c>
      <c r="F9" s="207">
        <v>176</v>
      </c>
      <c r="G9" s="207"/>
      <c r="H9" s="408" t="s">
        <v>1334</v>
      </c>
      <c r="I9" s="207">
        <v>-25.9</v>
      </c>
      <c r="J9" s="207">
        <v>-26.5</v>
      </c>
      <c r="K9" s="207">
        <v>-25.6</v>
      </c>
      <c r="L9" s="215">
        <v>-25.2</v>
      </c>
      <c r="M9" s="207">
        <v>-19.7</v>
      </c>
    </row>
    <row r="10" spans="1:13">
      <c r="A10" s="365" t="s">
        <v>1316</v>
      </c>
      <c r="B10" s="207">
        <v>-29</v>
      </c>
      <c r="C10" s="207">
        <v>25</v>
      </c>
      <c r="D10" s="207">
        <v>12</v>
      </c>
      <c r="E10" s="215">
        <v>-69</v>
      </c>
      <c r="F10" s="207">
        <v>-87</v>
      </c>
      <c r="G10" s="207"/>
      <c r="H10" s="408" t="s">
        <v>1335</v>
      </c>
      <c r="I10" s="207">
        <v>-25.9</v>
      </c>
      <c r="J10" s="207">
        <v>-26.9</v>
      </c>
      <c r="K10" s="207">
        <v>-25.8</v>
      </c>
      <c r="L10" s="215">
        <v>-25.1</v>
      </c>
      <c r="M10" s="207">
        <v>-25.4</v>
      </c>
    </row>
    <row r="11" spans="1:13">
      <c r="A11" s="365" t="s">
        <v>1318</v>
      </c>
      <c r="B11" s="207">
        <v>-69</v>
      </c>
      <c r="C11" s="207">
        <v>-62</v>
      </c>
      <c r="D11" s="207">
        <v>-87</v>
      </c>
      <c r="E11" s="215">
        <v>-79</v>
      </c>
      <c r="F11" s="207">
        <v>-104</v>
      </c>
      <c r="G11" s="207"/>
      <c r="H11" s="408" t="s">
        <v>1336</v>
      </c>
      <c r="I11" s="207">
        <v>-25.7</v>
      </c>
      <c r="J11" s="207">
        <v>-26.7</v>
      </c>
      <c r="K11" s="207">
        <v>-26.6</v>
      </c>
      <c r="L11" s="215">
        <v>-26.4</v>
      </c>
      <c r="M11" s="207">
        <v>-29.3</v>
      </c>
    </row>
    <row r="12" spans="1:13">
      <c r="A12" s="365" t="s">
        <v>1320</v>
      </c>
      <c r="B12" s="207">
        <v>-17</v>
      </c>
      <c r="C12" s="207">
        <v>-36</v>
      </c>
      <c r="D12" s="207">
        <v>-67</v>
      </c>
      <c r="E12" s="215">
        <v>-54</v>
      </c>
      <c r="F12" s="207">
        <v>-95</v>
      </c>
      <c r="G12" s="207"/>
      <c r="H12" s="408" t="s">
        <v>1321</v>
      </c>
      <c r="I12" s="207">
        <v>-24.6</v>
      </c>
      <c r="J12" s="207">
        <v>-25.6</v>
      </c>
      <c r="K12" s="207">
        <v>-23.2</v>
      </c>
      <c r="L12" s="215">
        <v>-25</v>
      </c>
      <c r="M12" s="207">
        <v>-25.1</v>
      </c>
    </row>
    <row r="13" spans="1:13">
      <c r="A13" s="365"/>
      <c r="B13" s="207"/>
      <c r="C13" s="207"/>
      <c r="D13" s="207"/>
      <c r="E13" s="215"/>
      <c r="F13" s="207"/>
      <c r="G13" s="207"/>
      <c r="H13" s="408" t="s">
        <v>1323</v>
      </c>
      <c r="I13" s="207">
        <v>-25.4</v>
      </c>
      <c r="J13" s="207">
        <v>-26.4</v>
      </c>
      <c r="K13" s="207">
        <v>-27</v>
      </c>
      <c r="L13" s="215">
        <v>-26.1</v>
      </c>
      <c r="M13" s="207" t="s">
        <v>14</v>
      </c>
    </row>
    <row r="14" spans="1:13">
      <c r="A14" s="365" t="s">
        <v>1326</v>
      </c>
      <c r="B14" s="373" t="s">
        <v>14</v>
      </c>
      <c r="C14" s="373" t="s">
        <v>14</v>
      </c>
      <c r="D14" s="373" t="s">
        <v>14</v>
      </c>
      <c r="E14" s="374" t="s">
        <v>14</v>
      </c>
      <c r="F14" s="373" t="s">
        <v>14</v>
      </c>
      <c r="G14" s="207"/>
      <c r="H14" s="408" t="s">
        <v>1327</v>
      </c>
      <c r="I14" s="207">
        <v>-25.9</v>
      </c>
      <c r="J14" s="207">
        <v>-26</v>
      </c>
      <c r="K14" s="207">
        <v>-26.4</v>
      </c>
      <c r="L14" s="215">
        <v>-25.8</v>
      </c>
      <c r="M14" s="207">
        <v>-26.1</v>
      </c>
    </row>
    <row r="15" spans="1:13">
      <c r="A15" s="365" t="s">
        <v>1328</v>
      </c>
      <c r="B15" s="373" t="s">
        <v>14</v>
      </c>
      <c r="C15" s="373" t="s">
        <v>14</v>
      </c>
      <c r="D15" s="207">
        <v>9</v>
      </c>
      <c r="E15" s="215">
        <v>8</v>
      </c>
      <c r="F15" s="373" t="s">
        <v>14</v>
      </c>
      <c r="G15" s="207"/>
      <c r="H15" s="408" t="s">
        <v>1329</v>
      </c>
      <c r="I15" s="207">
        <v>-26.3</v>
      </c>
      <c r="J15" s="207">
        <v>-28.4</v>
      </c>
      <c r="K15" s="207">
        <v>-28.1</v>
      </c>
      <c r="L15" s="215">
        <v>-28.2</v>
      </c>
      <c r="M15" s="207">
        <v>-27.7</v>
      </c>
    </row>
    <row r="16" spans="1:13">
      <c r="A16" s="365"/>
      <c r="B16" s="373" t="s">
        <v>14</v>
      </c>
      <c r="C16" s="373" t="s">
        <v>14</v>
      </c>
      <c r="D16" s="373" t="s">
        <v>14</v>
      </c>
      <c r="E16" s="374" t="s">
        <v>14</v>
      </c>
      <c r="F16" s="373" t="s">
        <v>14</v>
      </c>
      <c r="G16" s="207"/>
      <c r="H16" s="408" t="s">
        <v>1330</v>
      </c>
      <c r="I16" s="207">
        <v>-27</v>
      </c>
      <c r="J16" s="207">
        <v>-30.1</v>
      </c>
      <c r="K16" s="207">
        <v>-25.4</v>
      </c>
      <c r="L16" s="215">
        <v>-26.5</v>
      </c>
      <c r="M16" s="207" t="s">
        <v>14</v>
      </c>
    </row>
    <row r="17" spans="1:13">
      <c r="A17" s="365"/>
      <c r="B17" s="373" t="s">
        <v>14</v>
      </c>
      <c r="C17" s="373" t="s">
        <v>14</v>
      </c>
      <c r="D17" s="373" t="s">
        <v>14</v>
      </c>
      <c r="E17" s="374" t="s">
        <v>14</v>
      </c>
      <c r="F17" s="373" t="s">
        <v>14</v>
      </c>
      <c r="G17" s="207"/>
      <c r="H17" s="408" t="s">
        <v>1331</v>
      </c>
      <c r="I17" s="207">
        <v>-25.3</v>
      </c>
      <c r="J17" s="207">
        <v>-28.4</v>
      </c>
      <c r="K17" s="207">
        <v>-26.4</v>
      </c>
      <c r="L17" s="215">
        <v>-25.7</v>
      </c>
      <c r="M17" s="207" t="s">
        <v>14</v>
      </c>
    </row>
    <row r="18" spans="1:13">
      <c r="A18" s="365"/>
      <c r="B18" s="207"/>
      <c r="C18" s="207"/>
      <c r="D18" s="207"/>
      <c r="E18" s="215"/>
      <c r="F18" s="207"/>
      <c r="G18" s="207"/>
      <c r="H18" s="408"/>
      <c r="I18" s="207"/>
      <c r="J18" s="207"/>
      <c r="K18" s="207"/>
      <c r="L18" s="215"/>
      <c r="M18" s="207"/>
    </row>
    <row r="19" spans="1:13">
      <c r="A19" s="365" t="s">
        <v>1332</v>
      </c>
      <c r="B19" s="207" t="s">
        <v>1248</v>
      </c>
      <c r="C19" s="207" t="s">
        <v>1248</v>
      </c>
      <c r="D19" s="207" t="s">
        <v>1248</v>
      </c>
      <c r="E19" s="215" t="s">
        <v>1248</v>
      </c>
      <c r="F19" s="207" t="s">
        <v>1248</v>
      </c>
      <c r="G19" s="207"/>
      <c r="H19" s="408" t="s">
        <v>1332</v>
      </c>
      <c r="I19" s="207" t="s">
        <v>1248</v>
      </c>
      <c r="J19" s="207" t="s">
        <v>1248</v>
      </c>
      <c r="K19" s="207" t="s">
        <v>1248</v>
      </c>
      <c r="L19" s="215" t="s">
        <v>1248</v>
      </c>
      <c r="M19" s="207" t="s">
        <v>1248</v>
      </c>
    </row>
    <row r="20" spans="1:13">
      <c r="A20" s="365" t="s">
        <v>1296</v>
      </c>
      <c r="B20">
        <v>27</v>
      </c>
      <c r="C20">
        <v>35</v>
      </c>
      <c r="D20">
        <v>35</v>
      </c>
      <c r="E20" s="218">
        <v>90</v>
      </c>
      <c r="F20">
        <v>175</v>
      </c>
      <c r="H20" s="409" t="s">
        <v>1368</v>
      </c>
      <c r="I20">
        <v>27</v>
      </c>
      <c r="J20">
        <v>35</v>
      </c>
      <c r="K20">
        <v>35</v>
      </c>
      <c r="L20" s="218">
        <v>90</v>
      </c>
      <c r="M20">
        <v>175</v>
      </c>
    </row>
    <row r="21" spans="1:13">
      <c r="A21" s="365" t="s">
        <v>1312</v>
      </c>
      <c r="B21" s="207">
        <v>92.172028169543211</v>
      </c>
      <c r="C21" s="207">
        <v>73.157396094638898</v>
      </c>
      <c r="D21" s="207">
        <v>0</v>
      </c>
      <c r="E21" s="215">
        <v>86.324905984741335</v>
      </c>
      <c r="F21" s="207">
        <v>97.276677744148671</v>
      </c>
      <c r="G21" s="207"/>
      <c r="H21" s="408" t="s">
        <v>1333</v>
      </c>
      <c r="I21" s="207">
        <v>92.360856318738698</v>
      </c>
      <c r="J21" s="207">
        <v>0</v>
      </c>
      <c r="K21" s="207">
        <v>49.652643055079757</v>
      </c>
      <c r="L21" s="215">
        <v>98.058938973844761</v>
      </c>
      <c r="M21" s="207">
        <v>93.563611672034497</v>
      </c>
    </row>
    <row r="22" spans="1:13">
      <c r="A22" s="365" t="s">
        <v>1314</v>
      </c>
      <c r="B22" s="207">
        <v>90.803111809874338</v>
      </c>
      <c r="C22" s="207">
        <v>82.146811284277661</v>
      </c>
      <c r="D22" s="207">
        <v>0</v>
      </c>
      <c r="E22" s="215">
        <v>92.760866168480874</v>
      </c>
      <c r="F22" s="207">
        <v>99.999785229140059</v>
      </c>
      <c r="G22" s="207"/>
      <c r="H22" s="408" t="s">
        <v>1334</v>
      </c>
      <c r="I22" s="207">
        <v>58.530179294843009</v>
      </c>
      <c r="J22" s="207">
        <v>0</v>
      </c>
      <c r="K22" s="207">
        <v>73.289222810567097</v>
      </c>
      <c r="L22" s="215">
        <v>85.138915946979523</v>
      </c>
      <c r="M22" s="207">
        <v>99.995198667969404</v>
      </c>
    </row>
    <row r="23" spans="1:13">
      <c r="A23" s="365" t="s">
        <v>1316</v>
      </c>
      <c r="B23" s="207">
        <v>42.507499411592029</v>
      </c>
      <c r="C23" s="207">
        <v>71.794118382141008</v>
      </c>
      <c r="D23" s="207">
        <v>66.635967728251785</v>
      </c>
      <c r="E23" s="215">
        <v>0</v>
      </c>
      <c r="F23" s="207">
        <v>-29.289876032967015</v>
      </c>
      <c r="G23" s="207"/>
      <c r="H23" s="408" t="s">
        <v>1335</v>
      </c>
      <c r="I23" s="207">
        <v>81.947028973429425</v>
      </c>
      <c r="J23" s="207">
        <v>0</v>
      </c>
      <c r="K23" s="207">
        <v>84.785925624942195</v>
      </c>
      <c r="L23" s="215">
        <v>95.404455836874263</v>
      </c>
      <c r="M23" s="207">
        <v>92.324455643520579</v>
      </c>
    </row>
    <row r="24" spans="1:13">
      <c r="A24" s="365" t="s">
        <v>1318</v>
      </c>
      <c r="B24" s="207">
        <v>64.211629574099732</v>
      </c>
      <c r="C24" s="207">
        <v>75.871900595188094</v>
      </c>
      <c r="D24" s="207">
        <v>0</v>
      </c>
      <c r="E24" s="215">
        <v>36.81896995366354</v>
      </c>
      <c r="F24" s="207">
        <v>-168.91768360946782</v>
      </c>
      <c r="G24" s="207"/>
      <c r="H24" s="408" t="s">
        <v>1336</v>
      </c>
      <c r="I24" s="207">
        <v>76.938534953132404</v>
      </c>
      <c r="J24" s="207">
        <v>0</v>
      </c>
      <c r="K24" s="207">
        <v>13.650616774780389</v>
      </c>
      <c r="L24" s="215">
        <v>35.613122817460862</v>
      </c>
      <c r="M24" s="207">
        <v>-4466.2796140695482</v>
      </c>
    </row>
    <row r="25" spans="1:13">
      <c r="A25" s="365" t="s">
        <v>1320</v>
      </c>
      <c r="B25" s="207">
        <v>93.591690638442032</v>
      </c>
      <c r="C25" s="207">
        <v>82.099127375884578</v>
      </c>
      <c r="D25" s="207">
        <v>0</v>
      </c>
      <c r="E25" s="215">
        <v>51.726263794341939</v>
      </c>
      <c r="F25" s="207">
        <v>-397.13813772637832</v>
      </c>
      <c r="G25" s="207"/>
      <c r="H25" s="408" t="s">
        <v>1321</v>
      </c>
      <c r="I25" s="207">
        <v>76.900330736749893</v>
      </c>
      <c r="J25" s="207">
        <v>0</v>
      </c>
      <c r="K25" s="207">
        <v>97.023203994462875</v>
      </c>
      <c r="L25" s="215">
        <v>58.496461149376501</v>
      </c>
      <c r="M25" s="207">
        <v>51.946914005864613</v>
      </c>
    </row>
    <row r="26" spans="1:13">
      <c r="A26" s="365" t="s">
        <v>1328</v>
      </c>
      <c r="B26" s="373" t="s">
        <v>14</v>
      </c>
      <c r="C26" s="373" t="s">
        <v>14</v>
      </c>
      <c r="D26" s="207">
        <v>8.1042028604273497</v>
      </c>
      <c r="E26" s="215">
        <v>6.1448565979656138</v>
      </c>
      <c r="F26" s="373" t="s">
        <v>14</v>
      </c>
      <c r="G26" s="207"/>
      <c r="H26" s="408" t="s">
        <v>1329</v>
      </c>
      <c r="I26" s="207">
        <v>99.547268912568995</v>
      </c>
      <c r="J26" s="207">
        <v>0</v>
      </c>
      <c r="K26" s="207">
        <v>53.782120172626946</v>
      </c>
      <c r="L26" s="215">
        <v>40.22377082323159</v>
      </c>
      <c r="M26" s="207">
        <v>83.478443760701992</v>
      </c>
    </row>
    <row r="27" spans="1:13">
      <c r="A27" s="365"/>
      <c r="B27" s="207"/>
      <c r="C27" s="207"/>
      <c r="D27" s="207"/>
      <c r="E27" s="215"/>
      <c r="F27" s="207"/>
      <c r="G27" s="207"/>
      <c r="H27" s="408"/>
      <c r="I27" s="207"/>
      <c r="J27" s="207"/>
      <c r="K27" s="207"/>
      <c r="L27" s="215"/>
      <c r="M27" s="207"/>
    </row>
    <row r="28" spans="1:13">
      <c r="A28" s="365"/>
      <c r="B28" s="207"/>
      <c r="C28" s="207"/>
      <c r="D28" s="207"/>
      <c r="E28" s="215"/>
      <c r="F28" s="207"/>
      <c r="G28" s="207"/>
      <c r="H28" s="408"/>
      <c r="I28" s="207"/>
      <c r="J28" s="207"/>
      <c r="K28" s="207"/>
      <c r="L28" s="215"/>
      <c r="M28" s="207"/>
    </row>
    <row r="29" spans="1:13">
      <c r="A29" s="365" t="s">
        <v>1339</v>
      </c>
      <c r="B29" s="207" t="s">
        <v>1248</v>
      </c>
      <c r="C29" s="207" t="s">
        <v>1248</v>
      </c>
      <c r="D29" s="207" t="s">
        <v>1248</v>
      </c>
      <c r="E29" s="215" t="s">
        <v>1248</v>
      </c>
      <c r="F29" s="207" t="s">
        <v>1248</v>
      </c>
      <c r="G29" s="207"/>
      <c r="H29" s="408" t="s">
        <v>1339</v>
      </c>
      <c r="I29" s="207" t="s">
        <v>1248</v>
      </c>
      <c r="J29" s="207" t="s">
        <v>1248</v>
      </c>
      <c r="K29" s="207" t="s">
        <v>1248</v>
      </c>
      <c r="L29" s="215" t="s">
        <v>1248</v>
      </c>
      <c r="M29" s="207" t="s">
        <v>1248</v>
      </c>
    </row>
    <row r="30" spans="1:13">
      <c r="A30" s="365" t="s">
        <v>1296</v>
      </c>
      <c r="B30">
        <v>27</v>
      </c>
      <c r="C30">
        <v>35</v>
      </c>
      <c r="D30">
        <v>35</v>
      </c>
      <c r="E30" s="218">
        <v>90</v>
      </c>
      <c r="F30">
        <v>175</v>
      </c>
      <c r="H30" s="409" t="s">
        <v>1368</v>
      </c>
      <c r="I30">
        <v>27</v>
      </c>
      <c r="J30">
        <v>35</v>
      </c>
      <c r="K30">
        <v>35</v>
      </c>
      <c r="L30" s="218">
        <v>90</v>
      </c>
      <c r="M30">
        <v>175</v>
      </c>
    </row>
    <row r="31" spans="1:13">
      <c r="A31" s="365" t="s">
        <v>1312</v>
      </c>
      <c r="B31" s="207">
        <v>60.747145435800789</v>
      </c>
      <c r="C31" s="207">
        <v>38.293909259954674</v>
      </c>
      <c r="D31" s="207">
        <v>0</v>
      </c>
      <c r="E31" s="215">
        <v>51.826315437527413</v>
      </c>
      <c r="F31" s="207">
        <v>73.359480846752689</v>
      </c>
      <c r="G31" s="207"/>
      <c r="H31" s="408" t="s">
        <v>1333</v>
      </c>
      <c r="I31" s="207">
        <v>34.861046095010352</v>
      </c>
      <c r="J31" s="207">
        <v>0</v>
      </c>
      <c r="K31" s="207">
        <v>10.807272230603445</v>
      </c>
      <c r="L31" s="215">
        <v>48.159020543555073</v>
      </c>
      <c r="M31" s="207">
        <v>36.694655996879</v>
      </c>
    </row>
    <row r="32" spans="1:13">
      <c r="A32" s="365" t="s">
        <v>1314</v>
      </c>
      <c r="B32" s="207">
        <v>27.527411525396957</v>
      </c>
      <c r="C32" s="207">
        <v>20.742381252055097</v>
      </c>
      <c r="D32" s="207">
        <v>0</v>
      </c>
      <c r="E32" s="215">
        <v>29.830530554765005</v>
      </c>
      <c r="F32" s="207">
        <v>82.810370493912188</v>
      </c>
      <c r="G32" s="207"/>
      <c r="H32" s="408" t="s">
        <v>1334</v>
      </c>
      <c r="I32" s="207">
        <v>8.7859858252167413</v>
      </c>
      <c r="J32" s="207">
        <v>0</v>
      </c>
      <c r="K32" s="207">
        <v>12.883267641446011</v>
      </c>
      <c r="L32" s="215">
        <v>18.059650419636057</v>
      </c>
      <c r="M32" s="207">
        <v>64.616646787720825</v>
      </c>
    </row>
    <row r="33" spans="1:13">
      <c r="A33" s="365" t="s">
        <v>1316</v>
      </c>
      <c r="B33" s="207">
        <v>19.954721505041235</v>
      </c>
      <c r="C33" s="207">
        <v>39.886423242472759</v>
      </c>
      <c r="D33" s="207">
        <v>35.686450570657769</v>
      </c>
      <c r="E33" s="215">
        <v>0</v>
      </c>
      <c r="F33" s="207">
        <v>-10.882222688371201</v>
      </c>
      <c r="G33" s="207"/>
      <c r="H33" s="408" t="s">
        <v>1335</v>
      </c>
      <c r="I33" s="207">
        <v>22.160104072279168</v>
      </c>
      <c r="J33" s="207">
        <v>0</v>
      </c>
      <c r="K33" s="207">
        <v>24.08482196278247</v>
      </c>
      <c r="L33" s="215">
        <v>36.284597518140856</v>
      </c>
      <c r="M33" s="207">
        <v>31.317634128092081</v>
      </c>
    </row>
    <row r="34" spans="1:13">
      <c r="A34" s="365" t="s">
        <v>1318</v>
      </c>
      <c r="B34" s="207">
        <v>32.325986907767359</v>
      </c>
      <c r="C34" s="207">
        <v>41.741569140210821</v>
      </c>
      <c r="D34" s="207">
        <v>0</v>
      </c>
      <c r="E34" s="215">
        <v>16.010896282426032</v>
      </c>
      <c r="F34" s="207">
        <v>-45.631511631861315</v>
      </c>
      <c r="G34" s="207"/>
      <c r="H34" s="408" t="s">
        <v>1336</v>
      </c>
      <c r="I34" s="207">
        <v>31.636777229763453</v>
      </c>
      <c r="J34" s="207">
        <v>0</v>
      </c>
      <c r="K34" s="207">
        <v>3.7336251380038448</v>
      </c>
      <c r="L34" s="215">
        <v>10.786835275319703</v>
      </c>
      <c r="M34" s="207">
        <v>-169.31276880591679</v>
      </c>
    </row>
    <row r="35" spans="1:13">
      <c r="A35" s="365" t="s">
        <v>1320</v>
      </c>
      <c r="B35" s="207">
        <v>64.798390711170924</v>
      </c>
      <c r="C35" s="207">
        <v>47.989360120202505</v>
      </c>
      <c r="D35" s="207">
        <v>0</v>
      </c>
      <c r="E35" s="215">
        <v>24.17539669088913</v>
      </c>
      <c r="F35" s="207">
        <v>-83.933693074428987</v>
      </c>
      <c r="G35" s="207"/>
      <c r="H35" s="408" t="s">
        <v>1321</v>
      </c>
      <c r="I35" s="207">
        <v>31.60743352714735</v>
      </c>
      <c r="J35" s="207">
        <v>0</v>
      </c>
      <c r="K35" s="207">
        <v>59.792662486239287</v>
      </c>
      <c r="L35" s="215">
        <v>20.38680861934283</v>
      </c>
      <c r="M35" s="207">
        <v>17.30422993266329</v>
      </c>
    </row>
    <row r="36" spans="1:13" ht="15" thickBot="1">
      <c r="A36" s="366" t="s">
        <v>1328</v>
      </c>
      <c r="B36" s="407" t="s">
        <v>14</v>
      </c>
      <c r="C36" s="407" t="s">
        <v>14</v>
      </c>
      <c r="D36" s="407" t="s">
        <v>14</v>
      </c>
      <c r="E36" s="379">
        <v>0</v>
      </c>
      <c r="F36" s="407" t="s">
        <v>14</v>
      </c>
      <c r="G36" s="207"/>
      <c r="H36" s="410" t="s">
        <v>1329</v>
      </c>
      <c r="I36" s="209">
        <v>35.06673730700885</v>
      </c>
      <c r="J36" s="209">
        <v>0</v>
      </c>
      <c r="K36" s="209">
        <v>5.987673212787783</v>
      </c>
      <c r="L36" s="379">
        <v>4.032919881072587</v>
      </c>
      <c r="M36" s="209">
        <v>13.414717899965538</v>
      </c>
    </row>
    <row r="39" spans="1:13">
      <c r="A39" s="411" t="s">
        <v>1296</v>
      </c>
      <c r="B39" s="412">
        <v>27</v>
      </c>
      <c r="C39" s="412">
        <v>35</v>
      </c>
      <c r="D39" s="412">
        <v>35</v>
      </c>
      <c r="E39" s="413">
        <v>90</v>
      </c>
      <c r="F39" s="412">
        <v>175</v>
      </c>
    </row>
    <row r="40" spans="1:13">
      <c r="A40" s="414" t="s">
        <v>1344</v>
      </c>
      <c r="B40" s="115">
        <v>92.172028169543211</v>
      </c>
      <c r="C40" s="115">
        <v>73.157396094638898</v>
      </c>
      <c r="D40" s="115">
        <v>0</v>
      </c>
      <c r="E40" s="415">
        <v>86.324905984741335</v>
      </c>
      <c r="F40" s="115">
        <v>97.276677744148671</v>
      </c>
      <c r="G40" s="207"/>
    </row>
    <row r="41" spans="1:13">
      <c r="A41" s="414" t="s">
        <v>1345</v>
      </c>
      <c r="B41" s="115">
        <v>60.747145435800789</v>
      </c>
      <c r="C41" s="115">
        <v>38.293909259954674</v>
      </c>
      <c r="D41" s="115">
        <v>0</v>
      </c>
      <c r="E41" s="415">
        <v>51.826315437527413</v>
      </c>
      <c r="F41" s="115">
        <v>73.359480846752689</v>
      </c>
      <c r="G41" s="207"/>
    </row>
    <row r="42" spans="1:13">
      <c r="A42" s="416" t="s">
        <v>1369</v>
      </c>
      <c r="B42" s="404">
        <f>AVERAGE(B40:B41)</f>
        <v>76.459586802671993</v>
      </c>
      <c r="C42" s="404">
        <f t="shared" ref="C42:F42" si="0">AVERAGE(C40:C41)</f>
        <v>55.725652677296786</v>
      </c>
      <c r="D42" s="404">
        <v>0</v>
      </c>
      <c r="E42" s="417">
        <v>69.099999999999994</v>
      </c>
      <c r="F42" s="404">
        <f t="shared" si="0"/>
        <v>85.318079295450673</v>
      </c>
    </row>
    <row r="43" spans="1:13" s="279" customFormat="1">
      <c r="A43" s="438" t="s">
        <v>1370</v>
      </c>
      <c r="B43" s="404">
        <f>STDEV(B40:B42)</f>
        <v>15.712441366871239</v>
      </c>
      <c r="C43" s="404">
        <f t="shared" ref="C43:F43" si="1">STDEV(C40:C42)</f>
        <v>17.431743417342098</v>
      </c>
      <c r="D43" s="404">
        <f t="shared" si="1"/>
        <v>0</v>
      </c>
      <c r="E43" s="404">
        <f t="shared" si="1"/>
        <v>17.24930102106217</v>
      </c>
      <c r="F43" s="404">
        <f t="shared" si="1"/>
        <v>11.958598448698087</v>
      </c>
    </row>
    <row r="44" spans="1:13">
      <c r="A44" s="418" t="s">
        <v>1350</v>
      </c>
      <c r="B44" s="115">
        <v>92.360856318738698</v>
      </c>
      <c r="C44" s="115">
        <v>0</v>
      </c>
      <c r="D44" s="115">
        <v>49.652643055079757</v>
      </c>
      <c r="E44" s="415">
        <v>98.058938973844761</v>
      </c>
      <c r="F44" s="115">
        <v>93.563611672034497</v>
      </c>
    </row>
    <row r="45" spans="1:13">
      <c r="A45" s="418" t="s">
        <v>1351</v>
      </c>
      <c r="B45" s="115">
        <v>34.861046095010352</v>
      </c>
      <c r="C45" s="115">
        <v>0</v>
      </c>
      <c r="D45" s="115">
        <v>10.807272230603445</v>
      </c>
      <c r="E45" s="415">
        <v>48.159020543555073</v>
      </c>
      <c r="F45" s="115">
        <v>36.694655996879</v>
      </c>
    </row>
    <row r="46" spans="1:13">
      <c r="A46" s="419" t="s">
        <v>1371</v>
      </c>
      <c r="B46" s="420">
        <f>AVERAGE(B44:B45)</f>
        <v>63.610951206874525</v>
      </c>
      <c r="C46" s="420">
        <v>0</v>
      </c>
      <c r="D46" s="420">
        <v>30.2</v>
      </c>
      <c r="E46" s="421">
        <v>73.099999999999994</v>
      </c>
      <c r="F46" s="420">
        <v>65.099999999999994</v>
      </c>
    </row>
    <row r="47" spans="1:13">
      <c r="A47" s="419" t="s">
        <v>1372</v>
      </c>
      <c r="B47" s="404">
        <f>STDEV(B44:B46)</f>
        <v>28.749905111864148</v>
      </c>
      <c r="C47" s="404">
        <f t="shared" ref="C47:F47" si="2">STDEV(C44:C46)</f>
        <v>0</v>
      </c>
      <c r="D47" s="404">
        <f t="shared" si="2"/>
        <v>19.422693113371889</v>
      </c>
      <c r="E47" s="404">
        <f t="shared" si="2"/>
        <v>24.94995975379679</v>
      </c>
      <c r="F47" s="404">
        <f t="shared" si="2"/>
        <v>28.434482812642649</v>
      </c>
    </row>
    <row r="48" spans="1:13">
      <c r="G48" s="207"/>
    </row>
    <row r="49" spans="1:7">
      <c r="A49" s="424" t="s">
        <v>1296</v>
      </c>
      <c r="B49" s="412">
        <v>27</v>
      </c>
      <c r="C49" s="412">
        <v>35</v>
      </c>
      <c r="D49" s="412">
        <v>35</v>
      </c>
      <c r="E49" s="427">
        <v>90</v>
      </c>
      <c r="F49" s="413">
        <v>175</v>
      </c>
      <c r="G49" s="207"/>
    </row>
    <row r="50" spans="1:7">
      <c r="A50" s="425" t="s">
        <v>1355</v>
      </c>
      <c r="B50" s="115">
        <v>90.803111809874338</v>
      </c>
      <c r="C50" s="115">
        <v>82.146811284277661</v>
      </c>
      <c r="D50" s="115">
        <v>0</v>
      </c>
      <c r="E50" s="395">
        <v>92.760866168480874</v>
      </c>
      <c r="F50" s="415">
        <v>99.999785229140059</v>
      </c>
    </row>
    <row r="51" spans="1:7">
      <c r="A51" s="425" t="s">
        <v>1356</v>
      </c>
      <c r="B51" s="115">
        <v>27.527411525396957</v>
      </c>
      <c r="C51" s="115">
        <v>20.742381252055097</v>
      </c>
      <c r="D51" s="115">
        <v>0</v>
      </c>
      <c r="E51" s="395">
        <v>29.830530554765005</v>
      </c>
      <c r="F51" s="415">
        <v>82.810370493912188</v>
      </c>
    </row>
    <row r="52" spans="1:7">
      <c r="A52" s="422" t="s">
        <v>1373</v>
      </c>
      <c r="B52" s="404">
        <f>AVERAGE(B50:B51)</f>
        <v>59.165261667635647</v>
      </c>
      <c r="C52" s="404">
        <f t="shared" ref="C52:F52" si="3">AVERAGE(C50:C51)</f>
        <v>51.444596268166379</v>
      </c>
      <c r="D52" s="404">
        <f t="shared" si="3"/>
        <v>0</v>
      </c>
      <c r="E52" s="404">
        <f t="shared" si="3"/>
        <v>61.295698361622939</v>
      </c>
      <c r="F52" s="417">
        <f t="shared" si="3"/>
        <v>91.405077861526124</v>
      </c>
    </row>
    <row r="53" spans="1:7">
      <c r="A53" s="426" t="s">
        <v>1360</v>
      </c>
      <c r="B53" s="115">
        <v>58.530179294843009</v>
      </c>
      <c r="C53" s="115">
        <v>0</v>
      </c>
      <c r="D53" s="115">
        <v>73.289222810567097</v>
      </c>
      <c r="E53" s="395">
        <v>85.138915946979523</v>
      </c>
      <c r="F53" s="415">
        <v>99.995198667969404</v>
      </c>
    </row>
    <row r="54" spans="1:7">
      <c r="A54" s="426" t="s">
        <v>1361</v>
      </c>
      <c r="B54" s="115">
        <v>8.7859858252167413</v>
      </c>
      <c r="C54" s="115">
        <v>0</v>
      </c>
      <c r="D54" s="115">
        <v>12.883267641446011</v>
      </c>
      <c r="E54" s="395">
        <v>18.059650419636057</v>
      </c>
      <c r="F54" s="415">
        <v>64.616646787720825</v>
      </c>
    </row>
    <row r="55" spans="1:7">
      <c r="A55" s="423" t="s">
        <v>1374</v>
      </c>
      <c r="B55" s="420">
        <f>AVERAGE(B53:B54)</f>
        <v>33.658082560029875</v>
      </c>
      <c r="C55" s="420">
        <f t="shared" ref="C55:F55" si="4">AVERAGE(C53:C54)</f>
        <v>0</v>
      </c>
      <c r="D55" s="420">
        <f t="shared" si="4"/>
        <v>43.086245226006554</v>
      </c>
      <c r="E55" s="420">
        <f t="shared" si="4"/>
        <v>51.59928318330779</v>
      </c>
      <c r="F55" s="421">
        <f t="shared" si="4"/>
        <v>82.305922727845115</v>
      </c>
    </row>
  </sheetData>
  <pageMargins left="0.75" right="0.75" top="1" bottom="1" header="0.5" footer="0.5"/>
  <pageSetup paperSize="9" orientation="portrait" horizontalDpi="4294967292" verticalDpi="4294967292"/>
  <ignoredErrors>
    <ignoredError sqref="F42 B42:C42 B52:F52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6"/>
  <sheetViews>
    <sheetView topLeftCell="A25" workbookViewId="0">
      <selection activeCell="B48" sqref="B48:E48"/>
    </sheetView>
  </sheetViews>
  <sheetFormatPr defaultColWidth="11.42578125" defaultRowHeight="14.45"/>
  <cols>
    <col min="1" max="1" width="36.42578125" customWidth="1"/>
    <col min="7" max="7" width="32.85546875" customWidth="1"/>
  </cols>
  <sheetData>
    <row r="1" spans="1:11">
      <c r="A1" t="s">
        <v>1174</v>
      </c>
      <c r="G1" t="s">
        <v>1174</v>
      </c>
    </row>
    <row r="2" spans="1:11">
      <c r="A2" t="s">
        <v>1180</v>
      </c>
      <c r="B2" t="s">
        <v>974</v>
      </c>
      <c r="C2" t="s">
        <v>948</v>
      </c>
      <c r="E2" t="s">
        <v>987</v>
      </c>
      <c r="G2" t="s">
        <v>1180</v>
      </c>
      <c r="H2" t="s">
        <v>974</v>
      </c>
      <c r="I2" t="s">
        <v>948</v>
      </c>
      <c r="K2" t="s">
        <v>987</v>
      </c>
    </row>
    <row r="3" spans="1:11">
      <c r="A3" t="s">
        <v>1196</v>
      </c>
      <c r="B3" t="s">
        <v>1199</v>
      </c>
      <c r="C3" t="s">
        <v>1202</v>
      </c>
      <c r="D3" t="s">
        <v>1212</v>
      </c>
      <c r="E3" t="s">
        <v>967</v>
      </c>
      <c r="G3" t="s">
        <v>1196</v>
      </c>
      <c r="H3" t="s">
        <v>1199</v>
      </c>
      <c r="I3" t="s">
        <v>1202</v>
      </c>
      <c r="J3" t="s">
        <v>1212</v>
      </c>
      <c r="K3" t="s">
        <v>967</v>
      </c>
    </row>
    <row r="4" spans="1:11">
      <c r="A4" t="s">
        <v>1296</v>
      </c>
      <c r="B4">
        <v>27</v>
      </c>
      <c r="C4">
        <v>35</v>
      </c>
      <c r="D4">
        <v>90</v>
      </c>
      <c r="E4">
        <v>175</v>
      </c>
      <c r="G4" t="s">
        <v>1229</v>
      </c>
    </row>
    <row r="5" spans="1:11">
      <c r="A5" t="s">
        <v>1233</v>
      </c>
      <c r="B5" t="s">
        <v>1234</v>
      </c>
      <c r="C5" t="s">
        <v>1234</v>
      </c>
      <c r="D5" t="s">
        <v>1234</v>
      </c>
      <c r="E5" t="s">
        <v>1234</v>
      </c>
      <c r="G5" t="s">
        <v>1233</v>
      </c>
      <c r="H5" t="s">
        <v>1234</v>
      </c>
      <c r="I5" t="s">
        <v>1234</v>
      </c>
      <c r="K5" t="s">
        <v>1234</v>
      </c>
    </row>
    <row r="6" spans="1:11">
      <c r="A6" t="s">
        <v>1235</v>
      </c>
      <c r="B6" s="207"/>
      <c r="C6" s="207"/>
      <c r="D6" s="207"/>
      <c r="E6" s="207"/>
      <c r="G6" t="s">
        <v>1235</v>
      </c>
    </row>
    <row r="7" spans="1:11">
      <c r="A7" t="s">
        <v>1375</v>
      </c>
      <c r="B7" s="207">
        <v>-7</v>
      </c>
      <c r="C7" s="207">
        <v>2</v>
      </c>
      <c r="D7" s="207">
        <v>14</v>
      </c>
      <c r="E7" s="207">
        <v>26</v>
      </c>
      <c r="G7" t="s">
        <v>1376</v>
      </c>
      <c r="H7" s="207">
        <v>-26.6</v>
      </c>
      <c r="I7" s="207">
        <v>-26</v>
      </c>
      <c r="J7" s="207">
        <v>-25</v>
      </c>
      <c r="K7" s="207">
        <v>-27.5</v>
      </c>
    </row>
    <row r="8" spans="1:11">
      <c r="A8" t="s">
        <v>1377</v>
      </c>
      <c r="B8" s="207">
        <v>-12</v>
      </c>
      <c r="C8" s="207">
        <v>55</v>
      </c>
      <c r="D8" s="207">
        <v>135</v>
      </c>
      <c r="E8" s="207">
        <v>76</v>
      </c>
      <c r="G8" t="s">
        <v>1378</v>
      </c>
      <c r="H8" s="207">
        <v>-25.3</v>
      </c>
      <c r="I8" s="207">
        <v>-21.5</v>
      </c>
      <c r="J8" s="207">
        <v>-17.2</v>
      </c>
      <c r="K8" s="207">
        <v>-23.1</v>
      </c>
    </row>
    <row r="9" spans="1:11">
      <c r="A9" t="s">
        <v>1379</v>
      </c>
      <c r="B9" s="207">
        <v>-37</v>
      </c>
      <c r="C9" s="207">
        <v>-54</v>
      </c>
      <c r="D9" s="207">
        <v>-20</v>
      </c>
      <c r="E9" s="207">
        <v>-86</v>
      </c>
      <c r="G9" t="s">
        <v>1380</v>
      </c>
      <c r="H9" s="207">
        <v>-23.4</v>
      </c>
      <c r="I9" s="207">
        <v>-24.4</v>
      </c>
      <c r="J9" s="207">
        <v>-24.1</v>
      </c>
      <c r="K9" s="207">
        <v>-26.7</v>
      </c>
    </row>
    <row r="10" spans="1:11">
      <c r="A10" t="s">
        <v>1381</v>
      </c>
      <c r="B10" s="207">
        <v>-56</v>
      </c>
      <c r="C10" s="207">
        <v>-30</v>
      </c>
      <c r="D10" s="207">
        <v>82</v>
      </c>
      <c r="E10" s="207">
        <v>-104</v>
      </c>
      <c r="G10" t="s">
        <v>1382</v>
      </c>
      <c r="H10" s="207">
        <v>-25</v>
      </c>
      <c r="I10" s="207">
        <v>-24.9</v>
      </c>
      <c r="J10" s="207">
        <v>-18.600000000000001</v>
      </c>
      <c r="K10" s="207">
        <v>-28.7</v>
      </c>
    </row>
    <row r="11" spans="1:11">
      <c r="A11" t="s">
        <v>1383</v>
      </c>
      <c r="B11" s="207">
        <v>-22</v>
      </c>
      <c r="C11" s="207">
        <v>-31</v>
      </c>
      <c r="D11" s="207">
        <v>63</v>
      </c>
      <c r="E11" s="207">
        <v>-28</v>
      </c>
      <c r="G11" t="s">
        <v>1384</v>
      </c>
      <c r="H11" s="207">
        <v>-23.6</v>
      </c>
      <c r="I11" s="207">
        <v>-23.3</v>
      </c>
      <c r="J11" s="207">
        <v>-17.8</v>
      </c>
      <c r="K11" s="207">
        <v>-23.9</v>
      </c>
    </row>
    <row r="12" spans="1:11">
      <c r="B12" s="207"/>
      <c r="C12" s="207"/>
      <c r="D12" s="207"/>
      <c r="E12" s="207"/>
      <c r="G12" t="s">
        <v>1385</v>
      </c>
      <c r="H12" s="207">
        <v>-25</v>
      </c>
      <c r="I12" s="207">
        <v>-23.4</v>
      </c>
      <c r="J12" s="207">
        <v>0</v>
      </c>
      <c r="K12" s="207">
        <v>-23.7</v>
      </c>
    </row>
    <row r="13" spans="1:11">
      <c r="A13" t="s">
        <v>1386</v>
      </c>
      <c r="B13" s="207"/>
      <c r="C13" s="207"/>
      <c r="D13" s="207"/>
      <c r="E13" s="207"/>
      <c r="G13" t="s">
        <v>1387</v>
      </c>
      <c r="H13" s="207">
        <v>-24.4</v>
      </c>
      <c r="I13" s="207">
        <v>-22.9</v>
      </c>
      <c r="J13" s="207">
        <v>-24.4</v>
      </c>
      <c r="K13" s="207">
        <v>-25.9</v>
      </c>
    </row>
    <row r="14" spans="1:11">
      <c r="A14" t="s">
        <v>1388</v>
      </c>
      <c r="B14" s="207"/>
      <c r="C14" s="207"/>
      <c r="D14" s="207">
        <v>19</v>
      </c>
      <c r="E14" s="207"/>
      <c r="G14" t="s">
        <v>1389</v>
      </c>
      <c r="H14" s="207">
        <v>-26</v>
      </c>
      <c r="I14" s="207">
        <v>-25.6</v>
      </c>
      <c r="J14" s="207">
        <v>-26.5</v>
      </c>
      <c r="K14" s="207">
        <v>-28.5</v>
      </c>
    </row>
    <row r="15" spans="1:11">
      <c r="B15" s="207"/>
      <c r="C15" s="207"/>
      <c r="D15" s="207"/>
      <c r="E15" s="207"/>
      <c r="G15" t="s">
        <v>1390</v>
      </c>
      <c r="H15" s="207">
        <v>-26.9</v>
      </c>
      <c r="I15" s="207">
        <v>-26.9</v>
      </c>
      <c r="J15" s="207">
        <v>-26.9</v>
      </c>
      <c r="K15" s="207" t="s">
        <v>14</v>
      </c>
    </row>
    <row r="16" spans="1:11">
      <c r="B16" s="207"/>
      <c r="C16" s="207"/>
      <c r="D16" s="207"/>
      <c r="E16" s="207"/>
      <c r="G16" t="s">
        <v>1391</v>
      </c>
      <c r="H16" s="207">
        <v>-25.7</v>
      </c>
      <c r="I16" s="207">
        <v>-27</v>
      </c>
      <c r="J16" s="207">
        <v>-26.2</v>
      </c>
      <c r="K16" s="207" t="s">
        <v>14</v>
      </c>
    </row>
    <row r="17" spans="1:11">
      <c r="B17" s="207"/>
      <c r="C17" s="207"/>
      <c r="D17" s="207"/>
      <c r="E17" s="207"/>
      <c r="H17" s="207"/>
      <c r="I17" s="207"/>
      <c r="J17" s="207"/>
      <c r="K17" s="207"/>
    </row>
    <row r="18" spans="1:11">
      <c r="A18" t="s">
        <v>1180</v>
      </c>
      <c r="B18" s="207" t="s">
        <v>974</v>
      </c>
      <c r="C18" s="207" t="s">
        <v>948</v>
      </c>
      <c r="D18" s="207"/>
      <c r="E18" s="207" t="s">
        <v>987</v>
      </c>
      <c r="G18" t="s">
        <v>1180</v>
      </c>
      <c r="H18" s="207" t="s">
        <v>974</v>
      </c>
      <c r="I18" s="207" t="s">
        <v>948</v>
      </c>
      <c r="J18" s="207"/>
      <c r="K18" s="207" t="s">
        <v>987</v>
      </c>
    </row>
    <row r="19" spans="1:11">
      <c r="A19" t="s">
        <v>1196</v>
      </c>
      <c r="B19" s="207" t="s">
        <v>1199</v>
      </c>
      <c r="C19" s="207" t="s">
        <v>1202</v>
      </c>
      <c r="D19" s="207"/>
      <c r="E19" s="207" t="s">
        <v>967</v>
      </c>
      <c r="G19" t="s">
        <v>1196</v>
      </c>
      <c r="H19" s="207" t="s">
        <v>1199</v>
      </c>
      <c r="I19" s="207" t="s">
        <v>1202</v>
      </c>
      <c r="J19" s="207"/>
      <c r="K19" s="207" t="s">
        <v>967</v>
      </c>
    </row>
    <row r="20" spans="1:11">
      <c r="A20" t="s">
        <v>1229</v>
      </c>
      <c r="B20" s="207"/>
      <c r="C20" s="207"/>
      <c r="D20" s="207"/>
      <c r="E20" s="207"/>
      <c r="G20" t="s">
        <v>1229</v>
      </c>
      <c r="H20" s="207"/>
      <c r="I20" s="207"/>
      <c r="J20" s="207"/>
      <c r="K20" s="207"/>
    </row>
    <row r="21" spans="1:11">
      <c r="A21" t="s">
        <v>1332</v>
      </c>
      <c r="B21" s="207" t="s">
        <v>1248</v>
      </c>
      <c r="C21" s="207" t="s">
        <v>1248</v>
      </c>
      <c r="D21" s="207"/>
      <c r="E21" s="207" t="s">
        <v>1248</v>
      </c>
      <c r="G21" t="s">
        <v>1332</v>
      </c>
      <c r="H21" s="207" t="s">
        <v>1248</v>
      </c>
      <c r="I21" s="207" t="s">
        <v>1248</v>
      </c>
      <c r="J21" s="207"/>
      <c r="K21" s="207" t="s">
        <v>1248</v>
      </c>
    </row>
    <row r="22" spans="1:11">
      <c r="B22" s="207"/>
      <c r="C22" s="207"/>
      <c r="D22" s="207"/>
      <c r="E22" s="207"/>
      <c r="H22" s="207"/>
      <c r="I22" s="207"/>
      <c r="J22" s="207"/>
      <c r="K22" s="207"/>
    </row>
    <row r="23" spans="1:11">
      <c r="A23" t="s">
        <v>1375</v>
      </c>
      <c r="B23" s="207">
        <v>0</v>
      </c>
      <c r="C23" s="207">
        <v>26.737752068688351</v>
      </c>
      <c r="D23" s="207">
        <v>51.404469500585229</v>
      </c>
      <c r="E23" s="207">
        <v>67.61007656786083</v>
      </c>
      <c r="G23" t="s">
        <v>1392</v>
      </c>
      <c r="H23" s="207">
        <v>0</v>
      </c>
      <c r="I23" s="207">
        <v>64.192413631686819</v>
      </c>
      <c r="J23" s="207">
        <v>93.525438682054855</v>
      </c>
      <c r="K23" s="207">
        <v>-367.25416675474139</v>
      </c>
    </row>
    <row r="24" spans="1:11">
      <c r="A24" t="s">
        <v>1377</v>
      </c>
      <c r="B24" s="207">
        <v>0</v>
      </c>
      <c r="C24" s="207">
        <v>97.892375528080692</v>
      </c>
      <c r="D24" s="207">
        <v>99.971388916978569</v>
      </c>
      <c r="E24" s="207">
        <v>99.338888217270707</v>
      </c>
      <c r="G24" t="s">
        <v>1393</v>
      </c>
      <c r="H24" s="207">
        <v>0</v>
      </c>
      <c r="I24" s="207">
        <v>99.614602695959235</v>
      </c>
      <c r="J24" s="207">
        <v>99.999266407889039</v>
      </c>
      <c r="K24" s="207">
        <v>96.007696804386484</v>
      </c>
    </row>
    <row r="25" spans="1:11">
      <c r="A25" t="s">
        <v>1379</v>
      </c>
      <c r="B25" s="207">
        <v>20.891763901921195</v>
      </c>
      <c r="C25" s="207">
        <v>0</v>
      </c>
      <c r="D25" s="207">
        <v>37.161691940160999</v>
      </c>
      <c r="E25" s="207">
        <v>-57.269300867335488</v>
      </c>
      <c r="G25" t="s">
        <v>1394</v>
      </c>
      <c r="H25" s="207">
        <v>81.867703057331454</v>
      </c>
      <c r="I25" s="207">
        <v>0</v>
      </c>
      <c r="J25" s="207">
        <v>40.095966311031027</v>
      </c>
      <c r="K25" s="207">
        <v>-5010.3084062498283</v>
      </c>
    </row>
    <row r="26" spans="1:11">
      <c r="A26" t="s">
        <v>1381</v>
      </c>
      <c r="B26" s="207">
        <v>0</v>
      </c>
      <c r="C26" s="207">
        <v>76.068988564126897</v>
      </c>
      <c r="D26" s="207">
        <v>99.923914523536467</v>
      </c>
      <c r="E26" s="207">
        <v>-1458.982702764999</v>
      </c>
      <c r="G26" t="s">
        <v>1395</v>
      </c>
      <c r="H26" s="207">
        <v>0</v>
      </c>
      <c r="I26" s="207">
        <v>13.628517919906287</v>
      </c>
      <c r="J26" s="207">
        <v>99.991274246627782</v>
      </c>
      <c r="K26" s="207">
        <v>-22750.497558559957</v>
      </c>
    </row>
    <row r="27" spans="1:11">
      <c r="A27" t="s">
        <v>1383</v>
      </c>
      <c r="B27" s="207">
        <v>38.527607080766622</v>
      </c>
      <c r="C27" s="207">
        <v>0</v>
      </c>
      <c r="D27" s="207">
        <v>99.234912360584573</v>
      </c>
      <c r="E27" s="207">
        <v>15.014909075645477</v>
      </c>
      <c r="G27" t="s">
        <v>1384</v>
      </c>
      <c r="H27" s="207">
        <v>0</v>
      </c>
      <c r="I27" s="207">
        <v>35.52307407275292</v>
      </c>
      <c r="J27" s="207">
        <v>99.97884139306062</v>
      </c>
      <c r="K27" s="207">
        <v>-55.115160425298257</v>
      </c>
    </row>
    <row r="28" spans="1:11">
      <c r="A28" t="s">
        <v>1388</v>
      </c>
      <c r="B28" s="207"/>
      <c r="C28" s="207"/>
      <c r="D28" s="207">
        <v>0</v>
      </c>
      <c r="E28" s="207"/>
      <c r="G28" t="s">
        <v>1389</v>
      </c>
      <c r="H28" s="207">
        <v>72.298872667575353</v>
      </c>
      <c r="I28" s="207">
        <v>90.075664943105465</v>
      </c>
      <c r="J28" s="207">
        <v>0</v>
      </c>
      <c r="K28" s="207">
        <v>-16995.322599604315</v>
      </c>
    </row>
    <row r="29" spans="1:11">
      <c r="B29" s="207"/>
      <c r="C29" s="207"/>
      <c r="D29" s="207"/>
      <c r="E29" s="207"/>
      <c r="H29" s="207"/>
      <c r="I29" s="207"/>
      <c r="J29" s="207"/>
      <c r="K29" s="207"/>
    </row>
    <row r="30" spans="1:11">
      <c r="A30" t="s">
        <v>1339</v>
      </c>
      <c r="B30" s="207" t="s">
        <v>1248</v>
      </c>
      <c r="C30" s="207" t="s">
        <v>1248</v>
      </c>
      <c r="D30" s="207"/>
      <c r="E30" s="207" t="s">
        <v>1248</v>
      </c>
      <c r="G30" t="s">
        <v>1339</v>
      </c>
      <c r="H30" s="207" t="s">
        <v>1248</v>
      </c>
      <c r="I30" s="207" t="s">
        <v>1248</v>
      </c>
      <c r="J30" s="207"/>
      <c r="K30" s="207" t="s">
        <v>1248</v>
      </c>
    </row>
    <row r="31" spans="1:11">
      <c r="B31" s="207"/>
      <c r="C31" s="207"/>
      <c r="D31" s="207"/>
      <c r="E31" s="207"/>
      <c r="H31" s="207"/>
      <c r="I31" s="207"/>
      <c r="J31" s="207"/>
      <c r="K31" s="207"/>
    </row>
    <row r="32" spans="1:11">
      <c r="A32" t="s">
        <v>1375</v>
      </c>
      <c r="B32" s="207">
        <v>0</v>
      </c>
      <c r="C32" s="207">
        <v>10.792971027137781</v>
      </c>
      <c r="D32" s="207">
        <v>23.272140583557444</v>
      </c>
      <c r="E32" s="207">
        <v>33.888492573370172</v>
      </c>
      <c r="G32" t="s">
        <v>1392</v>
      </c>
      <c r="H32" s="207">
        <v>0</v>
      </c>
      <c r="I32" s="207">
        <v>15.732034647602816</v>
      </c>
      <c r="J32" s="207">
        <v>36.63223475545945</v>
      </c>
      <c r="K32" s="207">
        <v>-29.298116095110316</v>
      </c>
    </row>
    <row r="33" spans="1:11">
      <c r="A33" t="s">
        <v>1377</v>
      </c>
      <c r="B33" s="207">
        <v>0</v>
      </c>
      <c r="C33" s="207">
        <v>40.591974447281622</v>
      </c>
      <c r="D33" s="207">
        <v>66.740680616040706</v>
      </c>
      <c r="E33" s="207">
        <v>49.194573067473492</v>
      </c>
      <c r="G33" t="s">
        <v>1393</v>
      </c>
      <c r="H33" s="207">
        <v>0</v>
      </c>
      <c r="I33" s="207">
        <v>44.052394606455877</v>
      </c>
      <c r="J33" s="207">
        <v>70.922640650511156</v>
      </c>
      <c r="K33" s="207">
        <v>28.573532275741869</v>
      </c>
    </row>
    <row r="34" spans="1:11">
      <c r="A34" t="s">
        <v>1379</v>
      </c>
      <c r="B34" s="207">
        <v>8.9933188747652935</v>
      </c>
      <c r="C34" s="207">
        <v>0</v>
      </c>
      <c r="D34" s="207">
        <v>17.041143892925717</v>
      </c>
      <c r="E34" s="207">
        <v>-19.970304223298513</v>
      </c>
      <c r="G34" t="s">
        <v>1394</v>
      </c>
      <c r="H34" s="207">
        <v>22.1101440101978</v>
      </c>
      <c r="I34" s="207">
        <v>0</v>
      </c>
      <c r="J34" s="207">
        <v>7.2246513368752545</v>
      </c>
      <c r="K34" s="207">
        <v>-77.834758840906602</v>
      </c>
    </row>
    <row r="35" spans="1:11">
      <c r="A35" t="s">
        <v>1381</v>
      </c>
      <c r="B35" s="207">
        <v>0</v>
      </c>
      <c r="C35" s="207">
        <v>41.922862783655603</v>
      </c>
      <c r="D35" s="207">
        <v>93.470278319116218</v>
      </c>
      <c r="E35" s="207">
        <v>-183.97472831613874</v>
      </c>
      <c r="G35" t="s">
        <v>1395</v>
      </c>
      <c r="H35" s="207">
        <v>0</v>
      </c>
      <c r="I35" s="207">
        <v>3.7272384123303226</v>
      </c>
      <c r="J35" s="207">
        <v>91.136289246646044</v>
      </c>
      <c r="K35" s="207">
        <v>-308.85144946493244</v>
      </c>
    </row>
    <row r="36" spans="1:11">
      <c r="A36" t="s">
        <v>1383</v>
      </c>
      <c r="B36" s="207">
        <v>16.881356813532037</v>
      </c>
      <c r="C36" s="207">
        <v>0</v>
      </c>
      <c r="D36" s="207">
        <v>84.303231596987672</v>
      </c>
      <c r="E36" s="207">
        <v>5.9951539565734606</v>
      </c>
      <c r="G36" t="s">
        <v>1384</v>
      </c>
      <c r="H36" s="207">
        <v>0</v>
      </c>
      <c r="I36" s="207">
        <v>10.754504308701783</v>
      </c>
      <c r="J36" s="207">
        <v>88.848109413058367</v>
      </c>
      <c r="K36" s="207">
        <v>-12.054390760578642</v>
      </c>
    </row>
    <row r="37" spans="1:11">
      <c r="A37" t="s">
        <v>1388</v>
      </c>
      <c r="B37" s="207"/>
      <c r="C37" s="207"/>
      <c r="D37" s="207" t="e">
        <v>#REF!</v>
      </c>
      <c r="E37" s="207"/>
      <c r="G37" t="s">
        <v>1389</v>
      </c>
      <c r="H37" s="207">
        <v>9.759852711755812</v>
      </c>
      <c r="I37" s="207">
        <v>16.874147271411317</v>
      </c>
      <c r="J37" s="207">
        <v>0</v>
      </c>
      <c r="K37" s="207">
        <v>-50.879481887247778</v>
      </c>
    </row>
    <row r="40" spans="1:11">
      <c r="A40" s="219" t="s">
        <v>1296</v>
      </c>
      <c r="B40" s="87">
        <v>27</v>
      </c>
      <c r="C40" s="87">
        <v>35</v>
      </c>
      <c r="D40" s="87">
        <v>90</v>
      </c>
      <c r="E40" s="283">
        <v>175</v>
      </c>
    </row>
    <row r="41" spans="1:11">
      <c r="A41" s="428" t="s">
        <v>1344</v>
      </c>
      <c r="B41" s="115">
        <v>0</v>
      </c>
      <c r="C41" s="115">
        <v>26.737752068688351</v>
      </c>
      <c r="D41" s="115">
        <v>51.404469500585229</v>
      </c>
      <c r="E41" s="372">
        <v>67.61007656786083</v>
      </c>
    </row>
    <row r="42" spans="1:11">
      <c r="A42" s="428" t="s">
        <v>1345</v>
      </c>
      <c r="B42" s="115">
        <v>0</v>
      </c>
      <c r="C42" s="115">
        <v>10.792971027137781</v>
      </c>
      <c r="D42" s="115">
        <v>23.272140583557444</v>
      </c>
      <c r="E42" s="372">
        <v>33.888492573370172</v>
      </c>
    </row>
    <row r="43" spans="1:11">
      <c r="A43" s="429" t="s">
        <v>1369</v>
      </c>
      <c r="B43" s="404">
        <f>AVERAGE(B41:B42)</f>
        <v>0</v>
      </c>
      <c r="C43" s="404">
        <f t="shared" ref="C43:E43" si="0">AVERAGE(C41:C42)</f>
        <v>18.765361547913066</v>
      </c>
      <c r="D43" s="404">
        <f t="shared" si="0"/>
        <v>37.33830504207134</v>
      </c>
      <c r="E43" s="372">
        <f t="shared" si="0"/>
        <v>50.749284570615501</v>
      </c>
    </row>
    <row r="44" spans="1:11">
      <c r="A44" s="429" t="s">
        <v>1370</v>
      </c>
      <c r="B44" s="404">
        <f>STDEV(B41:B43)</f>
        <v>0</v>
      </c>
      <c r="C44" s="404">
        <f t="shared" ref="C44:E44" si="1">STDEV(C41:C43)</f>
        <v>7.9723905207752859</v>
      </c>
      <c r="D44" s="404">
        <f t="shared" si="1"/>
        <v>14.066164458513883</v>
      </c>
      <c r="E44" s="404">
        <f t="shared" si="1"/>
        <v>16.860791997245297</v>
      </c>
    </row>
    <row r="45" spans="1:11">
      <c r="A45" s="428" t="s">
        <v>1350</v>
      </c>
      <c r="B45" s="115">
        <v>0</v>
      </c>
      <c r="C45" s="115">
        <v>64.192413631686819</v>
      </c>
      <c r="D45" s="115">
        <v>93.525438682054855</v>
      </c>
      <c r="E45" s="372">
        <v>-367.25416675474139</v>
      </c>
    </row>
    <row r="46" spans="1:11">
      <c r="A46" s="428" t="s">
        <v>1351</v>
      </c>
      <c r="B46" s="115">
        <v>0</v>
      </c>
      <c r="C46" s="115">
        <v>15.732034647602816</v>
      </c>
      <c r="D46" s="115">
        <v>36.63223475545945</v>
      </c>
      <c r="E46" s="372">
        <v>-29.298116095110316</v>
      </c>
    </row>
    <row r="47" spans="1:11">
      <c r="A47" s="429" t="s">
        <v>1396</v>
      </c>
      <c r="B47" s="404">
        <f>AVERAGE(B45:B46)</f>
        <v>0</v>
      </c>
      <c r="C47" s="404">
        <f t="shared" ref="C47:E47" si="2">AVERAGE(C45:C46)</f>
        <v>39.962224139644817</v>
      </c>
      <c r="D47" s="404">
        <f t="shared" si="2"/>
        <v>65.078836718757145</v>
      </c>
      <c r="E47" s="372">
        <f t="shared" si="2"/>
        <v>-198.27614142492587</v>
      </c>
    </row>
    <row r="48" spans="1:11">
      <c r="A48" s="429" t="s">
        <v>1372</v>
      </c>
      <c r="B48" s="404">
        <f>STDEV(B45:B47)</f>
        <v>0</v>
      </c>
      <c r="C48" s="404">
        <f t="shared" ref="C48:E48" si="3">STDEV(C45:C47)</f>
        <v>24.230189492042005</v>
      </c>
      <c r="D48" s="404">
        <f t="shared" si="3"/>
        <v>28.446601963297731</v>
      </c>
      <c r="E48" s="404">
        <f t="shared" si="3"/>
        <v>168.97802532981555</v>
      </c>
    </row>
    <row r="50" spans="1:5">
      <c r="A50" t="s">
        <v>1296</v>
      </c>
      <c r="B50">
        <v>27</v>
      </c>
      <c r="C50">
        <v>35</v>
      </c>
      <c r="D50">
        <v>90</v>
      </c>
      <c r="E50" s="268">
        <v>175</v>
      </c>
    </row>
    <row r="51" spans="1:5">
      <c r="A51" s="428" t="s">
        <v>1355</v>
      </c>
      <c r="B51" s="115">
        <v>0</v>
      </c>
      <c r="C51" s="115">
        <v>97.892375528080692</v>
      </c>
      <c r="D51" s="115">
        <v>99.971388916978569</v>
      </c>
      <c r="E51" s="372">
        <v>99.338888217270707</v>
      </c>
    </row>
    <row r="52" spans="1:5">
      <c r="A52" s="428" t="s">
        <v>1356</v>
      </c>
      <c r="B52" s="115">
        <v>0</v>
      </c>
      <c r="C52" s="115">
        <v>40.591974447281622</v>
      </c>
      <c r="D52" s="115">
        <v>66.740680616040706</v>
      </c>
      <c r="E52" s="372">
        <v>49.194573067473492</v>
      </c>
    </row>
    <row r="53" spans="1:5">
      <c r="A53" s="429" t="s">
        <v>1373</v>
      </c>
      <c r="B53" s="404">
        <f>AVERAGE(B51:B52)</f>
        <v>0</v>
      </c>
      <c r="C53" s="404">
        <f t="shared" ref="C53:E53" si="4">AVERAGE(C51:C52)</f>
        <v>69.242174987681153</v>
      </c>
      <c r="D53" s="404">
        <f t="shared" si="4"/>
        <v>83.356034766509637</v>
      </c>
      <c r="E53" s="372">
        <f t="shared" si="4"/>
        <v>74.266730642372096</v>
      </c>
    </row>
    <row r="54" spans="1:5">
      <c r="A54" s="428" t="s">
        <v>1360</v>
      </c>
      <c r="B54" s="115">
        <v>0</v>
      </c>
      <c r="C54" s="115">
        <v>99.614602695959235</v>
      </c>
      <c r="D54" s="115">
        <v>99.999266407889039</v>
      </c>
      <c r="E54" s="372">
        <v>96.007696804386484</v>
      </c>
    </row>
    <row r="55" spans="1:5">
      <c r="A55" s="428" t="s">
        <v>1361</v>
      </c>
      <c r="B55" s="115">
        <v>0</v>
      </c>
      <c r="C55" s="115">
        <v>44.052394606455877</v>
      </c>
      <c r="D55" s="115">
        <v>70.922640650511156</v>
      </c>
      <c r="E55" s="372">
        <v>28.573532275741869</v>
      </c>
    </row>
    <row r="56" spans="1:5">
      <c r="A56" s="429" t="s">
        <v>1374</v>
      </c>
      <c r="B56" s="404">
        <f>AVERAGE(B54:B55)</f>
        <v>0</v>
      </c>
      <c r="C56" s="404">
        <f t="shared" ref="C56:E56" si="5">AVERAGE(C54:C55)</f>
        <v>71.833498651207549</v>
      </c>
      <c r="D56" s="404">
        <f t="shared" si="5"/>
        <v>85.460953529200097</v>
      </c>
      <c r="E56" s="372">
        <f t="shared" si="5"/>
        <v>62.290614540064176</v>
      </c>
    </row>
  </sheetData>
  <pageMargins left="0.75" right="0.75" top="1" bottom="1" header="0.5" footer="0.5"/>
  <pageSetup paperSize="9" orientation="portrait" horizontalDpi="4294967292" verticalDpi="4294967292"/>
  <ignoredErrors>
    <ignoredError sqref="B43:E43 B53:E5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BM192"/>
  <sheetViews>
    <sheetView workbookViewId="0">
      <pane xSplit="1" ySplit="5" topLeftCell="B18" activePane="bottomRight" state="frozen"/>
      <selection pane="bottomRight" activeCell="I15" sqref="I15"/>
      <selection pane="bottomLeft" activeCell="A5" sqref="A5"/>
      <selection pane="topRight" activeCell="B1" sqref="B1"/>
    </sheetView>
  </sheetViews>
  <sheetFormatPr defaultColWidth="8.85546875" defaultRowHeight="14.45"/>
  <cols>
    <col min="1" max="1" width="32.42578125" customWidth="1"/>
    <col min="4" max="4" width="9.42578125" bestFit="1" customWidth="1"/>
    <col min="5" max="5" width="10.42578125" customWidth="1"/>
    <col min="6" max="33" width="11.140625" customWidth="1"/>
    <col min="34" max="34" width="15.28515625" customWidth="1"/>
    <col min="35" max="35" width="11.28515625" customWidth="1"/>
    <col min="36" max="36" width="10.42578125" customWidth="1"/>
    <col min="37" max="37" width="13.85546875" customWidth="1"/>
    <col min="38" max="38" width="9.85546875" customWidth="1"/>
    <col min="39" max="39" width="10.140625" customWidth="1"/>
    <col min="40" max="41" width="11.42578125" customWidth="1"/>
    <col min="42" max="42" width="11.28515625" customWidth="1"/>
    <col min="43" max="43" width="11.85546875" customWidth="1"/>
    <col min="55" max="55" width="12" customWidth="1"/>
    <col min="56" max="57" width="12.28515625" customWidth="1"/>
    <col min="58" max="58" width="11.85546875" customWidth="1"/>
    <col min="59" max="59" width="12.28515625" customWidth="1"/>
    <col min="60" max="60" width="11.85546875" customWidth="1"/>
    <col min="61" max="61" width="12.140625" customWidth="1"/>
    <col min="62" max="62" width="12.42578125" customWidth="1"/>
    <col min="63" max="63" width="12.140625" customWidth="1"/>
  </cols>
  <sheetData>
    <row r="1" spans="1:65">
      <c r="A1" s="131" t="s">
        <v>1397</v>
      </c>
    </row>
    <row r="2" spans="1:65">
      <c r="B2" s="131"/>
      <c r="C2" s="87" t="s">
        <v>1175</v>
      </c>
      <c r="D2" s="87" t="s">
        <v>1175</v>
      </c>
      <c r="E2" s="87" t="s">
        <v>1175</v>
      </c>
      <c r="F2" s="219" t="s">
        <v>1176</v>
      </c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BB2" t="s">
        <v>1178</v>
      </c>
      <c r="BG2" t="s">
        <v>1179</v>
      </c>
    </row>
    <row r="3" spans="1:65">
      <c r="A3" t="s">
        <v>1180</v>
      </c>
      <c r="C3" s="87" t="s">
        <v>1181</v>
      </c>
      <c r="D3" s="87" t="s">
        <v>1182</v>
      </c>
      <c r="E3" s="87" t="s">
        <v>1183</v>
      </c>
      <c r="F3" s="87" t="s">
        <v>1184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G3" s="87"/>
    </row>
    <row r="4" spans="1:65">
      <c r="A4" t="s">
        <v>1196</v>
      </c>
      <c r="B4" t="s">
        <v>1217</v>
      </c>
      <c r="C4" s="87">
        <v>283537</v>
      </c>
      <c r="D4" s="87">
        <v>283538</v>
      </c>
      <c r="E4" s="87">
        <v>383540</v>
      </c>
      <c r="F4" s="87">
        <v>283541</v>
      </c>
      <c r="G4" s="41"/>
      <c r="H4" s="41"/>
      <c r="I4" s="87"/>
      <c r="J4" s="87"/>
      <c r="K4" s="56"/>
      <c r="L4" s="41"/>
      <c r="M4" s="41"/>
      <c r="N4" s="87"/>
      <c r="O4" s="87"/>
      <c r="P4" s="87"/>
      <c r="Q4" s="56"/>
      <c r="R4" s="56"/>
      <c r="S4" s="41"/>
      <c r="T4" s="87"/>
      <c r="U4" s="87"/>
      <c r="V4" s="87"/>
      <c r="W4" s="56"/>
      <c r="X4" s="41"/>
      <c r="Y4" s="41"/>
      <c r="Z4" s="87"/>
      <c r="AA4" s="56"/>
      <c r="AB4" s="41"/>
      <c r="AC4" s="41"/>
      <c r="AD4" s="87"/>
      <c r="AE4" s="87"/>
    </row>
    <row r="5" spans="1:65">
      <c r="A5" t="s">
        <v>1229</v>
      </c>
      <c r="C5" s="87" t="s">
        <v>1230</v>
      </c>
      <c r="D5" s="87" t="s">
        <v>1231</v>
      </c>
      <c r="E5" s="87" t="s">
        <v>1231</v>
      </c>
      <c r="F5" s="87" t="s">
        <v>1232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</row>
    <row r="6" spans="1:65">
      <c r="A6" t="s">
        <v>1233</v>
      </c>
      <c r="B6" s="87" t="s">
        <v>1234</v>
      </c>
      <c r="C6" s="87" t="s">
        <v>1234</v>
      </c>
      <c r="D6" s="87" t="s">
        <v>1234</v>
      </c>
      <c r="E6" s="87" t="s">
        <v>1234</v>
      </c>
      <c r="F6" s="87" t="s">
        <v>1234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</row>
    <row r="7" spans="1:65">
      <c r="A7" t="s">
        <v>1235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</row>
    <row r="8" spans="1:65" ht="16.149999999999999">
      <c r="A8" t="s">
        <v>1236</v>
      </c>
      <c r="B8" s="283">
        <v>-120</v>
      </c>
      <c r="C8" s="156" t="s">
        <v>14</v>
      </c>
      <c r="D8" s="156" t="s">
        <v>14</v>
      </c>
      <c r="E8" s="87">
        <v>-15</v>
      </c>
      <c r="F8" s="250">
        <v>200</v>
      </c>
      <c r="G8" s="156"/>
      <c r="H8" s="156"/>
      <c r="I8" s="87"/>
      <c r="J8" s="87"/>
      <c r="K8" s="87"/>
      <c r="L8" s="156"/>
      <c r="M8" s="87"/>
      <c r="N8" s="87"/>
      <c r="O8" s="87"/>
      <c r="P8" s="87"/>
      <c r="Q8" s="87"/>
      <c r="R8" s="87"/>
      <c r="S8" s="156"/>
      <c r="T8" s="156"/>
      <c r="U8" s="87"/>
      <c r="V8" s="87"/>
      <c r="W8" s="87"/>
      <c r="X8" s="87"/>
      <c r="Y8" s="156"/>
      <c r="Z8" s="87"/>
      <c r="AA8" s="87"/>
      <c r="AB8" s="156"/>
      <c r="AC8" s="156"/>
      <c r="AD8" s="156"/>
      <c r="AE8" s="156"/>
      <c r="AF8" s="87"/>
      <c r="AK8" s="87"/>
      <c r="AL8" s="87"/>
      <c r="AO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</row>
    <row r="9" spans="1:65" ht="16.149999999999999">
      <c r="A9" t="s">
        <v>1237</v>
      </c>
      <c r="B9" s="283">
        <v>-86</v>
      </c>
      <c r="C9" s="156" t="s">
        <v>14</v>
      </c>
      <c r="D9" s="156" t="s">
        <v>14</v>
      </c>
      <c r="E9" s="87">
        <v>-33</v>
      </c>
      <c r="F9" s="87">
        <v>-69</v>
      </c>
      <c r="G9" s="156"/>
      <c r="H9" s="156"/>
      <c r="I9" s="87"/>
      <c r="J9" s="87"/>
      <c r="K9" s="87"/>
      <c r="L9" s="156"/>
      <c r="M9" s="87"/>
      <c r="N9" s="87"/>
      <c r="O9" s="87"/>
      <c r="P9" s="87"/>
      <c r="Q9" s="87"/>
      <c r="R9" s="156"/>
      <c r="S9" s="156"/>
      <c r="T9" s="87"/>
      <c r="U9" s="87"/>
      <c r="V9" s="87"/>
      <c r="W9" s="87"/>
      <c r="X9" s="87"/>
      <c r="Y9" s="156"/>
      <c r="Z9" s="87"/>
      <c r="AA9" s="87"/>
      <c r="AB9" s="156"/>
      <c r="AC9" s="156"/>
      <c r="AD9" s="156"/>
      <c r="AE9" s="156"/>
      <c r="AF9" s="87"/>
      <c r="AK9" s="87"/>
      <c r="AL9" s="87"/>
      <c r="AO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</row>
    <row r="10" spans="1:65" ht="16.149999999999999">
      <c r="A10" t="s">
        <v>1238</v>
      </c>
      <c r="B10" s="283">
        <v>-81</v>
      </c>
      <c r="C10" s="156" t="s">
        <v>14</v>
      </c>
      <c r="D10" s="156" t="s">
        <v>14</v>
      </c>
      <c r="E10" s="87">
        <v>-66</v>
      </c>
      <c r="F10" s="87">
        <v>-94</v>
      </c>
      <c r="G10" s="156"/>
      <c r="H10" s="156"/>
      <c r="I10" s="87"/>
      <c r="J10" s="87"/>
      <c r="K10" s="87"/>
      <c r="L10" s="156"/>
      <c r="M10" s="87"/>
      <c r="N10" s="87"/>
      <c r="O10" s="87"/>
      <c r="P10" s="87"/>
      <c r="Q10" s="87"/>
      <c r="R10" s="156"/>
      <c r="S10" s="156"/>
      <c r="T10" s="87"/>
      <c r="U10" s="87"/>
      <c r="V10" s="87"/>
      <c r="W10" s="87"/>
      <c r="X10" s="87"/>
      <c r="Y10" s="156"/>
      <c r="Z10" s="87"/>
      <c r="AA10" s="87"/>
      <c r="AB10" s="156"/>
      <c r="AC10" s="156"/>
      <c r="AD10" s="156"/>
      <c r="AE10" s="156"/>
      <c r="AF10" s="87"/>
      <c r="AK10" s="87"/>
      <c r="AL10" s="87"/>
      <c r="AO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</row>
    <row r="11" spans="1:65" ht="16.149999999999999">
      <c r="A11" t="s">
        <v>1239</v>
      </c>
      <c r="B11" s="283">
        <v>-119</v>
      </c>
      <c r="C11" s="156" t="s">
        <v>14</v>
      </c>
      <c r="D11" s="156" t="s">
        <v>14</v>
      </c>
      <c r="E11" s="87">
        <v>-126</v>
      </c>
      <c r="F11" s="87">
        <v>-102</v>
      </c>
      <c r="G11" s="156"/>
      <c r="H11" s="156"/>
      <c r="I11" s="87"/>
      <c r="J11" s="87"/>
      <c r="K11" s="87"/>
      <c r="L11" s="156"/>
      <c r="M11" s="87"/>
      <c r="N11" s="87"/>
      <c r="O11" s="87"/>
      <c r="P11" s="87"/>
      <c r="Q11" s="87"/>
      <c r="R11" s="156"/>
      <c r="S11" s="156"/>
      <c r="T11" s="87"/>
      <c r="U11" s="87"/>
      <c r="V11" s="87"/>
      <c r="W11" s="87"/>
      <c r="X11" s="87"/>
      <c r="Y11" s="156"/>
      <c r="Z11" s="87"/>
      <c r="AA11" s="87"/>
      <c r="AB11" s="156"/>
      <c r="AC11" s="156"/>
      <c r="AD11" s="156"/>
      <c r="AE11" s="156"/>
      <c r="AF11" s="87"/>
      <c r="AG11" s="78"/>
      <c r="AH11" s="78"/>
      <c r="AI11" s="78"/>
      <c r="AK11" s="87"/>
      <c r="AL11" s="87"/>
      <c r="AO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</row>
    <row r="12" spans="1:65" ht="16.149999999999999">
      <c r="A12" t="s">
        <v>1240</v>
      </c>
      <c r="B12" s="283">
        <v>-143</v>
      </c>
      <c r="C12" s="156" t="s">
        <v>14</v>
      </c>
      <c r="D12" s="156" t="s">
        <v>14</v>
      </c>
      <c r="E12" s="156" t="s">
        <v>14</v>
      </c>
      <c r="F12" s="87">
        <v>-124</v>
      </c>
      <c r="G12" s="156"/>
      <c r="H12" s="156"/>
      <c r="I12" s="87"/>
      <c r="J12" s="87"/>
      <c r="K12" s="87"/>
      <c r="L12" s="156"/>
      <c r="M12" s="87"/>
      <c r="N12" s="87"/>
      <c r="O12" s="87"/>
      <c r="P12" s="87"/>
      <c r="Q12" s="87"/>
      <c r="R12" s="156"/>
      <c r="S12" s="156"/>
      <c r="T12" s="87"/>
      <c r="U12" s="87"/>
      <c r="V12" s="87"/>
      <c r="W12" s="87"/>
      <c r="X12" s="87"/>
      <c r="Y12" s="156"/>
      <c r="Z12" s="87"/>
      <c r="AA12" s="87"/>
      <c r="AB12" s="156"/>
      <c r="AC12" s="156"/>
      <c r="AD12" s="156"/>
      <c r="AE12" s="156"/>
      <c r="AF12" s="87"/>
      <c r="AG12" s="78"/>
      <c r="AH12" s="78"/>
      <c r="AI12" s="78"/>
      <c r="AK12" s="87"/>
      <c r="AL12" s="87"/>
      <c r="AO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</row>
    <row r="13" spans="1:65" ht="16.149999999999999">
      <c r="A13" t="s">
        <v>1241</v>
      </c>
      <c r="B13" s="87" t="s">
        <v>14</v>
      </c>
      <c r="C13" s="156" t="s">
        <v>14</v>
      </c>
      <c r="D13" s="156" t="s">
        <v>14</v>
      </c>
      <c r="E13" s="156" t="s">
        <v>14</v>
      </c>
      <c r="F13" s="156" t="s">
        <v>14</v>
      </c>
      <c r="G13" s="156"/>
      <c r="H13" s="156"/>
      <c r="I13" s="156"/>
      <c r="J13" s="156"/>
      <c r="K13" s="156"/>
      <c r="L13" s="156"/>
      <c r="M13" s="87"/>
      <c r="N13" s="156"/>
      <c r="O13" s="156"/>
      <c r="P13" s="156"/>
      <c r="Q13" s="87"/>
      <c r="R13" s="87"/>
      <c r="S13" s="156"/>
      <c r="T13" s="156"/>
      <c r="U13" s="156"/>
      <c r="V13" s="87"/>
      <c r="W13" s="156"/>
      <c r="X13" s="87"/>
      <c r="Y13" s="156"/>
      <c r="Z13" s="156"/>
      <c r="AA13" s="156"/>
      <c r="AB13" s="156"/>
      <c r="AC13" s="156"/>
      <c r="AD13" s="156"/>
      <c r="AE13" s="156"/>
      <c r="AF13" s="87"/>
      <c r="AG13" s="78"/>
      <c r="AH13" s="78"/>
      <c r="AI13" s="78"/>
      <c r="AK13" s="87"/>
      <c r="AL13" s="87"/>
      <c r="AO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</row>
    <row r="14" spans="1:65" ht="16.149999999999999">
      <c r="A14" t="s">
        <v>1242</v>
      </c>
      <c r="B14" s="87" t="s">
        <v>14</v>
      </c>
      <c r="C14" s="156" t="s">
        <v>14</v>
      </c>
      <c r="D14" s="156" t="s">
        <v>14</v>
      </c>
      <c r="E14" s="156" t="s">
        <v>14</v>
      </c>
      <c r="F14" s="156" t="s">
        <v>14</v>
      </c>
      <c r="G14" s="156"/>
      <c r="H14" s="156"/>
      <c r="I14" s="156"/>
      <c r="J14" s="156"/>
      <c r="K14" s="156"/>
      <c r="L14" s="156"/>
      <c r="M14" s="87"/>
      <c r="N14" s="156"/>
      <c r="O14" s="156"/>
      <c r="P14" s="156"/>
      <c r="Q14" s="87"/>
      <c r="R14" s="87"/>
      <c r="S14" s="156"/>
      <c r="T14" s="156"/>
      <c r="U14" s="156"/>
      <c r="V14" s="156"/>
      <c r="W14" s="156"/>
      <c r="X14" s="87"/>
      <c r="Y14" s="156"/>
      <c r="Z14" s="156"/>
      <c r="AA14" s="156"/>
      <c r="AB14" s="156"/>
      <c r="AC14" s="156"/>
      <c r="AD14" s="156"/>
      <c r="AE14" s="156"/>
      <c r="AF14" s="87"/>
      <c r="AG14" s="78"/>
      <c r="AH14" s="78"/>
      <c r="AI14" s="78"/>
      <c r="AK14" s="87"/>
      <c r="AL14" s="87"/>
      <c r="AO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</row>
    <row r="15" spans="1:65" ht="16.149999999999999">
      <c r="A15" t="s">
        <v>1243</v>
      </c>
      <c r="B15" s="283">
        <v>-75</v>
      </c>
      <c r="C15" s="156" t="s">
        <v>14</v>
      </c>
      <c r="D15" s="156" t="s">
        <v>14</v>
      </c>
      <c r="E15" s="156" t="s">
        <v>14</v>
      </c>
      <c r="F15" s="156" t="s">
        <v>14</v>
      </c>
      <c r="G15" s="156"/>
      <c r="H15" s="156"/>
      <c r="I15" s="156"/>
      <c r="J15" s="156"/>
      <c r="K15" s="156"/>
      <c r="L15" s="156"/>
      <c r="M15" s="87"/>
      <c r="N15" s="156"/>
      <c r="O15" s="156"/>
      <c r="P15" s="156"/>
      <c r="Q15" s="87"/>
      <c r="R15" s="87"/>
      <c r="S15" s="156"/>
      <c r="T15" s="156"/>
      <c r="U15" s="156"/>
      <c r="V15" s="156"/>
      <c r="W15" s="156"/>
      <c r="X15" s="87"/>
      <c r="Y15" s="156"/>
      <c r="Z15" s="156"/>
      <c r="AA15" s="156"/>
      <c r="AB15" s="156"/>
      <c r="AC15" s="156"/>
      <c r="AD15" s="156"/>
      <c r="AE15" s="156"/>
      <c r="AF15" s="87"/>
      <c r="AG15" s="78"/>
      <c r="AH15" s="78"/>
      <c r="AI15" s="78"/>
      <c r="AK15" s="87"/>
      <c r="AL15" s="87"/>
      <c r="AO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</row>
    <row r="16" spans="1:65" ht="16.149999999999999">
      <c r="A16" t="s">
        <v>1244</v>
      </c>
      <c r="B16" s="283">
        <v>-81</v>
      </c>
      <c r="C16" s="156" t="s">
        <v>14</v>
      </c>
      <c r="D16" s="156" t="s">
        <v>14</v>
      </c>
      <c r="E16" s="156" t="s">
        <v>14</v>
      </c>
      <c r="F16" s="156" t="s">
        <v>14</v>
      </c>
      <c r="G16" s="156"/>
      <c r="H16" s="156"/>
      <c r="I16" s="156"/>
      <c r="J16" s="156"/>
      <c r="K16" s="156"/>
      <c r="L16" s="156"/>
      <c r="M16" s="87"/>
      <c r="N16" s="156"/>
      <c r="O16" s="156"/>
      <c r="P16" s="156"/>
      <c r="Q16" s="87"/>
      <c r="R16" s="87"/>
      <c r="S16" s="156"/>
      <c r="T16" s="156"/>
      <c r="U16" s="156"/>
      <c r="V16" s="156"/>
      <c r="W16" s="156"/>
      <c r="X16" s="87"/>
      <c r="Y16" s="156"/>
      <c r="Z16" s="156"/>
      <c r="AA16" s="156"/>
      <c r="AB16" s="156"/>
      <c r="AC16" s="156"/>
      <c r="AD16" s="156"/>
      <c r="AE16" s="156"/>
      <c r="AF16" s="87"/>
      <c r="AG16" s="78"/>
      <c r="AH16" s="78"/>
      <c r="AI16" s="78"/>
      <c r="AK16" s="87"/>
      <c r="AL16" s="87"/>
      <c r="AO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</row>
    <row r="17" spans="1:65" ht="16.149999999999999">
      <c r="A17" t="s">
        <v>1245</v>
      </c>
      <c r="B17" s="283">
        <v>-138</v>
      </c>
      <c r="C17" s="156" t="s">
        <v>14</v>
      </c>
      <c r="D17" s="156" t="s">
        <v>14</v>
      </c>
      <c r="E17" s="156" t="s">
        <v>14</v>
      </c>
      <c r="F17" s="87">
        <v>-155</v>
      </c>
      <c r="G17" s="156"/>
      <c r="H17" s="156"/>
      <c r="I17" s="87"/>
      <c r="J17" s="87"/>
      <c r="K17" s="87"/>
      <c r="L17" s="156"/>
      <c r="M17" s="87"/>
      <c r="N17" s="87"/>
      <c r="O17" s="87"/>
      <c r="P17" s="87"/>
      <c r="Q17" s="87"/>
      <c r="R17" s="87"/>
      <c r="S17" s="156"/>
      <c r="T17" s="87"/>
      <c r="U17" s="87"/>
      <c r="V17" s="87"/>
      <c r="W17" s="87"/>
      <c r="X17" s="87"/>
      <c r="Y17" s="156"/>
      <c r="Z17" s="87"/>
      <c r="AA17" s="87"/>
      <c r="AB17" s="156"/>
      <c r="AC17" s="156"/>
      <c r="AD17" s="156"/>
      <c r="AE17" s="156"/>
      <c r="AF17" s="87"/>
      <c r="AG17" s="78"/>
      <c r="AH17" s="78"/>
      <c r="AI17" s="78"/>
      <c r="AK17" s="87"/>
      <c r="AL17" s="87"/>
      <c r="AO17" s="87"/>
      <c r="AT17" s="87"/>
      <c r="AU17" s="87"/>
      <c r="AV17" s="87"/>
      <c r="AW17" s="87"/>
      <c r="AX17" s="156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</row>
    <row r="18" spans="1:65" ht="16.149999999999999">
      <c r="A18" t="s">
        <v>1246</v>
      </c>
      <c r="B18" s="283">
        <v>-64</v>
      </c>
      <c r="C18" s="156"/>
      <c r="D18" s="156"/>
      <c r="E18" s="156"/>
      <c r="F18" s="87"/>
      <c r="G18" s="156"/>
      <c r="H18" s="156"/>
      <c r="I18" s="87"/>
      <c r="J18" s="87"/>
      <c r="K18" s="87"/>
      <c r="L18" s="156"/>
      <c r="M18" s="87"/>
      <c r="N18" s="87"/>
      <c r="O18" s="87"/>
      <c r="P18" s="87"/>
      <c r="Q18" s="87"/>
      <c r="R18" s="87"/>
      <c r="S18" s="156"/>
      <c r="T18" s="87"/>
      <c r="U18" s="87"/>
      <c r="V18" s="87"/>
      <c r="W18" s="87"/>
      <c r="X18" s="87"/>
      <c r="Y18" s="156"/>
      <c r="Z18" s="87"/>
      <c r="AA18" s="87"/>
      <c r="AB18" s="156"/>
      <c r="AC18" s="156"/>
      <c r="AD18" s="156"/>
      <c r="AE18" s="156"/>
      <c r="AF18" s="87"/>
      <c r="AG18" s="78"/>
      <c r="AH18" s="78"/>
      <c r="AI18" s="78"/>
      <c r="AK18" s="87"/>
      <c r="AL18" s="87"/>
      <c r="AO18" s="87"/>
      <c r="AT18" s="87"/>
      <c r="AU18" s="87"/>
      <c r="AV18" s="87"/>
      <c r="AW18" s="87"/>
      <c r="AX18" s="87"/>
      <c r="AY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</row>
    <row r="19" spans="1:65">
      <c r="E19" s="289" t="s">
        <v>1398</v>
      </c>
      <c r="G19" s="131" t="s">
        <v>1399</v>
      </c>
      <c r="AF19" s="78"/>
      <c r="AG19" s="78"/>
      <c r="AH19" s="78"/>
      <c r="AI19" s="78"/>
    </row>
    <row r="20" spans="1:65">
      <c r="A20" t="s">
        <v>1180</v>
      </c>
      <c r="C20" s="87" t="s">
        <v>1181</v>
      </c>
      <c r="D20" s="87" t="s">
        <v>1182</v>
      </c>
      <c r="E20" s="87" t="s">
        <v>1400</v>
      </c>
      <c r="F20" s="87" t="s">
        <v>1401</v>
      </c>
      <c r="G20" s="219" t="s">
        <v>1400</v>
      </c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78"/>
      <c r="AG20" s="78"/>
      <c r="AH20" s="78"/>
      <c r="AI20" s="78"/>
    </row>
    <row r="21" spans="1:65">
      <c r="A21" t="s">
        <v>1196</v>
      </c>
      <c r="C21" s="87">
        <v>283537</v>
      </c>
      <c r="D21" s="87">
        <v>283538</v>
      </c>
      <c r="E21" s="87">
        <v>383540</v>
      </c>
      <c r="F21" s="87">
        <v>283541</v>
      </c>
      <c r="G21" s="219">
        <v>383540</v>
      </c>
      <c r="H21" s="41"/>
      <c r="I21" s="87"/>
      <c r="J21" s="87"/>
      <c r="K21" s="56"/>
      <c r="L21" s="41"/>
      <c r="M21" s="41"/>
      <c r="N21" s="87"/>
      <c r="O21" s="87"/>
      <c r="P21" s="87"/>
      <c r="Q21" s="56"/>
      <c r="R21" s="56"/>
      <c r="S21" s="41"/>
      <c r="T21" s="87"/>
      <c r="U21" s="87"/>
      <c r="V21" s="87"/>
      <c r="W21" s="56"/>
      <c r="X21" s="41"/>
      <c r="Y21" s="41"/>
      <c r="Z21" s="87"/>
      <c r="AA21" s="56"/>
      <c r="AB21" s="41"/>
      <c r="AC21" s="41"/>
      <c r="AD21" s="87"/>
      <c r="AE21" s="87"/>
      <c r="AF21" s="78"/>
      <c r="AG21" s="78"/>
      <c r="AH21" s="78"/>
      <c r="AI21" s="78"/>
    </row>
    <row r="22" spans="1:65">
      <c r="A22" t="s">
        <v>1229</v>
      </c>
      <c r="C22" s="87" t="s">
        <v>1230</v>
      </c>
      <c r="D22" s="87" t="s">
        <v>1231</v>
      </c>
      <c r="E22" s="87" t="s">
        <v>1231</v>
      </c>
      <c r="F22" s="87" t="s">
        <v>1232</v>
      </c>
      <c r="G22" s="219" t="s">
        <v>1231</v>
      </c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</row>
    <row r="23" spans="1:65">
      <c r="A23" s="102" t="s">
        <v>1247</v>
      </c>
      <c r="C23" s="87" t="s">
        <v>1248</v>
      </c>
      <c r="D23" s="87" t="s">
        <v>1248</v>
      </c>
      <c r="E23" s="87" t="s">
        <v>1248</v>
      </c>
      <c r="F23" s="87" t="s">
        <v>1248</v>
      </c>
      <c r="G23" s="219" t="s">
        <v>1248</v>
      </c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</row>
    <row r="24" spans="1:65">
      <c r="A24" s="102"/>
      <c r="C24" s="87"/>
      <c r="D24" s="87"/>
      <c r="E24" s="87"/>
      <c r="F24" s="87"/>
      <c r="G24" s="219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</row>
    <row r="25" spans="1:65" ht="16.149999999999999">
      <c r="A25" t="s">
        <v>1236</v>
      </c>
      <c r="B25" s="259">
        <f>100-EXP(1000*LN((0.001*B8+1)/(0.001*$B$113+1))/$B$114)*100</f>
        <v>0</v>
      </c>
      <c r="C25" s="87"/>
      <c r="D25" s="156"/>
      <c r="E25" s="259">
        <f>100-EXP(1000*LN((0.001*E8+1)/(0.001*$B$113+1))/$B$114)*100</f>
        <v>97.949091599843712</v>
      </c>
      <c r="F25" s="259">
        <f>100-EXP(1000*LN((0.001*F8+1)/(0.001*$B$113+1))/$B$114)*100</f>
        <v>99.997734199909829</v>
      </c>
      <c r="G25" s="322">
        <f>100-EXP(1000*LN((0.001*E8+1)/(0.001*F8+1))/$B$114)*100</f>
        <v>-90415.858352091091</v>
      </c>
      <c r="H25" s="156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156"/>
      <c r="AC25" s="156"/>
      <c r="AD25" s="156"/>
      <c r="AE25" s="156"/>
      <c r="AF25" s="87"/>
      <c r="AG25" s="99"/>
      <c r="AI25" s="99"/>
      <c r="AJ25" s="99"/>
      <c r="AM25" s="99"/>
      <c r="AN25" s="99"/>
      <c r="AP25" s="99"/>
      <c r="AQ25" s="99"/>
      <c r="AR25" s="99"/>
      <c r="AS25" s="99"/>
      <c r="AY25" s="99"/>
      <c r="BA25" s="99"/>
      <c r="BB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</row>
    <row r="26" spans="1:65" ht="16.149999999999999">
      <c r="A26" t="s">
        <v>1237</v>
      </c>
      <c r="B26" s="259">
        <f>100-EXP(1000*LN((0.001*B9+1)/(0.001*$F$113+1))/$F$114)*100</f>
        <v>0</v>
      </c>
      <c r="C26" s="87"/>
      <c r="D26" s="87"/>
      <c r="E26" s="259">
        <f>100-EXP(1000*LN((0.001*E9+1)/(0.001*$F$113+1))/$F$114)*100</f>
        <v>96.369356334982783</v>
      </c>
      <c r="F26" s="259">
        <f>100-EXP(1000*LN((0.001*F9+1)/(0.001*$F$113+1))/$F$114)*100</f>
        <v>66.17741863995974</v>
      </c>
      <c r="G26" s="322">
        <f>100-EXP(1000*LN((0.001*E9+1)/(0.001*F9+1))/$F$114)*100</f>
        <v>89.265622199650693</v>
      </c>
      <c r="H26" s="156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286"/>
      <c r="X26" s="99"/>
      <c r="Y26" s="99"/>
      <c r="Z26" s="288"/>
      <c r="AA26" s="99"/>
      <c r="AB26" s="156"/>
      <c r="AC26" s="156"/>
      <c r="AD26" s="156"/>
      <c r="AE26" s="156"/>
      <c r="AF26" s="87"/>
      <c r="AG26" s="99"/>
      <c r="AI26" s="99"/>
      <c r="AJ26" s="99"/>
      <c r="AM26" s="99"/>
      <c r="AN26" s="99"/>
      <c r="AP26" s="99"/>
      <c r="AQ26" s="99"/>
      <c r="AR26" s="99"/>
      <c r="AS26" s="99"/>
      <c r="AY26" s="99"/>
      <c r="BA26" s="99"/>
      <c r="BB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</row>
    <row r="27" spans="1:65" ht="16.149999999999999">
      <c r="A27" t="s">
        <v>1238</v>
      </c>
      <c r="B27" s="259">
        <f>100-EXP(1000*LN((0.001*B10+1)/(0.001*$R$113+1))/$R$114)*100</f>
        <v>0</v>
      </c>
      <c r="C27" s="156"/>
      <c r="D27" s="156"/>
      <c r="E27" s="259">
        <f>100-EXP(1000*LN((0.001*E10+1)/(0.001*$N$113+1))/$R$114)*100</f>
        <v>19.186848855441085</v>
      </c>
      <c r="F27" s="259">
        <f>100-EXP(1000*LN((0.001*F10+1)/(0.001*$N$113+1))/$R$114)*100</f>
        <v>-20.617972074358178</v>
      </c>
      <c r="G27" s="322">
        <f>100-EXP(1000*LN((0.001*E10+1)/(0.001*F10+1))/$R$114)*100</f>
        <v>33.000737987255008</v>
      </c>
      <c r="H27" s="156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156"/>
      <c r="AC27" s="156"/>
      <c r="AD27" s="156"/>
      <c r="AE27" s="156"/>
      <c r="AF27" s="87"/>
      <c r="AG27" s="99"/>
      <c r="AI27" s="99"/>
      <c r="AJ27" s="99"/>
      <c r="AM27" s="99"/>
      <c r="AN27" s="99"/>
      <c r="AP27" s="99"/>
      <c r="AQ27" s="99"/>
      <c r="AR27" s="99"/>
      <c r="AS27" s="99"/>
      <c r="AY27" s="99"/>
      <c r="BA27" s="99"/>
      <c r="BB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</row>
    <row r="28" spans="1:65" ht="16.149999999999999">
      <c r="A28" t="s">
        <v>1239</v>
      </c>
      <c r="B28" s="259">
        <f>100-EXP(1000*LN((0.001*B11+1)/(0.001*$J$113+1))/$J$114)*100</f>
        <v>0</v>
      </c>
      <c r="C28" s="156"/>
      <c r="D28" s="156"/>
      <c r="E28" s="259">
        <f>100-EXP(1000*LN((0.001*E11+1)/(0.001*$J$113+1))/$J$114)*100</f>
        <v>-52.174131012733937</v>
      </c>
      <c r="F28" s="259">
        <f>100-EXP(1000*LN((0.001*F11+1)/(0.001*$J$113+1))/$J$114)*100</f>
        <v>63.429124702571393</v>
      </c>
      <c r="G28" s="322">
        <f>100-EXP(1000*LN((0.001*E11+1)/(0.001*F11+1))/$J$114)*100</f>
        <v>-316.10743460502692</v>
      </c>
      <c r="H28" s="156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156"/>
      <c r="AC28" s="156"/>
      <c r="AD28" s="156"/>
      <c r="AE28" s="156"/>
      <c r="AF28" s="87"/>
      <c r="AG28" s="99"/>
      <c r="AI28" s="99"/>
      <c r="AJ28" s="99"/>
      <c r="AM28" s="99"/>
      <c r="AN28" s="99"/>
      <c r="AP28" s="99"/>
      <c r="AQ28" s="99"/>
      <c r="AR28" s="99"/>
      <c r="AS28" s="99"/>
      <c r="AY28" s="99"/>
      <c r="BA28" s="99"/>
      <c r="BB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</row>
    <row r="29" spans="1:65" ht="16.149999999999999">
      <c r="A29" t="s">
        <v>1240</v>
      </c>
      <c r="B29" s="259">
        <f>100-EXP(1000*LN((0.001*B12+1)/(0.001*$J$115+1))/$J$114)*100</f>
        <v>0</v>
      </c>
      <c r="C29" s="156"/>
      <c r="D29" s="156"/>
      <c r="E29" s="259" t="s">
        <v>14</v>
      </c>
      <c r="F29" s="259" t="s">
        <v>14</v>
      </c>
      <c r="G29" s="322" t="s">
        <v>14</v>
      </c>
      <c r="H29" s="156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156"/>
      <c r="AC29" s="156"/>
      <c r="AD29" s="156"/>
      <c r="AE29" s="156"/>
      <c r="AF29" s="87"/>
      <c r="AG29" s="99"/>
      <c r="AI29" s="99"/>
      <c r="AJ29" s="99"/>
      <c r="AM29" s="99"/>
      <c r="AN29" s="99"/>
      <c r="AP29" s="99"/>
      <c r="AQ29" s="99"/>
      <c r="AR29" s="99"/>
      <c r="AS29" s="99"/>
      <c r="AY29" s="99"/>
      <c r="BA29" s="99"/>
      <c r="BB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</row>
    <row r="30" spans="1:65" ht="15.6" customHeight="1">
      <c r="A30" t="s">
        <v>1241</v>
      </c>
      <c r="B30" s="87"/>
      <c r="C30" s="156"/>
      <c r="D30" s="156"/>
      <c r="E30" s="156"/>
      <c r="F30" s="156" t="s">
        <v>14</v>
      </c>
      <c r="G30" s="323"/>
      <c r="H30" s="156"/>
      <c r="I30" s="87"/>
      <c r="J30" s="87"/>
      <c r="K30" s="87"/>
      <c r="L30" s="156"/>
      <c r="M30" s="87"/>
      <c r="N30" s="87"/>
      <c r="O30" s="87"/>
      <c r="P30" s="87"/>
      <c r="Q30" s="87"/>
      <c r="R30" s="87"/>
      <c r="S30" s="156"/>
      <c r="T30" s="87"/>
      <c r="U30" s="87"/>
      <c r="V30" s="87"/>
      <c r="W30" s="156"/>
      <c r="X30" s="87"/>
      <c r="Y30" s="156"/>
      <c r="Z30" s="156"/>
      <c r="AA30" s="87"/>
      <c r="AB30" s="156"/>
      <c r="AC30" s="156"/>
      <c r="AD30" s="156"/>
      <c r="AE30" s="156"/>
      <c r="AF30" s="87"/>
      <c r="AG30" s="87"/>
      <c r="AI30" s="87"/>
      <c r="AJ30" s="87"/>
      <c r="AM30" s="87"/>
      <c r="AN30" s="87"/>
      <c r="AP30" s="87"/>
      <c r="AQ30" s="87"/>
      <c r="AR30" s="87"/>
      <c r="AS30" s="87"/>
      <c r="AY30" s="87"/>
      <c r="BA30" s="87"/>
      <c r="BB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</row>
    <row r="31" spans="1:65" ht="16.149999999999999">
      <c r="A31" t="s">
        <v>1242</v>
      </c>
      <c r="C31" s="156"/>
      <c r="D31" s="87"/>
      <c r="E31" s="156"/>
      <c r="F31" s="156" t="s">
        <v>14</v>
      </c>
      <c r="G31" s="323"/>
      <c r="H31" s="156"/>
      <c r="I31" s="156"/>
      <c r="J31" s="156"/>
      <c r="K31" s="156"/>
      <c r="L31" s="156"/>
      <c r="M31" s="87"/>
      <c r="N31" s="156"/>
      <c r="O31" s="156"/>
      <c r="P31" s="156"/>
      <c r="Q31" s="87"/>
      <c r="R31" s="87"/>
      <c r="S31" s="156"/>
      <c r="T31" s="87"/>
      <c r="U31" s="156"/>
      <c r="V31" s="156"/>
      <c r="W31" s="156"/>
      <c r="X31" s="87"/>
      <c r="Y31" s="156"/>
      <c r="Z31" s="156"/>
      <c r="AA31" s="156"/>
      <c r="AB31" s="156"/>
      <c r="AC31" s="156"/>
      <c r="AD31" s="156"/>
      <c r="AE31" s="156"/>
      <c r="AF31" s="156"/>
    </row>
    <row r="32" spans="1:65" ht="16.149999999999999">
      <c r="A32" t="s">
        <v>1243</v>
      </c>
      <c r="C32" s="156"/>
      <c r="D32" s="156"/>
      <c r="E32" s="156"/>
      <c r="F32" s="156" t="s">
        <v>14</v>
      </c>
      <c r="G32" s="323"/>
      <c r="H32" s="156"/>
      <c r="I32" s="156"/>
      <c r="J32" s="156"/>
      <c r="K32" s="156"/>
      <c r="L32" s="156"/>
      <c r="M32" s="87"/>
      <c r="N32" s="156"/>
      <c r="O32" s="156"/>
      <c r="P32" s="156"/>
      <c r="Q32" s="87"/>
      <c r="R32" s="87"/>
      <c r="S32" s="156"/>
      <c r="T32" s="156"/>
      <c r="U32" s="156"/>
      <c r="V32" s="156"/>
      <c r="W32" s="156"/>
      <c r="X32" s="87"/>
      <c r="Y32" s="156"/>
      <c r="Z32" s="156"/>
      <c r="AA32" s="156"/>
      <c r="AB32" s="156"/>
      <c r="AC32" s="156"/>
      <c r="AD32" s="156"/>
      <c r="AE32" s="156"/>
      <c r="AF32" s="87"/>
    </row>
    <row r="33" spans="1:65" ht="16.149999999999999">
      <c r="A33" t="s">
        <v>1244</v>
      </c>
      <c r="C33" s="156"/>
      <c r="D33" s="156"/>
      <c r="E33" s="87"/>
      <c r="F33" s="156" t="s">
        <v>14</v>
      </c>
      <c r="G33" s="219"/>
      <c r="H33" s="156"/>
      <c r="I33" s="156"/>
      <c r="J33" s="156"/>
      <c r="K33" s="156"/>
      <c r="L33" s="156"/>
      <c r="M33" s="87"/>
      <c r="N33" s="156"/>
      <c r="O33" s="156"/>
      <c r="P33" s="156"/>
      <c r="Q33" s="87"/>
      <c r="R33" s="87"/>
      <c r="S33" s="156"/>
      <c r="T33" s="156"/>
      <c r="U33" s="156"/>
      <c r="V33" s="156"/>
      <c r="W33" s="156"/>
      <c r="X33" s="87"/>
      <c r="Y33" s="156"/>
      <c r="Z33" s="156"/>
      <c r="AA33" s="156"/>
      <c r="AB33" s="156"/>
      <c r="AC33" s="156"/>
      <c r="AD33" s="156"/>
      <c r="AE33" s="156"/>
      <c r="AF33" s="87"/>
    </row>
    <row r="34" spans="1:65" ht="16.149999999999999">
      <c r="A34" t="s">
        <v>1245</v>
      </c>
      <c r="C34" s="156"/>
      <c r="D34" s="156"/>
      <c r="E34" s="87"/>
      <c r="F34" s="87">
        <v>-155</v>
      </c>
      <c r="G34" s="219"/>
      <c r="H34" s="156"/>
      <c r="I34" s="156"/>
      <c r="J34" s="156"/>
      <c r="K34" s="156"/>
      <c r="L34" s="156"/>
      <c r="M34" s="87"/>
      <c r="N34" s="156"/>
      <c r="O34" s="156"/>
      <c r="P34" s="156"/>
      <c r="Q34" s="87"/>
      <c r="R34" s="87"/>
      <c r="S34" s="156"/>
      <c r="T34" s="156"/>
      <c r="U34" s="156"/>
      <c r="V34" s="156"/>
      <c r="W34" s="156"/>
      <c r="X34" s="87"/>
      <c r="Y34" s="156"/>
      <c r="Z34" s="156"/>
      <c r="AA34" s="156"/>
      <c r="AB34" s="156"/>
      <c r="AC34" s="156"/>
      <c r="AD34" s="156"/>
      <c r="AE34" s="156"/>
      <c r="AF34" s="87"/>
    </row>
    <row r="35" spans="1:65" ht="16.149999999999999">
      <c r="A35" t="s">
        <v>1246</v>
      </c>
      <c r="B35" s="259">
        <f>100-EXP(1000*LN((0.001*B18+1)/(0.001*$V$113+1))/$V$114)*100</f>
        <v>0</v>
      </c>
      <c r="C35" s="156"/>
      <c r="D35" s="156"/>
      <c r="E35" s="87"/>
      <c r="F35" s="87"/>
      <c r="G35" s="219"/>
      <c r="H35" s="156"/>
      <c r="I35" s="156"/>
      <c r="J35" s="156"/>
      <c r="K35" s="156"/>
      <c r="L35" s="156"/>
      <c r="M35" s="87"/>
      <c r="N35" s="156"/>
      <c r="O35" s="156"/>
      <c r="P35" s="156"/>
      <c r="Q35" s="87"/>
      <c r="R35" s="87"/>
      <c r="S35" s="156"/>
      <c r="T35" s="156"/>
      <c r="U35" s="156"/>
      <c r="V35" s="156"/>
      <c r="W35" s="156"/>
      <c r="X35" s="87"/>
      <c r="Y35" s="156"/>
      <c r="Z35" s="156"/>
      <c r="AA35" s="156"/>
      <c r="AB35" s="156"/>
      <c r="AC35" s="156"/>
      <c r="AD35" s="156"/>
      <c r="AE35" s="156"/>
      <c r="AF35" s="87"/>
      <c r="AG35" s="99"/>
      <c r="AI35" s="99"/>
      <c r="AJ35" s="99"/>
      <c r="AM35" s="99"/>
      <c r="AN35" s="99"/>
      <c r="AP35" s="99"/>
      <c r="AQ35" s="99"/>
      <c r="AR35" s="99"/>
      <c r="AS35" s="99"/>
      <c r="AY35" s="99"/>
      <c r="BA35" s="99"/>
      <c r="BB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</row>
    <row r="36" spans="1:65">
      <c r="G36" s="219"/>
      <c r="AF36" s="87"/>
    </row>
    <row r="37" spans="1:65">
      <c r="A37" s="261" t="s">
        <v>1249</v>
      </c>
      <c r="C37" s="87" t="s">
        <v>1248</v>
      </c>
      <c r="D37" s="87" t="s">
        <v>1248</v>
      </c>
      <c r="E37" s="87" t="s">
        <v>1248</v>
      </c>
      <c r="F37" s="87" t="s">
        <v>1248</v>
      </c>
      <c r="G37" s="219" t="s">
        <v>1248</v>
      </c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</row>
    <row r="38" spans="1:65">
      <c r="A38" s="261"/>
      <c r="C38" s="87"/>
      <c r="D38" s="87"/>
      <c r="E38" s="87"/>
      <c r="F38" s="87"/>
      <c r="G38" s="219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</row>
    <row r="39" spans="1:65" ht="16.149999999999999">
      <c r="A39" t="s">
        <v>1236</v>
      </c>
      <c r="B39" s="263">
        <f>100-EXP(1000*LN((0.001*B8+1)/(0.001*$B$113+1))/$D$114)*100</f>
        <v>0</v>
      </c>
      <c r="C39" s="87"/>
      <c r="D39" s="156"/>
      <c r="E39" s="263">
        <f>100-EXP(1000*LN((0.001*E8+1)/(0.001*$B$113+1))/$D$114)*100</f>
        <v>75.993176226335351</v>
      </c>
      <c r="F39" s="263">
        <f>100-EXP(1000*LN((0.001*F8+1)/(0.001*$B$113+1))/$D$114)*100</f>
        <v>98.027782714793332</v>
      </c>
      <c r="G39" s="324">
        <f>100-EXP(1000*LN((0.001*E8+1)/(0.001*F8+1))/$D$114)*100</f>
        <v>-1117.2504497215705</v>
      </c>
      <c r="H39" s="156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156"/>
      <c r="AC39" s="156"/>
      <c r="AD39" s="156"/>
      <c r="AE39" s="156"/>
      <c r="AF39" s="87"/>
      <c r="AG39" s="99"/>
      <c r="AI39" s="99"/>
      <c r="AJ39" s="99"/>
      <c r="AM39" s="99"/>
      <c r="AN39" s="99"/>
      <c r="AP39" s="99"/>
      <c r="AQ39" s="99"/>
      <c r="AR39" s="99"/>
      <c r="AS39" s="99"/>
      <c r="AY39" s="99"/>
      <c r="BA39" s="99"/>
      <c r="BB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</row>
    <row r="40" spans="1:65" ht="16.149999999999999">
      <c r="A40" t="s">
        <v>1237</v>
      </c>
      <c r="B40" s="263">
        <f>100-EXP(1000*LN((0.001*B9+1)/(0.001*$F$113+1))/$H$114)*100</f>
        <v>0</v>
      </c>
      <c r="C40" s="87"/>
      <c r="D40" s="87"/>
      <c r="E40" s="263">
        <f>100-EXP(1000*LN((0.001*E9+1)/(0.001*$B$113+1))/$H$114)*100</f>
        <v>52.679514582350286</v>
      </c>
      <c r="F40" s="263">
        <f>100-EXP(1000*LN((0.001*F9+1)/(0.001*$B$113+1))/$H$114)*100</f>
        <v>36.053410018187591</v>
      </c>
      <c r="G40" s="324">
        <f>100-EXP(1000*LN((0.001*E9+1)/(0.001*F9+1))/$H$114)*100</f>
        <v>25.999986189867954</v>
      </c>
      <c r="H40" s="156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156"/>
      <c r="AC40" s="156"/>
      <c r="AD40" s="156"/>
      <c r="AE40" s="156"/>
      <c r="AF40" s="87"/>
      <c r="AG40" s="99"/>
      <c r="AI40" s="99"/>
      <c r="AJ40" s="99"/>
      <c r="AM40" s="99"/>
      <c r="AN40" s="99"/>
      <c r="AP40" s="99"/>
      <c r="AQ40" s="99"/>
      <c r="AR40" s="99"/>
      <c r="AS40" s="99"/>
      <c r="AY40" s="99"/>
      <c r="BA40" s="99"/>
      <c r="BB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</row>
    <row r="41" spans="1:65" ht="16.149999999999999">
      <c r="A41" t="s">
        <v>1238</v>
      </c>
      <c r="B41" s="263">
        <f>100-EXP(1000*LN((0.001*B10+1)/(0.001*$R$113+1))/$P$114)*100</f>
        <v>0</v>
      </c>
      <c r="C41" s="156"/>
      <c r="D41" s="156"/>
      <c r="E41" s="263">
        <f>100-EXP(1000*LN((0.001*E10+1)/(0.001*$B$113+1))/$P$114)*100</f>
        <v>27.028653627295668</v>
      </c>
      <c r="F41" s="263">
        <f>100-EXP(1000*LN((0.001*F10+1)/(0.001*$B$113+1))/$P$114)*100</f>
        <v>14.277967941767201</v>
      </c>
      <c r="G41" s="324">
        <f>100-EXP(1000*LN((0.001*E10+1)/(0.001*F10+1))/$P$114)*100</f>
        <v>14.874455702201132</v>
      </c>
      <c r="H41" s="156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156"/>
      <c r="AC41" s="156"/>
      <c r="AD41" s="156"/>
      <c r="AE41" s="156"/>
      <c r="AF41" s="87"/>
      <c r="AG41" s="99"/>
      <c r="AI41" s="99"/>
      <c r="AJ41" s="99"/>
      <c r="AM41" s="99"/>
      <c r="AN41" s="99"/>
      <c r="AP41" s="99"/>
      <c r="AQ41" s="99"/>
      <c r="AR41" s="99"/>
      <c r="AS41" s="99"/>
      <c r="AY41" s="99"/>
      <c r="BA41" s="99"/>
      <c r="BB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</row>
    <row r="42" spans="1:65" ht="16.149999999999999">
      <c r="A42" t="s">
        <v>1239</v>
      </c>
      <c r="B42" s="263">
        <f>100-EXP(1000*LN((0.001*B11+1)/(0.001*$J$113+1))/$L$114)*100</f>
        <v>0</v>
      </c>
      <c r="C42" s="156"/>
      <c r="D42" s="156"/>
      <c r="E42" s="263">
        <f>100-EXP(1000*LN((0.001*E11+1)/(0.001*$B$113+1))/$L$114)*100</f>
        <v>-14.663393394818641</v>
      </c>
      <c r="F42" s="263">
        <f>100-EXP(1000*LN((0.001*F11+1)/(0.001*$B$113+1))/$L$114)*100</f>
        <v>33.29986550147791</v>
      </c>
      <c r="G42" s="324">
        <f>100-EXP(1000*LN((0.001*E11+1)/(0.001*F11+1))/$L$114)*100</f>
        <v>-71.908788875619251</v>
      </c>
      <c r="H42" s="156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156"/>
      <c r="AC42" s="156"/>
      <c r="AD42" s="156"/>
      <c r="AE42" s="156"/>
      <c r="AF42" s="87"/>
      <c r="AG42" s="99"/>
      <c r="AI42" s="99"/>
      <c r="AJ42" s="99"/>
      <c r="AM42" s="99"/>
      <c r="AN42" s="99"/>
      <c r="AP42" s="99"/>
      <c r="AQ42" s="99"/>
      <c r="AR42" s="99"/>
      <c r="AS42" s="99"/>
      <c r="AY42" s="99"/>
      <c r="BA42" s="99"/>
      <c r="BB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</row>
    <row r="43" spans="1:65" ht="16.149999999999999">
      <c r="A43" t="s">
        <v>1240</v>
      </c>
      <c r="B43" s="263">
        <f>100-EXP(1000*LN((0.001*B12+1)/(0.001*$J$115+1))/$L$114)*100</f>
        <v>0</v>
      </c>
      <c r="C43" s="156"/>
      <c r="D43" s="156"/>
      <c r="E43" s="87"/>
      <c r="F43" s="263">
        <f>100-EXP(1000*LN((0.001*F12+1)/(0.001*$B$113+1))/$L$114)*100</f>
        <v>-9.5396426098724305</v>
      </c>
      <c r="G43" s="219"/>
      <c r="H43" s="156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156"/>
      <c r="AC43" s="156"/>
      <c r="AD43" s="156"/>
      <c r="AE43" s="156"/>
      <c r="AF43" s="87"/>
      <c r="AG43" s="99"/>
      <c r="AI43" s="99"/>
      <c r="AJ43" s="99"/>
      <c r="AM43" s="99"/>
      <c r="AN43" s="99"/>
      <c r="AP43" s="99"/>
      <c r="AQ43" s="99"/>
      <c r="AR43" s="99"/>
      <c r="AS43" s="99"/>
      <c r="AY43" s="99"/>
      <c r="BA43" s="99"/>
      <c r="BB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</row>
    <row r="44" spans="1:65" ht="16.149999999999999">
      <c r="A44" t="s">
        <v>1241</v>
      </c>
      <c r="B44" s="87"/>
      <c r="C44" s="156"/>
      <c r="D44" s="156"/>
      <c r="E44" s="156"/>
      <c r="F44" s="156"/>
      <c r="G44" s="323"/>
      <c r="H44" s="156"/>
      <c r="I44" s="87"/>
      <c r="J44" s="87"/>
      <c r="K44" s="87"/>
      <c r="L44" s="156"/>
      <c r="M44" s="87"/>
      <c r="N44" s="87"/>
      <c r="O44" s="87"/>
      <c r="P44" s="87"/>
      <c r="Q44" s="87"/>
      <c r="R44" s="87"/>
      <c r="S44" s="156"/>
      <c r="T44" s="87"/>
      <c r="U44" s="87"/>
      <c r="V44" s="87"/>
      <c r="W44" s="156"/>
      <c r="X44" s="87"/>
      <c r="Y44" s="156"/>
      <c r="Z44" s="156"/>
      <c r="AA44" s="87"/>
      <c r="AB44" s="156"/>
      <c r="AC44" s="156"/>
      <c r="AD44" s="156"/>
      <c r="AE44" s="156"/>
      <c r="AF44" s="87"/>
      <c r="AG44" s="87"/>
      <c r="AI44" s="87"/>
      <c r="AJ44" s="87"/>
      <c r="AM44" s="87"/>
      <c r="AN44" s="87"/>
      <c r="AP44" s="87"/>
      <c r="AQ44" s="87"/>
      <c r="AR44" s="87"/>
      <c r="AS44" s="87"/>
      <c r="AY44" s="87"/>
      <c r="BA44" s="87"/>
      <c r="BB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</row>
    <row r="45" spans="1:65" ht="16.149999999999999">
      <c r="A45" t="s">
        <v>1242</v>
      </c>
      <c r="C45" s="156"/>
      <c r="D45" s="87"/>
      <c r="E45" s="156"/>
      <c r="F45" s="156"/>
      <c r="G45" s="323"/>
      <c r="H45" s="156"/>
      <c r="I45" s="156"/>
      <c r="J45" s="156"/>
      <c r="K45" s="156"/>
      <c r="L45" s="156"/>
      <c r="M45" s="87"/>
      <c r="N45" s="156"/>
      <c r="O45" s="156"/>
      <c r="P45" s="156"/>
      <c r="Q45" s="87"/>
      <c r="R45" s="87"/>
      <c r="S45" s="156"/>
      <c r="T45" s="87"/>
      <c r="U45" s="156"/>
      <c r="V45" s="156"/>
      <c r="W45" s="156"/>
      <c r="X45" s="87"/>
      <c r="Y45" s="156"/>
      <c r="Z45" s="156"/>
      <c r="AA45" s="156"/>
      <c r="AB45" s="156"/>
      <c r="AC45" s="156"/>
      <c r="AD45" s="156"/>
      <c r="AE45" s="156"/>
      <c r="AF45" s="87"/>
    </row>
    <row r="46" spans="1:65" ht="16.149999999999999">
      <c r="A46" t="s">
        <v>1243</v>
      </c>
      <c r="C46" s="156"/>
      <c r="D46" s="156"/>
      <c r="E46" s="156"/>
      <c r="F46" s="156"/>
      <c r="G46" s="323"/>
      <c r="H46" s="156"/>
      <c r="I46" s="156"/>
      <c r="J46" s="156"/>
      <c r="K46" s="156"/>
      <c r="L46" s="156"/>
      <c r="M46" s="87"/>
      <c r="N46" s="156"/>
      <c r="O46" s="156"/>
      <c r="P46" s="156"/>
      <c r="Q46" s="87"/>
      <c r="R46" s="87"/>
      <c r="S46" s="156"/>
      <c r="T46" s="156"/>
      <c r="U46" s="156"/>
      <c r="V46" s="156"/>
      <c r="W46" s="156"/>
      <c r="X46" s="87"/>
      <c r="Y46" s="156"/>
      <c r="Z46" s="156"/>
      <c r="AA46" s="156"/>
      <c r="AB46" s="156"/>
      <c r="AC46" s="156"/>
      <c r="AD46" s="156"/>
      <c r="AE46" s="156"/>
      <c r="AF46" s="87"/>
    </row>
    <row r="47" spans="1:65" ht="16.149999999999999">
      <c r="A47" t="s">
        <v>1244</v>
      </c>
      <c r="C47" s="156"/>
      <c r="D47" s="156"/>
      <c r="E47" s="87"/>
      <c r="F47" s="87"/>
      <c r="G47" s="219"/>
      <c r="H47" s="156"/>
      <c r="I47" s="156"/>
      <c r="J47" s="156"/>
      <c r="K47" s="156"/>
      <c r="L47" s="156"/>
      <c r="M47" s="87"/>
      <c r="N47" s="156"/>
      <c r="O47" s="156"/>
      <c r="P47" s="156"/>
      <c r="Q47" s="87"/>
      <c r="R47" s="87"/>
      <c r="S47" s="156"/>
      <c r="T47" s="156"/>
      <c r="U47" s="156"/>
      <c r="V47" s="156"/>
      <c r="W47" s="156"/>
      <c r="X47" s="87"/>
      <c r="Y47" s="156"/>
      <c r="Z47" s="156"/>
      <c r="AA47" s="156"/>
      <c r="AB47" s="156"/>
      <c r="AC47" s="156"/>
      <c r="AD47" s="156"/>
      <c r="AE47" s="156"/>
      <c r="AF47" s="87"/>
    </row>
    <row r="48" spans="1:65" ht="16.149999999999999">
      <c r="A48" t="s">
        <v>1245</v>
      </c>
      <c r="C48" s="156"/>
      <c r="D48" s="156"/>
      <c r="E48" s="87"/>
      <c r="F48" s="87"/>
      <c r="G48" s="219"/>
      <c r="H48" s="156"/>
      <c r="I48" s="156"/>
      <c r="J48" s="156"/>
      <c r="K48" s="156"/>
      <c r="L48" s="156"/>
      <c r="M48" s="87"/>
      <c r="N48" s="156"/>
      <c r="O48" s="156"/>
      <c r="P48" s="156"/>
      <c r="Q48" s="87"/>
      <c r="R48" s="87"/>
      <c r="S48" s="156"/>
      <c r="T48" s="156"/>
      <c r="U48" s="156"/>
      <c r="V48" s="156"/>
      <c r="W48" s="156"/>
      <c r="X48" s="87"/>
      <c r="Y48" s="156"/>
      <c r="Z48" s="156"/>
      <c r="AA48" s="156"/>
      <c r="AB48" s="156"/>
      <c r="AC48" s="156"/>
      <c r="AD48" s="156"/>
      <c r="AE48" s="156"/>
      <c r="AF48" s="87"/>
      <c r="AG48" s="99"/>
      <c r="AI48" s="99"/>
      <c r="AJ48" s="99"/>
    </row>
    <row r="49" spans="1:65" ht="16.149999999999999">
      <c r="A49" t="s">
        <v>1246</v>
      </c>
      <c r="B49" s="263">
        <f>100-EXP(1000*LN((0.001*B18+1)/(0.001*$V$113+1))/$X$114)*100</f>
        <v>0</v>
      </c>
      <c r="G49" s="219"/>
      <c r="AG49" s="99"/>
      <c r="AI49" s="99"/>
      <c r="AJ49" s="99"/>
      <c r="AM49" s="99"/>
      <c r="AN49" s="99"/>
      <c r="AP49" s="99"/>
      <c r="AQ49" s="99"/>
      <c r="AR49" s="99"/>
      <c r="AS49" s="99"/>
      <c r="AY49" s="99"/>
      <c r="BA49" s="99"/>
      <c r="BB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</row>
    <row r="52" spans="1:65">
      <c r="A52" s="34" t="s">
        <v>956</v>
      </c>
      <c r="F52" s="320" t="s">
        <v>957</v>
      </c>
      <c r="G52" s="41" t="s">
        <v>958</v>
      </c>
      <c r="H52" t="s">
        <v>927</v>
      </c>
      <c r="I52" t="s">
        <v>19</v>
      </c>
      <c r="J52" s="56" t="s">
        <v>959</v>
      </c>
      <c r="K52" s="41" t="s">
        <v>960</v>
      </c>
      <c r="L52" s="41" t="s">
        <v>34</v>
      </c>
      <c r="M52" t="s">
        <v>1197</v>
      </c>
      <c r="N52" t="s">
        <v>1198</v>
      </c>
      <c r="O52" t="s">
        <v>1199</v>
      </c>
      <c r="P52" s="56" t="s">
        <v>961</v>
      </c>
      <c r="Q52" s="56" t="s">
        <v>962</v>
      </c>
      <c r="R52" s="41" t="s">
        <v>963</v>
      </c>
      <c r="S52" t="s">
        <v>1200</v>
      </c>
      <c r="T52" t="s">
        <v>1201</v>
      </c>
      <c r="U52" t="s">
        <v>1202</v>
      </c>
      <c r="V52" s="56" t="s">
        <v>964</v>
      </c>
      <c r="W52" s="41" t="s">
        <v>965</v>
      </c>
      <c r="X52" s="41" t="s">
        <v>966</v>
      </c>
      <c r="Y52" t="s">
        <v>1203</v>
      </c>
      <c r="Z52" s="56" t="s">
        <v>967</v>
      </c>
      <c r="AA52" s="41" t="s">
        <v>968</v>
      </c>
      <c r="AB52" s="41" t="s">
        <v>969</v>
      </c>
    </row>
    <row r="53" spans="1:65" ht="28.9">
      <c r="A53" s="39" t="s">
        <v>975</v>
      </c>
      <c r="F53" s="40" t="s">
        <v>976</v>
      </c>
      <c r="G53" s="41" t="s">
        <v>977</v>
      </c>
      <c r="H53" s="41" t="s">
        <v>970</v>
      </c>
      <c r="I53" s="41" t="s">
        <v>971</v>
      </c>
      <c r="J53" s="41" t="s">
        <v>978</v>
      </c>
      <c r="K53" s="41" t="s">
        <v>979</v>
      </c>
      <c r="L53" s="41" t="s">
        <v>980</v>
      </c>
      <c r="M53" s="41" t="s">
        <v>972</v>
      </c>
      <c r="N53" s="41" t="s">
        <v>973</v>
      </c>
      <c r="O53" s="41" t="s">
        <v>974</v>
      </c>
      <c r="P53" s="41" t="s">
        <v>981</v>
      </c>
      <c r="Q53" s="41" t="s">
        <v>982</v>
      </c>
      <c r="R53" s="41" t="s">
        <v>983</v>
      </c>
      <c r="S53" s="41" t="s">
        <v>946</v>
      </c>
      <c r="T53" s="41" t="s">
        <v>947</v>
      </c>
      <c r="U53" s="41" t="s">
        <v>948</v>
      </c>
      <c r="V53" s="41" t="s">
        <v>984</v>
      </c>
      <c r="W53" s="41" t="s">
        <v>985</v>
      </c>
      <c r="X53" s="41" t="s">
        <v>986</v>
      </c>
      <c r="Y53" s="56" t="s">
        <v>949</v>
      </c>
      <c r="Z53" s="41" t="s">
        <v>987</v>
      </c>
      <c r="AA53" s="41" t="s">
        <v>988</v>
      </c>
      <c r="AB53" s="41" t="s">
        <v>989</v>
      </c>
    </row>
    <row r="54" spans="1:65">
      <c r="A54" s="43" t="s">
        <v>996</v>
      </c>
      <c r="F54" s="44" t="s">
        <v>997</v>
      </c>
      <c r="G54" s="45" t="s">
        <v>998</v>
      </c>
      <c r="H54" s="45" t="s">
        <v>991</v>
      </c>
      <c r="I54" s="45" t="s">
        <v>992</v>
      </c>
      <c r="J54" s="45" t="s">
        <v>999</v>
      </c>
      <c r="K54" s="45" t="s">
        <v>1000</v>
      </c>
      <c r="L54" s="45" t="s">
        <v>1001</v>
      </c>
      <c r="M54" s="45" t="s">
        <v>993</v>
      </c>
      <c r="N54" s="45" t="s">
        <v>994</v>
      </c>
      <c r="O54" s="45" t="s">
        <v>995</v>
      </c>
      <c r="P54" s="45" t="s">
        <v>1002</v>
      </c>
      <c r="Q54" s="45" t="s">
        <v>1003</v>
      </c>
      <c r="R54" s="45" t="s">
        <v>1004</v>
      </c>
      <c r="S54" s="45" t="s">
        <v>951</v>
      </c>
      <c r="T54" s="45" t="s">
        <v>952</v>
      </c>
      <c r="U54" s="45" t="s">
        <v>953</v>
      </c>
      <c r="V54" s="45" t="s">
        <v>1005</v>
      </c>
      <c r="W54" s="45" t="s">
        <v>1006</v>
      </c>
      <c r="X54" s="45" t="s">
        <v>1007</v>
      </c>
      <c r="Y54" s="56" t="s">
        <v>954</v>
      </c>
      <c r="Z54" s="45" t="s">
        <v>1008</v>
      </c>
      <c r="AA54" s="45" t="s">
        <v>1009</v>
      </c>
      <c r="AB54" s="45" t="s">
        <v>1010</v>
      </c>
    </row>
    <row r="55" spans="1:65">
      <c r="A55" s="47" t="s">
        <v>1011</v>
      </c>
      <c r="F55" s="48" t="s">
        <v>97</v>
      </c>
      <c r="G55" s="49" t="s">
        <v>97</v>
      </c>
      <c r="H55" s="321" t="s">
        <v>96</v>
      </c>
      <c r="I55" s="321" t="s">
        <v>96</v>
      </c>
      <c r="J55" s="49" t="s">
        <v>97</v>
      </c>
      <c r="K55" s="49" t="s">
        <v>97</v>
      </c>
      <c r="L55" s="49" t="s">
        <v>97</v>
      </c>
      <c r="M55" s="321" t="s">
        <v>96</v>
      </c>
      <c r="N55" s="321" t="s">
        <v>96</v>
      </c>
      <c r="O55" s="321" t="s">
        <v>96</v>
      </c>
      <c r="P55" s="49" t="s">
        <v>97</v>
      </c>
      <c r="Q55" s="49" t="s">
        <v>97</v>
      </c>
      <c r="R55" s="49" t="s">
        <v>97</v>
      </c>
      <c r="S55" s="321" t="s">
        <v>96</v>
      </c>
      <c r="T55" s="321" t="s">
        <v>96</v>
      </c>
      <c r="U55" s="321" t="s">
        <v>96</v>
      </c>
      <c r="V55" s="49" t="s">
        <v>97</v>
      </c>
      <c r="W55" s="49" t="s">
        <v>97</v>
      </c>
      <c r="X55" s="49" t="s">
        <v>97</v>
      </c>
      <c r="Y55" s="321" t="s">
        <v>96</v>
      </c>
      <c r="Z55" s="49" t="s">
        <v>97</v>
      </c>
      <c r="AA55" s="49" t="s">
        <v>97</v>
      </c>
      <c r="AB55" s="49" t="s">
        <v>97</v>
      </c>
    </row>
    <row r="56" spans="1:65">
      <c r="A56" s="51"/>
      <c r="F56" s="52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</row>
    <row r="57" spans="1:65">
      <c r="A57" s="43" t="s">
        <v>1012</v>
      </c>
      <c r="F57" s="54">
        <v>0.46753661818857978</v>
      </c>
      <c r="G57" s="55">
        <v>0</v>
      </c>
      <c r="H57" s="55">
        <v>22.555936040523775</v>
      </c>
      <c r="I57" s="55">
        <v>23.063856762405297</v>
      </c>
      <c r="J57" s="56">
        <v>29.581486552336326</v>
      </c>
      <c r="K57" s="55">
        <v>0</v>
      </c>
      <c r="L57" s="55">
        <v>1.5046848061833011</v>
      </c>
      <c r="M57" s="55">
        <v>15.115830665414792</v>
      </c>
      <c r="N57" s="66">
        <v>6.9447790130558156</v>
      </c>
      <c r="O57" s="66">
        <v>8.1502495372124262</v>
      </c>
      <c r="P57" s="56">
        <v>2430</v>
      </c>
      <c r="Q57" s="56">
        <v>330.52781418714983</v>
      </c>
      <c r="R57" s="55">
        <v>0</v>
      </c>
      <c r="S57" s="66">
        <v>1.1843405996417818E-2</v>
      </c>
      <c r="T57" s="66">
        <v>0.8471448978818914</v>
      </c>
      <c r="U57" s="66">
        <v>2.1525640697781783</v>
      </c>
      <c r="V57" s="56">
        <v>6200</v>
      </c>
      <c r="W57" s="55">
        <v>0</v>
      </c>
      <c r="X57" s="55">
        <v>2.8294363473453639</v>
      </c>
      <c r="Y57" s="66">
        <v>7.549787841774303</v>
      </c>
      <c r="Z57" s="56">
        <v>5800</v>
      </c>
      <c r="AA57" s="55">
        <v>0</v>
      </c>
      <c r="AB57" s="55">
        <v>0.94851234957569841</v>
      </c>
    </row>
    <row r="58" spans="1:65">
      <c r="A58" s="43" t="s">
        <v>1013</v>
      </c>
      <c r="F58" s="54">
        <v>7.2992225344944845</v>
      </c>
      <c r="G58" s="55">
        <v>6.9789043706626979</v>
      </c>
      <c r="H58" s="55">
        <v>12.689610779816499</v>
      </c>
      <c r="I58" s="55">
        <v>13.092168063264781</v>
      </c>
      <c r="J58" s="56">
        <v>206.54516736775523</v>
      </c>
      <c r="K58" s="55">
        <v>7.2430468660746321</v>
      </c>
      <c r="L58" s="55">
        <v>7.2652848728310708</v>
      </c>
      <c r="M58" s="55">
        <v>14.653305637653578</v>
      </c>
      <c r="N58" s="55">
        <v>10.798464922503429</v>
      </c>
      <c r="O58" s="55">
        <v>11.667164145710599</v>
      </c>
      <c r="P58" s="56">
        <v>3700</v>
      </c>
      <c r="Q58" s="56">
        <v>10.059655822442844</v>
      </c>
      <c r="R58" s="55">
        <v>7.2113660906756172</v>
      </c>
      <c r="S58" s="66">
        <v>0.23627560433186376</v>
      </c>
      <c r="T58" s="66">
        <v>7.6544494906443097</v>
      </c>
      <c r="U58" s="66">
        <v>0.82937944518896112</v>
      </c>
      <c r="V58" s="56">
        <v>67.832707499458621</v>
      </c>
      <c r="W58" s="55">
        <v>6.8890217304502608</v>
      </c>
      <c r="X58" s="55">
        <v>6.6689455891634912</v>
      </c>
      <c r="Y58" s="66">
        <v>0.12056877035831433</v>
      </c>
      <c r="Z58" s="56">
        <v>95.349666872479162</v>
      </c>
      <c r="AA58" s="55">
        <v>6.8631261588270647</v>
      </c>
      <c r="AB58" s="55">
        <v>6.8655097699498535</v>
      </c>
    </row>
    <row r="59" spans="1:65">
      <c r="A59" s="43" t="s">
        <v>1014</v>
      </c>
      <c r="F59" s="54">
        <v>0.5543356356498278</v>
      </c>
      <c r="G59" s="55">
        <v>0.62635693568731798</v>
      </c>
      <c r="H59" s="66">
        <v>1.0727874760701974</v>
      </c>
      <c r="I59" s="66">
        <v>0.86925448221124957</v>
      </c>
      <c r="J59" s="56">
        <v>13.861674926498559</v>
      </c>
      <c r="K59" s="55">
        <v>0.55621937856679049</v>
      </c>
      <c r="L59" s="55">
        <v>1.180904599053394</v>
      </c>
      <c r="M59" s="66">
        <v>1.6675589933623289</v>
      </c>
      <c r="N59" s="66">
        <v>1.0767492099205496</v>
      </c>
      <c r="O59" s="66">
        <v>1.4290979702781605</v>
      </c>
      <c r="P59" s="56">
        <v>504.48105657184243</v>
      </c>
      <c r="Q59" s="56">
        <v>17.460863273183815</v>
      </c>
      <c r="R59" s="55">
        <v>0.51224789252082614</v>
      </c>
      <c r="S59" s="66">
        <v>9.4645409033477623E-2</v>
      </c>
      <c r="T59" s="66">
        <v>0.58958356340062823</v>
      </c>
      <c r="U59" s="66">
        <v>0.43570808438016351</v>
      </c>
      <c r="V59" s="56">
        <v>287.0248791756232</v>
      </c>
      <c r="W59" s="55">
        <v>0</v>
      </c>
      <c r="X59" s="55">
        <v>0.48719758719747475</v>
      </c>
      <c r="Y59" s="66">
        <v>1.8955189548332478</v>
      </c>
      <c r="Z59" s="56">
        <v>1030</v>
      </c>
      <c r="AA59" s="55">
        <v>0.52682558169015614</v>
      </c>
      <c r="AB59" s="55">
        <v>0</v>
      </c>
    </row>
    <row r="60" spans="1:65">
      <c r="A60" s="43" t="s">
        <v>1015</v>
      </c>
      <c r="F60" s="54">
        <v>0.94216259400694435</v>
      </c>
      <c r="G60" s="55">
        <v>0.71496985514063949</v>
      </c>
      <c r="H60" s="66">
        <v>2.8303433282864425</v>
      </c>
      <c r="I60" s="66">
        <v>3.0147911693043534</v>
      </c>
      <c r="J60" s="56">
        <v>49.737556284640107</v>
      </c>
      <c r="K60" s="55">
        <v>1.010290309489366</v>
      </c>
      <c r="L60" s="55">
        <v>1.1919893605962877</v>
      </c>
      <c r="M60" s="66">
        <v>6.060636947828427</v>
      </c>
      <c r="N60" s="66">
        <v>3.9080330341625182</v>
      </c>
      <c r="O60" s="66">
        <v>3.3230309296759089</v>
      </c>
      <c r="P60" s="56">
        <v>1190</v>
      </c>
      <c r="Q60" s="56">
        <v>11.052307466075192</v>
      </c>
      <c r="R60" s="55">
        <v>0.86185366410002873</v>
      </c>
      <c r="S60" s="66">
        <v>0.35790937846111598</v>
      </c>
      <c r="T60" s="66">
        <v>2.2089300449021354</v>
      </c>
      <c r="U60" s="66">
        <v>0.24915603115489698</v>
      </c>
      <c r="V60" s="56">
        <v>107.81512184112196</v>
      </c>
      <c r="W60" s="55">
        <v>0.85104483609856407</v>
      </c>
      <c r="X60" s="55">
        <v>0.74384536426607117</v>
      </c>
      <c r="Y60" s="66">
        <v>0.74344001068369914</v>
      </c>
      <c r="Z60" s="56">
        <v>165.79819618301667</v>
      </c>
      <c r="AA60" s="55">
        <v>0.60135595660016294</v>
      </c>
      <c r="AB60" s="55">
        <v>0.71827400734257585</v>
      </c>
    </row>
    <row r="61" spans="1:65">
      <c r="A61" s="43" t="s">
        <v>1017</v>
      </c>
      <c r="F61" s="54">
        <v>0</v>
      </c>
      <c r="G61" s="55">
        <v>0</v>
      </c>
      <c r="H61" s="66">
        <v>1.583948557055868</v>
      </c>
      <c r="I61" s="66">
        <v>1.5586729676171507</v>
      </c>
      <c r="J61" s="56">
        <v>59.621741834172539</v>
      </c>
      <c r="K61" s="55">
        <v>0</v>
      </c>
      <c r="L61" s="55">
        <v>1.0688028839328061</v>
      </c>
      <c r="M61" s="66">
        <v>3.00693435980005</v>
      </c>
      <c r="N61" s="66">
        <v>1.971769916932808</v>
      </c>
      <c r="O61" s="66">
        <v>1.7719387238600921</v>
      </c>
      <c r="P61" s="56">
        <v>644.14093935887547</v>
      </c>
      <c r="Q61" s="55">
        <v>8.8470705783687578</v>
      </c>
      <c r="R61" s="55">
        <v>0</v>
      </c>
      <c r="S61" s="66">
        <v>0.17929588469191246</v>
      </c>
      <c r="T61" s="66">
        <v>1.2305645205999614</v>
      </c>
      <c r="U61" s="66">
        <v>0.30678623719823112</v>
      </c>
      <c r="V61" s="56">
        <v>93.497344889191453</v>
      </c>
      <c r="W61" s="55">
        <v>0</v>
      </c>
      <c r="X61" s="55">
        <v>0.30870408121231746</v>
      </c>
      <c r="Y61" s="66">
        <v>0.43137364235509384</v>
      </c>
      <c r="Z61" s="56">
        <v>117.79129653043661</v>
      </c>
      <c r="AA61" s="55">
        <v>0</v>
      </c>
      <c r="AB61" s="55">
        <v>0</v>
      </c>
    </row>
    <row r="62" spans="1:65">
      <c r="A62" s="43" t="s">
        <v>1016</v>
      </c>
      <c r="F62" s="54">
        <v>0</v>
      </c>
      <c r="G62" s="55">
        <v>0</v>
      </c>
      <c r="H62" s="66">
        <v>4.2344208102301222</v>
      </c>
      <c r="I62" s="66">
        <v>3.8363722774435107</v>
      </c>
      <c r="J62" s="56">
        <v>33.973359261151465</v>
      </c>
      <c r="K62" s="55">
        <v>0</v>
      </c>
      <c r="L62" s="55">
        <v>0</v>
      </c>
      <c r="M62" s="66">
        <v>7.3413272645007011</v>
      </c>
      <c r="N62" s="66">
        <v>4.8118733041169168</v>
      </c>
      <c r="O62" s="66">
        <v>3.7780022687786414</v>
      </c>
      <c r="P62" s="56">
        <v>1210</v>
      </c>
      <c r="Q62" s="55">
        <v>1.2590639434065762</v>
      </c>
      <c r="R62" s="55">
        <v>0</v>
      </c>
      <c r="S62" s="66">
        <v>0.12944588326827042</v>
      </c>
      <c r="T62" s="66">
        <v>2.9367842710210645</v>
      </c>
      <c r="U62" s="66">
        <v>0.27295657039149185</v>
      </c>
      <c r="V62" s="55">
        <v>7.0003930851283469</v>
      </c>
      <c r="W62" s="55">
        <v>0</v>
      </c>
      <c r="X62" s="55">
        <v>0.198318931589545</v>
      </c>
      <c r="Y62" s="66">
        <v>5.4022168206961166E-3</v>
      </c>
      <c r="Z62" s="56">
        <v>17.184338174635599</v>
      </c>
      <c r="AA62" s="55">
        <v>0</v>
      </c>
      <c r="AB62" s="55">
        <v>0</v>
      </c>
    </row>
    <row r="63" spans="1:65">
      <c r="A63" s="43" t="s">
        <v>1250</v>
      </c>
      <c r="F63" s="231" t="s">
        <v>14</v>
      </c>
      <c r="G63" s="232" t="s">
        <v>14</v>
      </c>
      <c r="H63" s="234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234" t="s">
        <v>14</v>
      </c>
      <c r="Z63" s="236" t="s">
        <v>14</v>
      </c>
      <c r="AA63" s="232" t="s">
        <v>14</v>
      </c>
      <c r="AB63" s="232" t="s">
        <v>14</v>
      </c>
    </row>
    <row r="64" spans="1:65">
      <c r="A64" s="43" t="s">
        <v>1251</v>
      </c>
      <c r="F64" s="231" t="s">
        <v>14</v>
      </c>
      <c r="G64" s="232" t="s">
        <v>14</v>
      </c>
      <c r="H64" s="234" t="s">
        <v>14</v>
      </c>
      <c r="I64" s="234" t="s">
        <v>14</v>
      </c>
      <c r="J64" s="234" t="s">
        <v>14</v>
      </c>
      <c r="K64" s="234" t="s">
        <v>14</v>
      </c>
      <c r="L64" s="234" t="s">
        <v>14</v>
      </c>
      <c r="M64" s="234" t="s">
        <v>14</v>
      </c>
      <c r="N64" s="234" t="s">
        <v>14</v>
      </c>
      <c r="O64" s="234" t="s">
        <v>14</v>
      </c>
      <c r="P64" s="234" t="s">
        <v>14</v>
      </c>
      <c r="Q64" s="234" t="s">
        <v>14</v>
      </c>
      <c r="R64" s="234" t="s">
        <v>14</v>
      </c>
      <c r="S64" s="234" t="s">
        <v>14</v>
      </c>
      <c r="T64" s="234" t="s">
        <v>14</v>
      </c>
      <c r="U64" s="234" t="s">
        <v>14</v>
      </c>
      <c r="V64" s="234" t="s">
        <v>14</v>
      </c>
      <c r="W64" s="234" t="s">
        <v>14</v>
      </c>
      <c r="X64" s="234" t="s">
        <v>14</v>
      </c>
      <c r="Y64" s="234" t="s">
        <v>14</v>
      </c>
      <c r="Z64" s="236" t="s">
        <v>14</v>
      </c>
      <c r="AA64" s="232" t="s">
        <v>14</v>
      </c>
      <c r="AB64" s="232" t="s">
        <v>14</v>
      </c>
    </row>
    <row r="65" spans="1:28">
      <c r="A65" s="43" t="s">
        <v>1026</v>
      </c>
      <c r="F65" s="54">
        <v>0</v>
      </c>
      <c r="G65" s="55">
        <v>0</v>
      </c>
      <c r="H65" s="66">
        <v>0.16041411591679808</v>
      </c>
      <c r="I65" s="66">
        <v>0.16648953498279698</v>
      </c>
      <c r="J65" s="56">
        <v>41.407797336125263</v>
      </c>
      <c r="K65" s="55">
        <v>0</v>
      </c>
      <c r="L65" s="55">
        <v>0</v>
      </c>
      <c r="M65" s="66">
        <v>0.67430185555070132</v>
      </c>
      <c r="N65" s="66">
        <v>0.47010627819376516</v>
      </c>
      <c r="O65" s="66">
        <v>0.24441218920209581</v>
      </c>
      <c r="P65" s="56">
        <v>117.2044809194295</v>
      </c>
      <c r="Q65" s="55">
        <v>6.6024542725523947</v>
      </c>
      <c r="R65" s="55">
        <v>0</v>
      </c>
      <c r="S65" s="66">
        <v>6.7434966063418672E-2</v>
      </c>
      <c r="T65" s="66">
        <v>0.15413562944052214</v>
      </c>
      <c r="U65" s="66">
        <v>5.5894722666533184E-2</v>
      </c>
      <c r="V65" s="56">
        <v>86.714839555329007</v>
      </c>
      <c r="W65" s="55">
        <v>0</v>
      </c>
      <c r="X65" s="55">
        <v>0.20937799956365707</v>
      </c>
      <c r="Y65" s="66">
        <v>5.0479072327303545E-2</v>
      </c>
      <c r="Z65" s="56">
        <v>78.13529320940053</v>
      </c>
      <c r="AA65" s="55">
        <v>0</v>
      </c>
      <c r="AB65" s="55">
        <v>0</v>
      </c>
    </row>
    <row r="66" spans="1:28">
      <c r="A66" s="43" t="s">
        <v>1024</v>
      </c>
      <c r="F66" s="54">
        <v>0</v>
      </c>
      <c r="G66" s="55">
        <v>0</v>
      </c>
      <c r="H66" s="66">
        <v>0.37019400889353538</v>
      </c>
      <c r="I66" s="66">
        <v>0.41333814829737425</v>
      </c>
      <c r="J66" s="56">
        <v>119.35665471574086</v>
      </c>
      <c r="K66" s="55">
        <v>0</v>
      </c>
      <c r="L66" s="55">
        <v>0</v>
      </c>
      <c r="M66" s="66">
        <v>1.848557908901191</v>
      </c>
      <c r="N66" s="66">
        <v>1.2104650687225051</v>
      </c>
      <c r="O66" s="66">
        <v>0.56699883620382108</v>
      </c>
      <c r="P66" s="56">
        <v>299.16054339470145</v>
      </c>
      <c r="Q66" s="56">
        <v>24.657892905625591</v>
      </c>
      <c r="R66" s="55">
        <v>0</v>
      </c>
      <c r="S66" s="66">
        <v>0.17370828699267521</v>
      </c>
      <c r="T66" s="66">
        <v>0.33068227040152931</v>
      </c>
      <c r="U66" s="66">
        <v>0.1146492130769166</v>
      </c>
      <c r="V66" s="56">
        <v>52.55758485309395</v>
      </c>
      <c r="W66" s="55">
        <v>0</v>
      </c>
      <c r="X66" s="55">
        <v>0.26282631229103776</v>
      </c>
      <c r="Y66" s="66">
        <v>0.13683061669716978</v>
      </c>
      <c r="Z66" s="56">
        <v>97.925692611106882</v>
      </c>
      <c r="AA66" s="55">
        <v>0</v>
      </c>
      <c r="AB66" s="55">
        <v>0</v>
      </c>
    </row>
    <row r="67" spans="1:28">
      <c r="A67" s="43" t="s">
        <v>1028</v>
      </c>
      <c r="F67" s="54">
        <v>0</v>
      </c>
      <c r="G67" s="55">
        <v>0</v>
      </c>
      <c r="H67" s="66">
        <v>3.7728673933236467</v>
      </c>
      <c r="I67" s="66">
        <v>3.7154627743144393</v>
      </c>
      <c r="J67" s="56">
        <v>158.42225499826378</v>
      </c>
      <c r="K67" s="55">
        <v>0</v>
      </c>
      <c r="L67" s="55">
        <v>6.0122215883497603</v>
      </c>
      <c r="M67" s="66">
        <v>6.7953383111817312</v>
      </c>
      <c r="N67" s="66">
        <v>4.3620153364326573</v>
      </c>
      <c r="O67" s="66">
        <v>3.6355003655298841</v>
      </c>
      <c r="P67" s="56">
        <v>1980</v>
      </c>
      <c r="Q67" s="56">
        <v>39.445116653736356</v>
      </c>
      <c r="R67" s="55">
        <v>0</v>
      </c>
      <c r="S67" s="66">
        <v>0.39628238452159714</v>
      </c>
      <c r="T67" s="66">
        <v>3.0080929280178661</v>
      </c>
      <c r="U67" s="66">
        <v>1.2841686910427403</v>
      </c>
      <c r="V67" s="56">
        <v>1340</v>
      </c>
      <c r="W67" s="55">
        <v>0</v>
      </c>
      <c r="X67" s="55">
        <v>2.9567455479806499</v>
      </c>
      <c r="Y67" s="66">
        <v>0.93201019223495341</v>
      </c>
      <c r="Z67" s="56">
        <v>991.83461081731411</v>
      </c>
      <c r="AA67" s="55">
        <v>0</v>
      </c>
      <c r="AB67" s="55">
        <v>0</v>
      </c>
    </row>
    <row r="68" spans="1:28">
      <c r="A68" s="43" t="s">
        <v>1031</v>
      </c>
      <c r="F68" s="54">
        <v>0</v>
      </c>
      <c r="G68" s="55">
        <v>0</v>
      </c>
      <c r="H68" s="66">
        <v>6.651858705892681</v>
      </c>
      <c r="I68" s="66">
        <v>7.5872559483611619</v>
      </c>
      <c r="J68" s="56">
        <v>1510</v>
      </c>
      <c r="K68" s="55">
        <v>0</v>
      </c>
      <c r="L68" s="55">
        <v>0</v>
      </c>
      <c r="M68" s="55">
        <v>27.738893396358211</v>
      </c>
      <c r="N68" s="55">
        <v>18.969481901166887</v>
      </c>
      <c r="O68" s="66">
        <v>7.8869962476797539</v>
      </c>
      <c r="P68" s="56">
        <v>6200</v>
      </c>
      <c r="Q68" s="56">
        <v>186.22328637048469</v>
      </c>
      <c r="R68" s="55">
        <v>0</v>
      </c>
      <c r="S68" s="66">
        <v>2.7264646061991913</v>
      </c>
      <c r="T68" s="66">
        <v>5.7424266618241626</v>
      </c>
      <c r="U68" s="66">
        <v>1.8041336632058953</v>
      </c>
      <c r="V68" s="56">
        <v>1310</v>
      </c>
      <c r="W68" s="55">
        <v>0</v>
      </c>
      <c r="X68" s="55">
        <v>12.636894007449724</v>
      </c>
      <c r="Y68" s="66">
        <v>2.4258331922206584</v>
      </c>
      <c r="Z68" s="56">
        <v>1450</v>
      </c>
      <c r="AA68" s="55">
        <v>0</v>
      </c>
      <c r="AB68" s="55">
        <v>0</v>
      </c>
    </row>
    <row r="69" spans="1:28">
      <c r="A69" s="43" t="s">
        <v>1033</v>
      </c>
      <c r="F69" s="54">
        <v>0</v>
      </c>
      <c r="G69" s="55">
        <v>0</v>
      </c>
      <c r="H69" s="66">
        <v>0.33694542604438843</v>
      </c>
      <c r="I69" s="66">
        <v>0.46502617822092773</v>
      </c>
      <c r="J69" s="56">
        <v>383.81409426354401</v>
      </c>
      <c r="K69" s="55">
        <v>0</v>
      </c>
      <c r="L69" s="55">
        <v>0</v>
      </c>
      <c r="M69" s="66">
        <v>4.1861744771471194</v>
      </c>
      <c r="N69" s="66">
        <v>2.8106642831651931</v>
      </c>
      <c r="O69" s="66">
        <v>0.76622913262649117</v>
      </c>
      <c r="P69" s="56">
        <v>276.8411066174869</v>
      </c>
      <c r="Q69" s="56">
        <v>31.304796344904158</v>
      </c>
      <c r="R69" s="55">
        <v>0</v>
      </c>
      <c r="S69" s="66">
        <v>0.34248093021088921</v>
      </c>
      <c r="T69" s="66">
        <v>0.38824517876994485</v>
      </c>
      <c r="U69" s="66">
        <v>0.11188635784642646</v>
      </c>
      <c r="V69" s="56">
        <v>104.54412874950738</v>
      </c>
      <c r="W69" s="55">
        <v>0</v>
      </c>
      <c r="X69" s="55">
        <v>0</v>
      </c>
      <c r="Y69" s="66">
        <v>8.5999903277650086E-2</v>
      </c>
      <c r="Z69" s="56">
        <v>140.10470518883923</v>
      </c>
      <c r="AA69" s="55">
        <v>0</v>
      </c>
      <c r="AB69" s="55">
        <v>0</v>
      </c>
    </row>
    <row r="70" spans="1:28">
      <c r="A70" s="43" t="s">
        <v>1032</v>
      </c>
      <c r="F70" s="54">
        <v>0</v>
      </c>
      <c r="G70" s="55">
        <v>0</v>
      </c>
      <c r="H70" s="66">
        <v>0.56158445856149186</v>
      </c>
      <c r="I70" s="66">
        <v>0.79039172349092379</v>
      </c>
      <c r="J70" s="56">
        <v>715.49802651135974</v>
      </c>
      <c r="K70" s="55">
        <v>0</v>
      </c>
      <c r="L70" s="55">
        <v>0</v>
      </c>
      <c r="M70" s="66">
        <v>6.6333957404334516</v>
      </c>
      <c r="N70" s="66">
        <v>4.7520867365084678</v>
      </c>
      <c r="O70" s="66">
        <v>1.2935372809274779</v>
      </c>
      <c r="P70" s="56">
        <v>492.43366078279126</v>
      </c>
      <c r="Q70" s="55">
        <v>3.8989385021753482</v>
      </c>
      <c r="R70" s="55">
        <v>0</v>
      </c>
      <c r="S70" s="66">
        <v>0.62782828917795697</v>
      </c>
      <c r="T70" s="66">
        <v>0.62306357476448393</v>
      </c>
      <c r="U70" s="66">
        <v>1.8316585218296239E-2</v>
      </c>
      <c r="V70" s="55">
        <v>0</v>
      </c>
      <c r="W70" s="55">
        <v>0</v>
      </c>
      <c r="X70" s="55">
        <v>0</v>
      </c>
      <c r="Y70" s="66">
        <v>0.10672725382406437</v>
      </c>
      <c r="Z70" s="55">
        <v>3.7577115165478974</v>
      </c>
      <c r="AA70" s="55">
        <v>0</v>
      </c>
      <c r="AB70" s="55">
        <v>0</v>
      </c>
    </row>
    <row r="72" spans="1:28" ht="15" thickBot="1"/>
    <row r="73" spans="1:28">
      <c r="A73" s="238" t="s">
        <v>1053</v>
      </c>
      <c r="B73" s="239" t="s">
        <v>1054</v>
      </c>
      <c r="C73" s="240" t="s">
        <v>5</v>
      </c>
      <c r="D73" s="240" t="s">
        <v>1055</v>
      </c>
      <c r="E73" s="240" t="s">
        <v>1056</v>
      </c>
      <c r="F73" s="240" t="s">
        <v>1057</v>
      </c>
      <c r="G73" s="240" t="s">
        <v>69</v>
      </c>
      <c r="H73" s="240" t="s">
        <v>70</v>
      </c>
      <c r="I73" s="240" t="s">
        <v>1058</v>
      </c>
      <c r="J73" s="240" t="s">
        <v>204</v>
      </c>
      <c r="K73" s="240" t="s">
        <v>206</v>
      </c>
      <c r="L73" s="241" t="s">
        <v>1059</v>
      </c>
    </row>
    <row r="74" spans="1:28">
      <c r="A74" s="242" t="s">
        <v>1060</v>
      </c>
      <c r="B74" s="124">
        <v>323</v>
      </c>
      <c r="C74" s="102" t="s">
        <v>1061</v>
      </c>
      <c r="D74" s="102" t="s">
        <v>1062</v>
      </c>
      <c r="E74" s="102">
        <v>15</v>
      </c>
      <c r="F74" s="102"/>
      <c r="G74" s="102">
        <v>5.56</v>
      </c>
      <c r="H74" s="102">
        <v>322</v>
      </c>
      <c r="I74" s="102">
        <v>12.7</v>
      </c>
      <c r="J74" s="102">
        <v>152</v>
      </c>
      <c r="K74" s="102">
        <v>0.25</v>
      </c>
      <c r="L74" s="243">
        <v>0</v>
      </c>
    </row>
    <row r="75" spans="1:28">
      <c r="A75" s="242" t="s">
        <v>1063</v>
      </c>
      <c r="B75" s="124">
        <v>323</v>
      </c>
      <c r="C75" s="102" t="s">
        <v>1064</v>
      </c>
      <c r="D75" s="102" t="s">
        <v>1065</v>
      </c>
      <c r="E75" s="102">
        <v>20</v>
      </c>
      <c r="F75" s="102"/>
      <c r="G75" s="102">
        <v>7</v>
      </c>
      <c r="H75" s="102">
        <v>539</v>
      </c>
      <c r="I75" s="102">
        <v>12.1</v>
      </c>
      <c r="J75" s="102">
        <v>-86</v>
      </c>
      <c r="K75" s="102">
        <v>0.19</v>
      </c>
      <c r="L75" s="243">
        <v>0</v>
      </c>
    </row>
    <row r="76" spans="1:28">
      <c r="A76" s="242" t="s">
        <v>1066</v>
      </c>
      <c r="B76" s="124" t="s">
        <v>17</v>
      </c>
      <c r="C76" s="102" t="s">
        <v>1067</v>
      </c>
      <c r="D76" s="102"/>
      <c r="E76" s="102">
        <v>20</v>
      </c>
      <c r="F76" s="102"/>
      <c r="G76" s="102">
        <v>5.97</v>
      </c>
      <c r="H76" s="102">
        <v>144</v>
      </c>
      <c r="I76" s="102">
        <v>11.6</v>
      </c>
      <c r="J76" s="102">
        <v>8</v>
      </c>
      <c r="K76" s="102">
        <v>0.15</v>
      </c>
      <c r="L76" s="243">
        <v>0</v>
      </c>
    </row>
    <row r="77" spans="1:28">
      <c r="A77" s="242" t="s">
        <v>1068</v>
      </c>
      <c r="B77" s="124" t="s">
        <v>19</v>
      </c>
      <c r="C77" s="102" t="s">
        <v>1069</v>
      </c>
      <c r="D77" s="102"/>
      <c r="E77" s="102">
        <v>20</v>
      </c>
      <c r="F77" s="102"/>
      <c r="G77" s="102">
        <v>6.25</v>
      </c>
      <c r="H77" s="102">
        <v>182</v>
      </c>
      <c r="I77" s="102">
        <v>11.6</v>
      </c>
      <c r="J77" s="102">
        <v>33</v>
      </c>
      <c r="K77" s="102">
        <v>0.16</v>
      </c>
      <c r="L77" s="243">
        <v>0</v>
      </c>
    </row>
    <row r="78" spans="1:28">
      <c r="A78" s="242" t="s">
        <v>1070</v>
      </c>
      <c r="B78" s="124">
        <v>352</v>
      </c>
      <c r="C78" s="102" t="s">
        <v>1071</v>
      </c>
      <c r="D78" s="102"/>
      <c r="E78" s="102">
        <v>20</v>
      </c>
      <c r="F78" s="102"/>
      <c r="G78" s="102">
        <v>5.27</v>
      </c>
      <c r="H78" s="102">
        <v>229</v>
      </c>
      <c r="I78" s="102">
        <v>11.6</v>
      </c>
      <c r="J78" s="102">
        <v>180</v>
      </c>
      <c r="K78" s="102">
        <v>0.14000000000000001</v>
      </c>
      <c r="L78" s="243">
        <v>0</v>
      </c>
    </row>
    <row r="79" spans="1:28">
      <c r="A79" s="242" t="s">
        <v>1072</v>
      </c>
      <c r="B79" s="124">
        <v>1024</v>
      </c>
      <c r="C79" s="102" t="s">
        <v>1073</v>
      </c>
      <c r="D79" s="102" t="s">
        <v>1074</v>
      </c>
      <c r="E79" s="102">
        <v>10</v>
      </c>
      <c r="F79" s="102"/>
      <c r="G79" s="102">
        <v>6.37</v>
      </c>
      <c r="H79" s="102">
        <v>563</v>
      </c>
      <c r="I79" s="102">
        <v>11.5</v>
      </c>
      <c r="J79" s="102">
        <v>78</v>
      </c>
      <c r="K79" s="102">
        <v>0.28000000000000003</v>
      </c>
      <c r="L79" s="243">
        <v>0</v>
      </c>
    </row>
    <row r="80" spans="1:28">
      <c r="A80" s="242" t="s">
        <v>1075</v>
      </c>
      <c r="B80" s="124" t="s">
        <v>34</v>
      </c>
      <c r="C80" s="102" t="s">
        <v>1064</v>
      </c>
      <c r="D80" s="102"/>
      <c r="E80" s="102">
        <v>20</v>
      </c>
      <c r="F80" s="102"/>
      <c r="G80" s="102">
        <v>6.43</v>
      </c>
      <c r="H80" s="102">
        <v>253</v>
      </c>
      <c r="I80" s="102">
        <v>11.6</v>
      </c>
      <c r="J80" s="102">
        <v>-23</v>
      </c>
      <c r="K80" s="102">
        <v>0.18</v>
      </c>
      <c r="L80" s="243">
        <v>0</v>
      </c>
    </row>
    <row r="81" spans="1:12">
      <c r="A81" s="242" t="s">
        <v>1076</v>
      </c>
      <c r="B81" s="124">
        <v>4031</v>
      </c>
      <c r="C81" s="102" t="s">
        <v>1077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4" t="s">
        <v>1079</v>
      </c>
    </row>
    <row r="82" spans="1:12">
      <c r="A82" s="242" t="s">
        <v>1080</v>
      </c>
      <c r="B82" s="124">
        <v>4031</v>
      </c>
      <c r="C82" s="102" t="s">
        <v>35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>
      <c r="A83" s="242" t="s">
        <v>1081</v>
      </c>
      <c r="B83" s="124">
        <v>4031</v>
      </c>
      <c r="C83" s="102" t="s">
        <v>1082</v>
      </c>
      <c r="D83" s="102" t="s">
        <v>1078</v>
      </c>
      <c r="E83" s="102"/>
      <c r="F83" s="102"/>
      <c r="G83" s="102"/>
      <c r="H83" s="102"/>
      <c r="I83" s="102"/>
      <c r="J83" s="102"/>
      <c r="K83" s="102"/>
      <c r="L83" s="243">
        <v>0</v>
      </c>
    </row>
    <row r="84" spans="1:12">
      <c r="A84" s="242" t="s">
        <v>1083</v>
      </c>
      <c r="B84" s="124" t="s">
        <v>41</v>
      </c>
      <c r="C84" s="102" t="s">
        <v>1064</v>
      </c>
      <c r="D84" s="102" t="s">
        <v>1084</v>
      </c>
      <c r="E84" s="102">
        <v>8</v>
      </c>
      <c r="F84" s="102"/>
      <c r="G84" s="102">
        <v>6.19</v>
      </c>
      <c r="H84" s="102">
        <v>402</v>
      </c>
      <c r="I84" s="102">
        <v>11.6</v>
      </c>
      <c r="J84" s="102">
        <v>48</v>
      </c>
      <c r="K84" s="102">
        <v>0.4</v>
      </c>
      <c r="L84" s="243">
        <v>0</v>
      </c>
    </row>
    <row r="85" spans="1:12">
      <c r="A85" s="242" t="s">
        <v>1085</v>
      </c>
      <c r="B85" s="124">
        <v>4016</v>
      </c>
      <c r="C85" s="102" t="s">
        <v>1073</v>
      </c>
      <c r="D85" s="102" t="s">
        <v>1074</v>
      </c>
      <c r="E85" s="102">
        <v>12</v>
      </c>
      <c r="F85" s="102"/>
      <c r="G85" s="102">
        <v>6.04</v>
      </c>
      <c r="H85" s="102">
        <v>279</v>
      </c>
      <c r="I85" s="102">
        <v>12.1</v>
      </c>
      <c r="J85" s="102">
        <v>-11</v>
      </c>
      <c r="K85" s="102">
        <v>0.21</v>
      </c>
      <c r="L85" s="243">
        <v>0</v>
      </c>
    </row>
    <row r="86" spans="1:12">
      <c r="A86" s="242" t="s">
        <v>1086</v>
      </c>
      <c r="B86" s="124">
        <v>1033</v>
      </c>
      <c r="C86" s="102" t="s">
        <v>1087</v>
      </c>
      <c r="D86" s="102" t="s">
        <v>1088</v>
      </c>
      <c r="E86" s="102"/>
      <c r="F86" s="102"/>
      <c r="G86" s="102"/>
      <c r="H86" s="102"/>
      <c r="I86" s="102"/>
      <c r="J86" s="102"/>
      <c r="K86" s="102"/>
      <c r="L86" s="243">
        <v>0</v>
      </c>
    </row>
    <row r="87" spans="1:12">
      <c r="A87" s="242" t="s">
        <v>1089</v>
      </c>
      <c r="B87" s="124" t="s">
        <v>15</v>
      </c>
      <c r="C87" s="102" t="s">
        <v>1090</v>
      </c>
      <c r="D87" s="102"/>
      <c r="E87" s="102">
        <v>15</v>
      </c>
      <c r="F87" s="102"/>
      <c r="G87" s="102">
        <v>5.3</v>
      </c>
      <c r="H87" s="102">
        <v>58</v>
      </c>
      <c r="I87" s="102">
        <v>12.2</v>
      </c>
      <c r="J87" s="102">
        <v>210</v>
      </c>
      <c r="K87" s="102">
        <v>0.54</v>
      </c>
      <c r="L87" s="243">
        <v>0</v>
      </c>
    </row>
    <row r="88" spans="1:12">
      <c r="A88" s="242" t="s">
        <v>1091</v>
      </c>
      <c r="B88" s="124" t="s">
        <v>15</v>
      </c>
      <c r="C88" s="102" t="s">
        <v>1087</v>
      </c>
      <c r="D88" s="102" t="s">
        <v>1078</v>
      </c>
      <c r="E88" s="102">
        <v>20</v>
      </c>
      <c r="F88" s="102"/>
      <c r="G88" s="102"/>
      <c r="H88" s="102"/>
      <c r="I88" s="102"/>
      <c r="J88" s="102"/>
      <c r="K88" s="102"/>
      <c r="L88" s="243">
        <v>0</v>
      </c>
    </row>
    <row r="89" spans="1:12">
      <c r="A89" s="242" t="s">
        <v>1092</v>
      </c>
      <c r="B89" s="124" t="s">
        <v>15</v>
      </c>
      <c r="C89" s="102" t="s">
        <v>1093</v>
      </c>
      <c r="D89" s="102"/>
      <c r="E89" s="102">
        <v>30</v>
      </c>
      <c r="F89" s="102"/>
      <c r="G89" s="102">
        <v>6.71</v>
      </c>
      <c r="H89" s="102">
        <v>310</v>
      </c>
      <c r="I89" s="102">
        <v>11.8</v>
      </c>
      <c r="J89" s="102">
        <v>-78</v>
      </c>
      <c r="K89" s="102">
        <v>0.16</v>
      </c>
      <c r="L89" s="243">
        <v>0</v>
      </c>
    </row>
    <row r="90" spans="1:12">
      <c r="A90" s="242" t="s">
        <v>1094</v>
      </c>
      <c r="B90" s="124" t="s">
        <v>15</v>
      </c>
      <c r="C90" s="102" t="s">
        <v>1095</v>
      </c>
      <c r="D90" s="102"/>
      <c r="E90" s="102">
        <v>35</v>
      </c>
      <c r="F90" s="102"/>
      <c r="G90" s="102">
        <v>6.81</v>
      </c>
      <c r="H90" s="102">
        <v>337</v>
      </c>
      <c r="I90" s="102">
        <v>11.8</v>
      </c>
      <c r="J90" s="102">
        <v>-107</v>
      </c>
      <c r="K90" s="102">
        <v>0.19</v>
      </c>
      <c r="L90" s="243">
        <v>0</v>
      </c>
    </row>
    <row r="91" spans="1:12">
      <c r="A91" s="242" t="s">
        <v>1096</v>
      </c>
      <c r="B91" s="124">
        <v>241</v>
      </c>
      <c r="C91" s="102" t="s">
        <v>1097</v>
      </c>
      <c r="D91" s="102" t="s">
        <v>1098</v>
      </c>
      <c r="E91" s="102">
        <v>15</v>
      </c>
      <c r="F91" s="102"/>
      <c r="G91" s="102">
        <v>5.36</v>
      </c>
      <c r="H91" s="102">
        <v>310</v>
      </c>
      <c r="I91" s="102">
        <v>12.6</v>
      </c>
      <c r="J91" s="102">
        <v>212</v>
      </c>
      <c r="K91" s="102">
        <v>0.23</v>
      </c>
      <c r="L91" s="243">
        <v>0</v>
      </c>
    </row>
    <row r="92" spans="1:12">
      <c r="A92" s="242" t="s">
        <v>1099</v>
      </c>
      <c r="B92" s="124">
        <v>241</v>
      </c>
      <c r="C92" s="102" t="s">
        <v>32</v>
      </c>
      <c r="D92" s="102" t="s">
        <v>1100</v>
      </c>
      <c r="E92" s="102">
        <v>17</v>
      </c>
      <c r="F92" s="102"/>
      <c r="G92" s="102">
        <v>5.74</v>
      </c>
      <c r="H92" s="102">
        <v>391</v>
      </c>
      <c r="I92" s="102">
        <v>12.3</v>
      </c>
      <c r="J92" s="102">
        <v>72</v>
      </c>
      <c r="K92" s="102">
        <v>0.17</v>
      </c>
      <c r="L92" s="243">
        <v>0</v>
      </c>
    </row>
    <row r="93" spans="1:12">
      <c r="A93" s="242" t="s">
        <v>1101</v>
      </c>
      <c r="B93" s="124">
        <v>241</v>
      </c>
      <c r="C93" s="102" t="s">
        <v>1064</v>
      </c>
      <c r="D93" s="102" t="s">
        <v>1102</v>
      </c>
      <c r="E93" s="102">
        <v>21</v>
      </c>
      <c r="F93" s="102"/>
      <c r="G93" s="102">
        <v>6.32</v>
      </c>
      <c r="H93" s="102">
        <v>366</v>
      </c>
      <c r="I93" s="102">
        <v>12</v>
      </c>
      <c r="J93" s="102">
        <v>-32</v>
      </c>
      <c r="K93" s="102">
        <v>0.2</v>
      </c>
      <c r="L93" s="243">
        <v>0</v>
      </c>
    </row>
    <row r="94" spans="1:12">
      <c r="A94" s="242" t="s">
        <v>1103</v>
      </c>
      <c r="B94" s="124">
        <v>241</v>
      </c>
      <c r="C94" s="102" t="s">
        <v>1082</v>
      </c>
      <c r="D94" s="102" t="s">
        <v>1104</v>
      </c>
      <c r="E94" s="102">
        <v>25</v>
      </c>
      <c r="F94" s="102"/>
      <c r="G94" s="102">
        <v>6.23</v>
      </c>
      <c r="H94" s="102">
        <v>291</v>
      </c>
      <c r="I94" s="102">
        <v>11.8</v>
      </c>
      <c r="J94" s="102">
        <v>-39</v>
      </c>
      <c r="K94" s="102">
        <v>0.23</v>
      </c>
      <c r="L94" s="243">
        <v>0</v>
      </c>
    </row>
    <row r="95" spans="1:12">
      <c r="A95" s="242" t="s">
        <v>1105</v>
      </c>
      <c r="B95" s="124">
        <v>241</v>
      </c>
      <c r="C95" s="102" t="s">
        <v>1106</v>
      </c>
      <c r="D95" s="102" t="s">
        <v>1107</v>
      </c>
      <c r="E95" s="102">
        <v>20</v>
      </c>
      <c r="F95" s="102"/>
      <c r="G95" s="102">
        <v>5.61</v>
      </c>
      <c r="H95" s="102">
        <v>331</v>
      </c>
      <c r="I95" s="102">
        <v>11.5</v>
      </c>
      <c r="J95" s="102">
        <v>117</v>
      </c>
      <c r="K95" s="102">
        <v>0.26</v>
      </c>
      <c r="L95" s="243">
        <v>0</v>
      </c>
    </row>
    <row r="96" spans="1:12">
      <c r="A96" s="242" t="s">
        <v>1108</v>
      </c>
      <c r="B96" s="124">
        <v>320</v>
      </c>
      <c r="C96" s="102" t="s">
        <v>1087</v>
      </c>
      <c r="D96" s="102" t="s">
        <v>1109</v>
      </c>
      <c r="E96" s="102">
        <v>15</v>
      </c>
      <c r="F96" s="102"/>
      <c r="G96" s="102">
        <v>7.36</v>
      </c>
      <c r="H96" s="102">
        <v>808</v>
      </c>
      <c r="I96" s="102">
        <v>11.6</v>
      </c>
      <c r="J96" s="102">
        <v>-134</v>
      </c>
      <c r="K96" s="102">
        <v>0.17</v>
      </c>
      <c r="L96" s="243">
        <v>0</v>
      </c>
    </row>
    <row r="97" spans="1:29">
      <c r="A97" s="242" t="s">
        <v>1110</v>
      </c>
      <c r="B97" s="124">
        <v>320</v>
      </c>
      <c r="C97" s="102" t="s">
        <v>1111</v>
      </c>
      <c r="D97" s="102" t="s">
        <v>1112</v>
      </c>
      <c r="E97" s="102">
        <v>30</v>
      </c>
      <c r="F97" s="102"/>
      <c r="G97" s="102">
        <v>7.51</v>
      </c>
      <c r="H97" s="102">
        <v>752</v>
      </c>
      <c r="I97" s="102">
        <v>11.5</v>
      </c>
      <c r="J97" s="102">
        <v>-158</v>
      </c>
      <c r="K97" s="102">
        <v>0.11</v>
      </c>
      <c r="L97" s="243">
        <v>0</v>
      </c>
    </row>
    <row r="98" spans="1:29" ht="15" thickBot="1">
      <c r="A98" s="245" t="s">
        <v>1113</v>
      </c>
      <c r="B98" s="246">
        <v>320</v>
      </c>
      <c r="C98" s="108" t="s">
        <v>1114</v>
      </c>
      <c r="D98" s="108" t="s">
        <v>1115</v>
      </c>
      <c r="E98" s="108">
        <v>33</v>
      </c>
      <c r="F98" s="108"/>
      <c r="G98" s="108">
        <v>6.76</v>
      </c>
      <c r="H98" s="108">
        <v>536</v>
      </c>
      <c r="I98" s="108">
        <v>11.5</v>
      </c>
      <c r="J98" s="108">
        <v>19</v>
      </c>
      <c r="K98" s="108">
        <v>0.17</v>
      </c>
      <c r="L98" s="247">
        <v>0</v>
      </c>
    </row>
    <row r="101" spans="1:29" ht="15.6">
      <c r="A101" s="251" t="s">
        <v>1252</v>
      </c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</row>
    <row r="102" spans="1:29">
      <c r="A102" s="252"/>
      <c r="B102" s="252"/>
      <c r="C102" s="252"/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</row>
    <row r="103" spans="1:29" ht="16.149999999999999">
      <c r="A103" s="252"/>
      <c r="B103" s="439" t="s">
        <v>1253</v>
      </c>
      <c r="C103" s="252"/>
      <c r="D103" s="252"/>
      <c r="E103" s="439" t="s">
        <v>1254</v>
      </c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</row>
    <row r="104" spans="1:29">
      <c r="A104" s="252"/>
      <c r="B104" s="253"/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</row>
    <row r="105" spans="1:29" ht="16.149999999999999">
      <c r="A105" s="252"/>
      <c r="B105" s="253" t="s">
        <v>1255</v>
      </c>
      <c r="C105" s="439" t="s">
        <v>1256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</row>
    <row r="106" spans="1:29" ht="16.149999999999999">
      <c r="A106" s="252"/>
      <c r="B106" s="253" t="s">
        <v>1257</v>
      </c>
      <c r="C106" s="439" t="s">
        <v>1258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</row>
    <row r="107" spans="1:29">
      <c r="A107" s="252"/>
      <c r="B107" s="253" t="s">
        <v>1259</v>
      </c>
      <c r="C107" s="439" t="s">
        <v>1260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</row>
    <row r="108" spans="1:29">
      <c r="A108" s="252"/>
      <c r="B108" s="253" t="s">
        <v>81</v>
      </c>
      <c r="C108" s="252" t="s">
        <v>1261</v>
      </c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</row>
    <row r="109" spans="1:29">
      <c r="A109" s="252"/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</row>
    <row r="110" spans="1:29">
      <c r="A110" s="252" t="s">
        <v>1262</v>
      </c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</row>
    <row r="111" spans="1:29">
      <c r="A111" s="252"/>
      <c r="B111" s="252"/>
      <c r="C111" s="252"/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</row>
    <row r="112" spans="1:29">
      <c r="A112" s="252"/>
      <c r="B112" s="252" t="s">
        <v>1263</v>
      </c>
      <c r="C112" s="252"/>
      <c r="D112" s="252"/>
      <c r="E112" s="252"/>
      <c r="F112" s="252" t="s">
        <v>1264</v>
      </c>
      <c r="G112" s="252"/>
      <c r="H112" s="252"/>
      <c r="I112" s="252"/>
      <c r="J112" s="252" t="s">
        <v>1265</v>
      </c>
      <c r="K112" s="252"/>
      <c r="L112" s="252"/>
      <c r="M112" s="252"/>
      <c r="N112" s="252" t="s">
        <v>1266</v>
      </c>
      <c r="O112" s="252"/>
      <c r="P112" s="252"/>
      <c r="Q112" s="252"/>
      <c r="R112" s="252" t="s">
        <v>1267</v>
      </c>
      <c r="S112" s="252"/>
      <c r="T112" s="252"/>
      <c r="U112" s="252"/>
      <c r="V112" s="252" t="s">
        <v>1268</v>
      </c>
      <c r="W112" s="252"/>
      <c r="X112" s="252"/>
      <c r="Y112" s="252"/>
      <c r="Z112" s="252"/>
      <c r="AA112" s="252"/>
      <c r="AB112" s="252"/>
      <c r="AC112" s="252"/>
    </row>
    <row r="113" spans="1:29" ht="15">
      <c r="A113" s="253" t="s">
        <v>1255</v>
      </c>
      <c r="B113" s="252">
        <v>-120</v>
      </c>
      <c r="C113" s="252" t="s">
        <v>1402</v>
      </c>
      <c r="D113" s="252"/>
      <c r="E113" s="252"/>
      <c r="F113" s="252">
        <v>-86</v>
      </c>
      <c r="G113" s="252" t="s">
        <v>1402</v>
      </c>
      <c r="H113" s="252"/>
      <c r="I113" s="252"/>
      <c r="J113" s="252">
        <v>-119</v>
      </c>
      <c r="K113" s="252" t="s">
        <v>1402</v>
      </c>
      <c r="L113" s="252"/>
      <c r="M113" s="252"/>
      <c r="N113" s="252">
        <v>-81</v>
      </c>
      <c r="O113" s="252" t="s">
        <v>1402</v>
      </c>
      <c r="P113" s="252"/>
      <c r="Q113" s="252"/>
      <c r="R113" s="252">
        <v>-81</v>
      </c>
      <c r="S113" s="252" t="s">
        <v>1402</v>
      </c>
      <c r="T113" s="252"/>
      <c r="U113" s="252"/>
      <c r="V113" s="252">
        <v>-64</v>
      </c>
      <c r="W113" s="252" t="s">
        <v>1402</v>
      </c>
      <c r="X113" s="252"/>
      <c r="Y113" s="252"/>
      <c r="Z113" s="252"/>
      <c r="AA113" s="252"/>
      <c r="AB113" s="252"/>
      <c r="AC113" s="252"/>
    </row>
    <row r="114" spans="1:29" ht="15">
      <c r="A114" s="253" t="s">
        <v>1273</v>
      </c>
      <c r="B114" s="252">
        <v>-29</v>
      </c>
      <c r="C114" s="252" t="s">
        <v>1274</v>
      </c>
      <c r="D114" s="252">
        <v>-79</v>
      </c>
      <c r="E114" s="252"/>
      <c r="F114" s="252">
        <v>-17</v>
      </c>
      <c r="G114" s="252" t="s">
        <v>1274</v>
      </c>
      <c r="H114" s="252">
        <v>-126</v>
      </c>
      <c r="I114" s="252"/>
      <c r="J114" s="252">
        <v>-19</v>
      </c>
      <c r="K114" s="252" t="s">
        <v>1274</v>
      </c>
      <c r="L114" s="252">
        <v>-50</v>
      </c>
      <c r="M114" s="252"/>
      <c r="N114" s="252">
        <v>-78</v>
      </c>
      <c r="O114" s="252" t="s">
        <v>1274</v>
      </c>
      <c r="P114" s="252">
        <v>-189</v>
      </c>
      <c r="Q114" s="252"/>
      <c r="R114" s="252">
        <v>-76</v>
      </c>
      <c r="S114" s="252" t="s">
        <v>1274</v>
      </c>
      <c r="T114" s="252">
        <v>-96</v>
      </c>
      <c r="U114" s="252"/>
      <c r="V114" s="252">
        <v>-47</v>
      </c>
      <c r="W114" s="252" t="s">
        <v>1274</v>
      </c>
      <c r="X114" s="252">
        <v>-100</v>
      </c>
      <c r="Y114" s="252"/>
      <c r="Z114" s="252"/>
      <c r="AA114" s="252"/>
      <c r="AB114" s="252"/>
      <c r="AC114" s="252"/>
    </row>
    <row r="115" spans="1:29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>
        <v>-143</v>
      </c>
      <c r="K115" s="252" t="s">
        <v>1402</v>
      </c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</row>
    <row r="116" spans="1:29">
      <c r="A116" s="253"/>
      <c r="B116" s="252"/>
      <c r="C116" s="252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</row>
    <row r="117" spans="1:29">
      <c r="A117" s="252"/>
      <c r="B117" s="252"/>
      <c r="C117" s="439" t="s">
        <v>1276</v>
      </c>
      <c r="D117" s="252"/>
      <c r="E117" s="252"/>
      <c r="F117" s="439" t="s">
        <v>1276</v>
      </c>
      <c r="G117" s="252"/>
      <c r="H117" s="252"/>
      <c r="I117" s="252"/>
      <c r="J117" s="439" t="s">
        <v>1276</v>
      </c>
      <c r="K117" s="252"/>
      <c r="L117" s="252"/>
      <c r="M117" s="252"/>
      <c r="N117" s="439" t="s">
        <v>1276</v>
      </c>
      <c r="O117" s="252"/>
      <c r="P117" s="252"/>
      <c r="Q117" s="252"/>
      <c r="R117" s="439" t="s">
        <v>1276</v>
      </c>
      <c r="S117" s="252"/>
      <c r="T117" s="252"/>
      <c r="U117" s="252"/>
      <c r="V117" s="439" t="s">
        <v>1276</v>
      </c>
      <c r="W117" s="252"/>
      <c r="X117" s="252"/>
      <c r="Y117" s="252"/>
      <c r="Z117" s="252"/>
      <c r="AA117" s="252"/>
      <c r="AB117" s="252"/>
      <c r="AC117" s="252"/>
    </row>
    <row r="118" spans="1:29" ht="16.149999999999999">
      <c r="A118" s="440" t="s">
        <v>1277</v>
      </c>
      <c r="B118" s="440" t="s">
        <v>81</v>
      </c>
      <c r="C118" s="254" t="s">
        <v>1278</v>
      </c>
      <c r="D118" s="252"/>
      <c r="E118" s="252"/>
      <c r="F118" s="254" t="s">
        <v>1279</v>
      </c>
      <c r="G118" s="252"/>
      <c r="H118" s="252"/>
      <c r="I118" s="252"/>
      <c r="J118" s="254" t="s">
        <v>1280</v>
      </c>
      <c r="K118" s="252"/>
      <c r="L118" s="252"/>
      <c r="M118" s="252"/>
      <c r="N118" s="254" t="s">
        <v>1281</v>
      </c>
      <c r="O118" s="252"/>
      <c r="P118" s="252"/>
      <c r="Q118" s="252"/>
      <c r="R118" s="254" t="s">
        <v>1282</v>
      </c>
      <c r="S118" s="252"/>
      <c r="T118" s="252"/>
      <c r="U118" s="252"/>
      <c r="V118" s="254" t="s">
        <v>1283</v>
      </c>
      <c r="W118" s="252"/>
      <c r="X118" s="252"/>
      <c r="Y118" s="252"/>
      <c r="Z118" s="252"/>
      <c r="AA118" s="252"/>
      <c r="AB118" s="252"/>
      <c r="AC118" s="252"/>
    </row>
    <row r="119" spans="1:29">
      <c r="A119" s="254" t="s">
        <v>1248</v>
      </c>
      <c r="B119" s="254"/>
      <c r="C119" s="254"/>
      <c r="D119" s="252"/>
      <c r="E119" s="252"/>
      <c r="F119" s="254"/>
      <c r="G119" s="252"/>
      <c r="H119" s="252"/>
      <c r="I119" s="252"/>
      <c r="J119" s="254"/>
      <c r="K119" s="252"/>
      <c r="L119" s="252"/>
      <c r="M119" s="252"/>
      <c r="N119" s="254"/>
      <c r="O119" s="252"/>
      <c r="P119" s="252"/>
      <c r="Q119" s="252"/>
      <c r="R119" s="254"/>
      <c r="S119" s="252"/>
      <c r="T119" s="252"/>
      <c r="U119" s="252"/>
      <c r="V119" s="254"/>
      <c r="W119" s="252"/>
      <c r="X119" s="252"/>
      <c r="Y119" s="252"/>
      <c r="Z119" s="252"/>
      <c r="AA119" s="252"/>
      <c r="AB119" s="252"/>
      <c r="AC119" s="252"/>
    </row>
    <row r="120" spans="1:29" ht="15">
      <c r="A120" s="254"/>
      <c r="B120" s="254"/>
      <c r="C120" s="253" t="s">
        <v>1284</v>
      </c>
      <c r="D120" s="253" t="s">
        <v>1285</v>
      </c>
      <c r="E120" s="252"/>
      <c r="F120" s="253" t="s">
        <v>1286</v>
      </c>
      <c r="G120" s="253" t="s">
        <v>1287</v>
      </c>
      <c r="H120" s="252"/>
      <c r="I120" s="252"/>
      <c r="J120" s="253" t="s">
        <v>1288</v>
      </c>
      <c r="K120" s="253" t="s">
        <v>1289</v>
      </c>
      <c r="L120" s="252"/>
      <c r="M120" s="252"/>
      <c r="N120" s="253" t="s">
        <v>1290</v>
      </c>
      <c r="O120" s="253" t="s">
        <v>1291</v>
      </c>
      <c r="P120" s="252"/>
      <c r="Q120" s="252"/>
      <c r="R120" s="253" t="s">
        <v>1292</v>
      </c>
      <c r="S120" s="253" t="s">
        <v>1293</v>
      </c>
      <c r="T120" s="252"/>
      <c r="U120" s="252"/>
      <c r="V120" s="253" t="s">
        <v>1294</v>
      </c>
      <c r="W120" s="253" t="s">
        <v>1295</v>
      </c>
      <c r="X120" s="252"/>
      <c r="Y120" s="252"/>
      <c r="Z120" s="252"/>
      <c r="AA120" s="252"/>
      <c r="AB120" s="252"/>
      <c r="AC120" s="252"/>
    </row>
    <row r="121" spans="1:29">
      <c r="A121" s="254">
        <v>0</v>
      </c>
      <c r="B121" s="440">
        <f>+(100-A121)/100</f>
        <v>1</v>
      </c>
      <c r="C121" s="255">
        <f>$B$113+$B$114*LN(B121)</f>
        <v>-120</v>
      </c>
      <c r="D121" s="255">
        <f>$B$113+$D$114*LN(B121)</f>
        <v>-120</v>
      </c>
      <c r="E121" s="252"/>
      <c r="F121" s="255">
        <f>$F$113+$F$114*LN($B121)</f>
        <v>-86</v>
      </c>
      <c r="G121" s="255">
        <f>$F$113+$H$114*LN($B121)</f>
        <v>-86</v>
      </c>
      <c r="H121" s="252"/>
      <c r="I121" s="252"/>
      <c r="J121" s="255">
        <f>$J$113+$J$114*LN($B121)</f>
        <v>-119</v>
      </c>
      <c r="K121" s="255">
        <f>$J$113+$L$114*LN($B121)</f>
        <v>-119</v>
      </c>
      <c r="L121" s="252"/>
      <c r="M121" s="252"/>
      <c r="N121" s="255">
        <f>$N$113+$N$114*LN($B121)</f>
        <v>-81</v>
      </c>
      <c r="O121" s="255">
        <f>$N$113+$P$114*LN($B121)</f>
        <v>-81</v>
      </c>
      <c r="P121" s="252"/>
      <c r="Q121" s="252"/>
      <c r="R121" s="255">
        <f>$R$113+$R$114*LN($B121)</f>
        <v>-81</v>
      </c>
      <c r="S121" s="255">
        <f>$R$113+$T$114*LN($B121)</f>
        <v>-81</v>
      </c>
      <c r="T121" s="252"/>
      <c r="U121" s="252"/>
      <c r="V121" s="255">
        <f>$V$113+$V$114*LN($B121)</f>
        <v>-64</v>
      </c>
      <c r="W121" s="255">
        <f>$V$113+$X$114*LN($B121)</f>
        <v>-64</v>
      </c>
      <c r="X121" s="252"/>
      <c r="Y121" s="252"/>
      <c r="Z121" s="252"/>
      <c r="AA121" s="252"/>
      <c r="AB121" s="252"/>
      <c r="AC121" s="252"/>
    </row>
    <row r="122" spans="1:29">
      <c r="A122" s="254">
        <v>10</v>
      </c>
      <c r="B122" s="440">
        <f t="shared" ref="B122:B134" si="0">+(100-A122)/100</f>
        <v>0.9</v>
      </c>
      <c r="C122" s="255">
        <f t="shared" ref="C122:C134" si="1">$B$113+$B$114*LN(B122)</f>
        <v>-116.94454504592304</v>
      </c>
      <c r="D122" s="255">
        <f t="shared" ref="D122:D134" si="2">$B$113+$D$114*LN(B122)</f>
        <v>-111.67651926303172</v>
      </c>
      <c r="E122" s="252"/>
      <c r="F122" s="255">
        <f t="shared" ref="F122:F134" si="3">$F$113+$F$114*LN($B122)</f>
        <v>-84.20887123381695</v>
      </c>
      <c r="G122" s="255">
        <f t="shared" ref="G122:G134" si="4">$F$113+$H$114*LN($B122)</f>
        <v>-72.724575027113886</v>
      </c>
      <c r="H122" s="252"/>
      <c r="I122" s="252"/>
      <c r="J122" s="255">
        <f t="shared" ref="J122:J134" si="5">$J$113+$J$114*LN($B122)</f>
        <v>-116.99815020250131</v>
      </c>
      <c r="K122" s="255">
        <f t="shared" ref="K122:K134" si="6">$J$113+$L$114*LN($B122)</f>
        <v>-113.73197421710869</v>
      </c>
      <c r="L122" s="252"/>
      <c r="M122" s="252"/>
      <c r="N122" s="255">
        <f t="shared" ref="N122:N134" si="7">$N$113+$N$114*LN($B122)</f>
        <v>-72.781879778689557</v>
      </c>
      <c r="O122" s="255">
        <f t="shared" ref="O122:O134" si="8">$N$113+$P$114*LN($B122)</f>
        <v>-61.086862540670836</v>
      </c>
      <c r="P122" s="252"/>
      <c r="Q122" s="252"/>
      <c r="R122" s="255">
        <f t="shared" ref="R122:R134" si="9">$R$113+$R$114*LN($B122)</f>
        <v>-72.9926008100052</v>
      </c>
      <c r="S122" s="255">
        <f t="shared" ref="S122:S134" si="10">$R$113+$T$114*LN($B122)</f>
        <v>-70.885390496848672</v>
      </c>
      <c r="T122" s="252"/>
      <c r="U122" s="252"/>
      <c r="V122" s="255">
        <f t="shared" ref="V122:V134" si="11">$V$113+$V$114*LN($B122)</f>
        <v>-59.048055764082164</v>
      </c>
      <c r="W122" s="255">
        <f t="shared" ref="W122:W134" si="12">$V$113+$X$114*LN($B122)</f>
        <v>-53.463948434217372</v>
      </c>
      <c r="X122" s="252"/>
      <c r="Y122" s="252"/>
      <c r="Z122" s="252"/>
      <c r="AA122" s="252"/>
      <c r="AB122" s="252"/>
      <c r="AC122" s="252"/>
    </row>
    <row r="123" spans="1:29">
      <c r="A123" s="254">
        <v>20</v>
      </c>
      <c r="B123" s="440">
        <f t="shared" si="0"/>
        <v>0.8</v>
      </c>
      <c r="C123" s="255">
        <f t="shared" si="1"/>
        <v>-113.52883701188792</v>
      </c>
      <c r="D123" s="255">
        <f t="shared" si="2"/>
        <v>-102.37165944617743</v>
      </c>
      <c r="E123" s="252"/>
      <c r="F123" s="255">
        <f t="shared" si="3"/>
        <v>-82.206559627658436</v>
      </c>
      <c r="G123" s="255">
        <f t="shared" si="4"/>
        <v>-57.883912534409575</v>
      </c>
      <c r="H123" s="252"/>
      <c r="I123" s="252"/>
      <c r="J123" s="255">
        <f t="shared" si="5"/>
        <v>-114.76027252503002</v>
      </c>
      <c r="K123" s="255">
        <f t="shared" si="6"/>
        <v>-107.84282243428952</v>
      </c>
      <c r="L123" s="252"/>
      <c r="M123" s="252"/>
      <c r="N123" s="255">
        <f t="shared" si="7"/>
        <v>-63.594802997491641</v>
      </c>
      <c r="O123" s="255">
        <f t="shared" si="8"/>
        <v>-38.825868801614362</v>
      </c>
      <c r="P123" s="252"/>
      <c r="Q123" s="252"/>
      <c r="R123" s="255">
        <f t="shared" si="9"/>
        <v>-64.041090100120059</v>
      </c>
      <c r="S123" s="255">
        <f t="shared" si="10"/>
        <v>-59.578219073835868</v>
      </c>
      <c r="T123" s="252"/>
      <c r="U123" s="252"/>
      <c r="V123" s="255">
        <f t="shared" si="11"/>
        <v>-53.512253088232143</v>
      </c>
      <c r="W123" s="255">
        <f t="shared" si="12"/>
        <v>-41.685644868579033</v>
      </c>
      <c r="X123" s="252"/>
      <c r="Y123" s="252"/>
      <c r="Z123" s="252"/>
      <c r="AA123" s="252"/>
      <c r="AB123" s="252"/>
      <c r="AC123" s="252"/>
    </row>
    <row r="124" spans="1:29">
      <c r="A124" s="254">
        <v>30</v>
      </c>
      <c r="B124" s="440">
        <f t="shared" si="0"/>
        <v>0.7</v>
      </c>
      <c r="C124" s="255">
        <f t="shared" si="1"/>
        <v>-109.65642662577676</v>
      </c>
      <c r="D124" s="255">
        <f t="shared" si="2"/>
        <v>-91.822679428840132</v>
      </c>
      <c r="E124" s="252"/>
      <c r="F124" s="255">
        <f t="shared" si="3"/>
        <v>-79.936525953041553</v>
      </c>
      <c r="G124" s="255">
        <f t="shared" si="4"/>
        <v>-41.05895706371971</v>
      </c>
      <c r="H124" s="252"/>
      <c r="I124" s="252"/>
      <c r="J124" s="255">
        <f t="shared" si="5"/>
        <v>-112.22317606516408</v>
      </c>
      <c r="K124" s="255">
        <f t="shared" si="6"/>
        <v>-101.16625280306337</v>
      </c>
      <c r="L124" s="252"/>
      <c r="M124" s="252"/>
      <c r="N124" s="255">
        <f t="shared" si="7"/>
        <v>-53.179354372778867</v>
      </c>
      <c r="O124" s="255">
        <f t="shared" si="8"/>
        <v>-13.588435595579568</v>
      </c>
      <c r="P124" s="252"/>
      <c r="Q124" s="252"/>
      <c r="R124" s="255">
        <f t="shared" si="9"/>
        <v>-53.89270426065633</v>
      </c>
      <c r="S124" s="255">
        <f t="shared" si="10"/>
        <v>-46.759205381881685</v>
      </c>
      <c r="T124" s="252"/>
      <c r="U124" s="252"/>
      <c r="V124" s="255">
        <f t="shared" si="11"/>
        <v>-47.236277634879571</v>
      </c>
      <c r="W124" s="255">
        <f t="shared" si="12"/>
        <v>-28.332505606126759</v>
      </c>
      <c r="X124" s="252"/>
      <c r="Y124" s="252"/>
      <c r="Z124" s="252"/>
      <c r="AA124" s="252"/>
      <c r="AB124" s="252"/>
      <c r="AC124" s="252"/>
    </row>
    <row r="125" spans="1:29">
      <c r="A125" s="254">
        <v>40</v>
      </c>
      <c r="B125" s="440">
        <f t="shared" si="0"/>
        <v>0.6</v>
      </c>
      <c r="C125" s="255">
        <f t="shared" si="1"/>
        <v>-105.18605691078626</v>
      </c>
      <c r="D125" s="255">
        <f t="shared" si="2"/>
        <v>-79.644775722486742</v>
      </c>
      <c r="E125" s="252"/>
      <c r="F125" s="255">
        <f t="shared" si="3"/>
        <v>-77.315964395978156</v>
      </c>
      <c r="G125" s="255">
        <f t="shared" si="4"/>
        <v>-21.635971405485165</v>
      </c>
      <c r="H125" s="252"/>
      <c r="I125" s="252"/>
      <c r="J125" s="255">
        <f t="shared" si="5"/>
        <v>-109.29431314844618</v>
      </c>
      <c r="K125" s="255">
        <f t="shared" si="6"/>
        <v>-93.458718811700464</v>
      </c>
      <c r="L125" s="252"/>
      <c r="M125" s="252"/>
      <c r="N125" s="255">
        <f t="shared" si="7"/>
        <v>-41.155601346252723</v>
      </c>
      <c r="O125" s="255">
        <f t="shared" si="8"/>
        <v>15.546042891772245</v>
      </c>
      <c r="P125" s="252"/>
      <c r="Q125" s="252"/>
      <c r="R125" s="255">
        <f t="shared" si="9"/>
        <v>-42.177252593784708</v>
      </c>
      <c r="S125" s="255">
        <f t="shared" si="10"/>
        <v>-31.960740118464891</v>
      </c>
      <c r="T125" s="252"/>
      <c r="U125" s="252"/>
      <c r="V125" s="255">
        <f t="shared" si="11"/>
        <v>-39.991195682998438</v>
      </c>
      <c r="W125" s="255">
        <f t="shared" si="12"/>
        <v>-12.917437623400929</v>
      </c>
      <c r="X125" s="252"/>
      <c r="Y125" s="252"/>
      <c r="Z125" s="252"/>
      <c r="AA125" s="252"/>
      <c r="AB125" s="252"/>
      <c r="AC125" s="252"/>
    </row>
    <row r="126" spans="1:29">
      <c r="A126" s="254">
        <v>50</v>
      </c>
      <c r="B126" s="440">
        <f t="shared" si="0"/>
        <v>0.5</v>
      </c>
      <c r="C126" s="255">
        <f t="shared" si="1"/>
        <v>-99.898731763761589</v>
      </c>
      <c r="D126" s="255">
        <f t="shared" si="2"/>
        <v>-65.241372735764315</v>
      </c>
      <c r="E126" s="252"/>
      <c r="F126" s="255">
        <f t="shared" si="3"/>
        <v>-74.216497930480926</v>
      </c>
      <c r="G126" s="255">
        <f t="shared" si="4"/>
        <v>1.3365447505531023</v>
      </c>
      <c r="H126" s="252"/>
      <c r="I126" s="252"/>
      <c r="J126" s="255">
        <f t="shared" si="5"/>
        <v>-105.83020356936103</v>
      </c>
      <c r="K126" s="255">
        <f t="shared" si="6"/>
        <v>-84.342640972002727</v>
      </c>
      <c r="L126" s="252"/>
      <c r="M126" s="252"/>
      <c r="N126" s="255">
        <f t="shared" si="7"/>
        <v>-26.93451991632427</v>
      </c>
      <c r="O126" s="255">
        <f t="shared" si="8"/>
        <v>50.004817125829646</v>
      </c>
      <c r="P126" s="252"/>
      <c r="Q126" s="252"/>
      <c r="R126" s="255">
        <f t="shared" si="9"/>
        <v>-28.320814277444157</v>
      </c>
      <c r="S126" s="255">
        <f t="shared" si="10"/>
        <v>-14.457870666245256</v>
      </c>
      <c r="T126" s="252"/>
      <c r="U126" s="252"/>
      <c r="V126" s="255">
        <f t="shared" si="11"/>
        <v>-31.422082513682568</v>
      </c>
      <c r="W126" s="255">
        <f t="shared" si="12"/>
        <v>5.3147180559945326</v>
      </c>
      <c r="X126" s="252"/>
      <c r="Y126" s="252"/>
      <c r="Z126" s="252"/>
      <c r="AA126" s="252"/>
      <c r="AB126" s="252"/>
      <c r="AC126" s="252"/>
    </row>
    <row r="127" spans="1:29">
      <c r="A127" s="254">
        <v>60</v>
      </c>
      <c r="B127" s="440">
        <f t="shared" si="0"/>
        <v>0.4</v>
      </c>
      <c r="C127" s="255">
        <f t="shared" si="1"/>
        <v>-93.427568775649505</v>
      </c>
      <c r="D127" s="255">
        <f t="shared" si="2"/>
        <v>-47.613032181941762</v>
      </c>
      <c r="E127" s="252"/>
      <c r="F127" s="255">
        <f t="shared" si="3"/>
        <v>-70.423057558139362</v>
      </c>
      <c r="G127" s="255">
        <f t="shared" si="4"/>
        <v>29.452632216143527</v>
      </c>
      <c r="H127" s="252"/>
      <c r="I127" s="252"/>
      <c r="J127" s="255">
        <f t="shared" si="5"/>
        <v>-101.59047609439105</v>
      </c>
      <c r="K127" s="255">
        <f t="shared" si="6"/>
        <v>-73.185463406292257</v>
      </c>
      <c r="L127" s="252"/>
      <c r="M127" s="252"/>
      <c r="N127" s="255">
        <f t="shared" si="7"/>
        <v>-9.5293229138159035</v>
      </c>
      <c r="O127" s="255">
        <f t="shared" si="8"/>
        <v>92.178948324215298</v>
      </c>
      <c r="P127" s="252"/>
      <c r="Q127" s="252"/>
      <c r="R127" s="255">
        <f t="shared" si="9"/>
        <v>-11.361904377564215</v>
      </c>
      <c r="S127" s="255">
        <f t="shared" si="10"/>
        <v>6.963910259918876</v>
      </c>
      <c r="T127" s="252"/>
      <c r="U127" s="252"/>
      <c r="V127" s="255">
        <f t="shared" si="11"/>
        <v>-20.934335601914718</v>
      </c>
      <c r="W127" s="255">
        <f t="shared" si="12"/>
        <v>27.6290731874155</v>
      </c>
      <c r="X127" s="252"/>
      <c r="Y127" s="252"/>
      <c r="Z127" s="252"/>
      <c r="AA127" s="252"/>
      <c r="AB127" s="252"/>
      <c r="AC127" s="252"/>
    </row>
    <row r="128" spans="1:29">
      <c r="A128" s="254">
        <v>70</v>
      </c>
      <c r="B128" s="440">
        <f t="shared" si="0"/>
        <v>0.3</v>
      </c>
      <c r="C128" s="255">
        <f t="shared" si="1"/>
        <v>-85.084788674547852</v>
      </c>
      <c r="D128" s="255">
        <f t="shared" si="2"/>
        <v>-24.886148458251043</v>
      </c>
      <c r="E128" s="252"/>
      <c r="F128" s="255">
        <f t="shared" si="3"/>
        <v>-65.532462326459083</v>
      </c>
      <c r="G128" s="255">
        <f t="shared" si="4"/>
        <v>65.700573345067937</v>
      </c>
      <c r="H128" s="252"/>
      <c r="I128" s="252"/>
      <c r="J128" s="255">
        <f t="shared" si="5"/>
        <v>-96.124516717807211</v>
      </c>
      <c r="K128" s="255">
        <f t="shared" si="6"/>
        <v>-58.801359783703191</v>
      </c>
      <c r="L128" s="252"/>
      <c r="M128" s="252"/>
      <c r="N128" s="255">
        <f t="shared" si="7"/>
        <v>12.909878737423014</v>
      </c>
      <c r="O128" s="255">
        <f t="shared" si="8"/>
        <v>146.55086001760193</v>
      </c>
      <c r="P128" s="252"/>
      <c r="Q128" s="252"/>
      <c r="R128" s="255">
        <f t="shared" si="9"/>
        <v>10.501933128771142</v>
      </c>
      <c r="S128" s="255">
        <f t="shared" si="10"/>
        <v>34.581389215289875</v>
      </c>
      <c r="T128" s="252"/>
      <c r="U128" s="252"/>
      <c r="V128" s="255">
        <f t="shared" si="11"/>
        <v>-7.4132781966810057</v>
      </c>
      <c r="W128" s="255">
        <f t="shared" si="12"/>
        <v>56.397280432593618</v>
      </c>
      <c r="X128" s="252"/>
      <c r="Y128" s="252"/>
      <c r="Z128" s="252"/>
      <c r="AA128" s="252"/>
      <c r="AB128" s="252"/>
      <c r="AC128" s="252"/>
    </row>
    <row r="129" spans="1:29">
      <c r="A129" s="254">
        <v>80</v>
      </c>
      <c r="B129" s="440">
        <f t="shared" si="0"/>
        <v>0.2</v>
      </c>
      <c r="C129" s="255">
        <f t="shared" si="1"/>
        <v>-73.326300539411093</v>
      </c>
      <c r="D129" s="255">
        <f t="shared" si="2"/>
        <v>7.1455950822939229</v>
      </c>
      <c r="E129" s="252"/>
      <c r="F129" s="255">
        <f t="shared" si="3"/>
        <v>-58.639555488620296</v>
      </c>
      <c r="G129" s="255">
        <f t="shared" si="4"/>
        <v>116.78917696669663</v>
      </c>
      <c r="H129" s="252"/>
      <c r="I129" s="252"/>
      <c r="J129" s="255">
        <f t="shared" si="5"/>
        <v>-88.420679663752097</v>
      </c>
      <c r="K129" s="255">
        <f t="shared" si="6"/>
        <v>-38.528104378294984</v>
      </c>
      <c r="L129" s="252"/>
      <c r="M129" s="252"/>
      <c r="N129" s="255">
        <f t="shared" si="7"/>
        <v>44.53615716985982</v>
      </c>
      <c r="O129" s="255">
        <f t="shared" si="8"/>
        <v>223.18376545004497</v>
      </c>
      <c r="P129" s="252"/>
      <c r="Q129" s="252"/>
      <c r="R129" s="255">
        <f t="shared" si="9"/>
        <v>41.317281344991628</v>
      </c>
      <c r="S129" s="255">
        <f t="shared" si="10"/>
        <v>73.50603959367362</v>
      </c>
      <c r="T129" s="252"/>
      <c r="U129" s="252"/>
      <c r="V129" s="255">
        <f t="shared" si="11"/>
        <v>11.643581884402707</v>
      </c>
      <c r="W129" s="255">
        <f t="shared" si="12"/>
        <v>96.943791243410033</v>
      </c>
      <c r="X129" s="252"/>
      <c r="Y129" s="252"/>
      <c r="Z129" s="252"/>
      <c r="AA129" s="252"/>
      <c r="AB129" s="252"/>
      <c r="AC129" s="252"/>
    </row>
    <row r="130" spans="1:29">
      <c r="A130" s="254">
        <v>90</v>
      </c>
      <c r="B130" s="440">
        <f t="shared" si="0"/>
        <v>0.1</v>
      </c>
      <c r="C130" s="255">
        <f t="shared" si="1"/>
        <v>-53.225032303172682</v>
      </c>
      <c r="D130" s="255">
        <f t="shared" si="2"/>
        <v>61.904222346529593</v>
      </c>
      <c r="E130" s="252"/>
      <c r="F130" s="255">
        <f t="shared" si="3"/>
        <v>-46.856053419101229</v>
      </c>
      <c r="G130" s="255">
        <f t="shared" si="4"/>
        <v>204.12572171724975</v>
      </c>
      <c r="H130" s="252"/>
      <c r="I130" s="252"/>
      <c r="J130" s="255">
        <f t="shared" si="5"/>
        <v>-75.250883233113143</v>
      </c>
      <c r="K130" s="255">
        <f t="shared" si="6"/>
        <v>-3.8707453502977245</v>
      </c>
      <c r="L130" s="252"/>
      <c r="M130" s="252"/>
      <c r="N130" s="255">
        <f t="shared" si="7"/>
        <v>98.601637253535557</v>
      </c>
      <c r="O130" s="255">
        <f t="shared" si="8"/>
        <v>354.18858257587459</v>
      </c>
      <c r="P130" s="252"/>
      <c r="Q130" s="252"/>
      <c r="R130" s="255">
        <f t="shared" si="9"/>
        <v>93.996467067547457</v>
      </c>
      <c r="S130" s="255">
        <f t="shared" si="10"/>
        <v>140.04816892742838</v>
      </c>
      <c r="T130" s="252"/>
      <c r="U130" s="252"/>
      <c r="V130" s="255">
        <f t="shared" si="11"/>
        <v>44.221499370720139</v>
      </c>
      <c r="W130" s="255">
        <f t="shared" si="12"/>
        <v>166.25850929940455</v>
      </c>
      <c r="X130" s="252"/>
      <c r="Y130" s="252"/>
      <c r="Z130" s="252"/>
      <c r="AA130" s="252"/>
      <c r="AB130" s="252"/>
      <c r="AC130" s="252"/>
    </row>
    <row r="131" spans="1:29">
      <c r="A131" s="254">
        <v>95</v>
      </c>
      <c r="B131" s="440">
        <f t="shared" si="0"/>
        <v>0.05</v>
      </c>
      <c r="C131" s="255">
        <f t="shared" si="1"/>
        <v>-33.123764066934271</v>
      </c>
      <c r="D131" s="255">
        <f t="shared" si="2"/>
        <v>116.66284961076528</v>
      </c>
      <c r="E131" s="252"/>
      <c r="F131" s="255">
        <f t="shared" si="3"/>
        <v>-35.072551349582156</v>
      </c>
      <c r="G131" s="255">
        <f t="shared" si="4"/>
        <v>291.46226646780286</v>
      </c>
      <c r="H131" s="252"/>
      <c r="I131" s="252"/>
      <c r="J131" s="255">
        <f t="shared" si="5"/>
        <v>-62.081086802474175</v>
      </c>
      <c r="K131" s="255">
        <f t="shared" si="6"/>
        <v>30.786613677699535</v>
      </c>
      <c r="L131" s="252"/>
      <c r="M131" s="252"/>
      <c r="N131" s="255">
        <f t="shared" si="7"/>
        <v>152.66711733721129</v>
      </c>
      <c r="O131" s="255">
        <f t="shared" si="8"/>
        <v>485.19339970170427</v>
      </c>
      <c r="P131" s="252"/>
      <c r="Q131" s="252"/>
      <c r="R131" s="255">
        <f t="shared" si="9"/>
        <v>146.6756527901033</v>
      </c>
      <c r="S131" s="255">
        <f t="shared" si="10"/>
        <v>206.59029826118314</v>
      </c>
      <c r="T131" s="252"/>
      <c r="U131" s="252"/>
      <c r="V131" s="255">
        <f t="shared" si="11"/>
        <v>76.799416857037556</v>
      </c>
      <c r="W131" s="255">
        <f t="shared" si="12"/>
        <v>235.57322735539907</v>
      </c>
      <c r="X131" s="252"/>
      <c r="Y131" s="252"/>
      <c r="Z131" s="252"/>
      <c r="AA131" s="252"/>
      <c r="AB131" s="252"/>
      <c r="AC131" s="252"/>
    </row>
    <row r="132" spans="1:29">
      <c r="A132" s="254">
        <v>99</v>
      </c>
      <c r="B132" s="440">
        <f t="shared" si="0"/>
        <v>0.01</v>
      </c>
      <c r="C132" s="255">
        <f t="shared" si="1"/>
        <v>13.549935393654636</v>
      </c>
      <c r="D132" s="255">
        <f t="shared" si="2"/>
        <v>243.80844469305919</v>
      </c>
      <c r="E132" s="252"/>
      <c r="F132" s="255">
        <f t="shared" si="3"/>
        <v>-7.7121068382024589</v>
      </c>
      <c r="G132" s="255">
        <f t="shared" si="4"/>
        <v>494.25144343449949</v>
      </c>
      <c r="H132" s="252"/>
      <c r="I132" s="252"/>
      <c r="J132" s="255">
        <f t="shared" si="5"/>
        <v>-31.501766466226272</v>
      </c>
      <c r="K132" s="255">
        <f t="shared" si="6"/>
        <v>111.25850929940455</v>
      </c>
      <c r="L132" s="252"/>
      <c r="M132" s="252"/>
      <c r="N132" s="255">
        <f t="shared" si="7"/>
        <v>278.20327450707111</v>
      </c>
      <c r="O132" s="255">
        <f t="shared" si="8"/>
        <v>789.37716515174918</v>
      </c>
      <c r="P132" s="252"/>
      <c r="Q132" s="252"/>
      <c r="R132" s="255">
        <f t="shared" si="9"/>
        <v>268.99293413509491</v>
      </c>
      <c r="S132" s="255">
        <f t="shared" si="10"/>
        <v>361.09633785485676</v>
      </c>
      <c r="T132" s="252"/>
      <c r="U132" s="252"/>
      <c r="V132" s="255">
        <f t="shared" si="11"/>
        <v>152.44299874144028</v>
      </c>
      <c r="W132" s="255">
        <f t="shared" si="12"/>
        <v>396.5170185988091</v>
      </c>
      <c r="X132" s="252"/>
      <c r="Y132" s="252"/>
      <c r="Z132" s="252"/>
      <c r="AA132" s="252"/>
      <c r="AB132" s="252"/>
      <c r="AC132" s="252"/>
    </row>
    <row r="133" spans="1:29">
      <c r="A133" s="254">
        <v>99.9</v>
      </c>
      <c r="B133" s="440">
        <f t="shared" si="0"/>
        <v>9.9999999999994321E-4</v>
      </c>
      <c r="C133" s="255">
        <f t="shared" si="1"/>
        <v>80.324903090483616</v>
      </c>
      <c r="D133" s="255">
        <f t="shared" si="2"/>
        <v>425.71266703959327</v>
      </c>
      <c r="E133" s="252"/>
      <c r="F133" s="255">
        <f t="shared" si="3"/>
        <v>31.431839742697292</v>
      </c>
      <c r="G133" s="255">
        <f t="shared" si="4"/>
        <v>784.37716515175634</v>
      </c>
      <c r="H133" s="252"/>
      <c r="I133" s="252"/>
      <c r="J133" s="255">
        <f t="shared" si="5"/>
        <v>12.24735030066168</v>
      </c>
      <c r="K133" s="255">
        <f t="shared" si="6"/>
        <v>226.38776394910968</v>
      </c>
      <c r="L133" s="252"/>
      <c r="M133" s="252"/>
      <c r="N133" s="255">
        <f t="shared" si="7"/>
        <v>457.80491176061105</v>
      </c>
      <c r="O133" s="255">
        <f t="shared" si="8"/>
        <v>1224.5657477276345</v>
      </c>
      <c r="P133" s="252"/>
      <c r="Q133" s="252"/>
      <c r="R133" s="255">
        <f t="shared" si="9"/>
        <v>443.98940120264672</v>
      </c>
      <c r="S133" s="255">
        <f t="shared" si="10"/>
        <v>582.14450678229059</v>
      </c>
      <c r="T133" s="252"/>
      <c r="U133" s="252"/>
      <c r="V133" s="255">
        <f t="shared" si="11"/>
        <v>260.66449811216307</v>
      </c>
      <c r="W133" s="255">
        <f t="shared" si="12"/>
        <v>626.77552789821937</v>
      </c>
      <c r="X133" s="252"/>
      <c r="Y133" s="252"/>
      <c r="Z133" s="252"/>
      <c r="AA133" s="252"/>
      <c r="AB133" s="252"/>
      <c r="AC133" s="252"/>
    </row>
    <row r="134" spans="1:29">
      <c r="A134" s="254">
        <v>99.99</v>
      </c>
      <c r="B134" s="440">
        <f t="shared" si="0"/>
        <v>1.0000000000005117E-4</v>
      </c>
      <c r="C134" s="255">
        <f t="shared" si="1"/>
        <v>147.09987078729444</v>
      </c>
      <c r="D134" s="255">
        <f t="shared" si="2"/>
        <v>607.6168893860779</v>
      </c>
      <c r="E134" s="252"/>
      <c r="F134" s="255">
        <f t="shared" si="3"/>
        <v>70.575786323586385</v>
      </c>
      <c r="G134" s="255">
        <f t="shared" si="4"/>
        <v>1074.5028868689344</v>
      </c>
      <c r="H134" s="252"/>
      <c r="I134" s="252"/>
      <c r="J134" s="255">
        <f t="shared" si="5"/>
        <v>55.996467067537736</v>
      </c>
      <c r="K134" s="255">
        <f t="shared" si="6"/>
        <v>341.51701859878352</v>
      </c>
      <c r="L134" s="252"/>
      <c r="M134" s="252"/>
      <c r="N134" s="255">
        <f t="shared" si="7"/>
        <v>637.40654901410232</v>
      </c>
      <c r="O134" s="255">
        <f t="shared" si="8"/>
        <v>1659.7543303034017</v>
      </c>
      <c r="P134" s="252"/>
      <c r="Q134" s="252"/>
      <c r="R134" s="255">
        <f t="shared" si="9"/>
        <v>618.98586827015095</v>
      </c>
      <c r="S134" s="255">
        <f t="shared" si="10"/>
        <v>803.1926757096644</v>
      </c>
      <c r="T134" s="252"/>
      <c r="U134" s="252"/>
      <c r="V134" s="255">
        <f t="shared" si="11"/>
        <v>368.88599748285651</v>
      </c>
      <c r="W134" s="255">
        <f t="shared" si="12"/>
        <v>857.03403719756705</v>
      </c>
      <c r="X134" s="252"/>
      <c r="Y134" s="252"/>
      <c r="Z134" s="252"/>
      <c r="AA134" s="252"/>
      <c r="AB134" s="252"/>
      <c r="AC134" s="252"/>
    </row>
    <row r="135" spans="1:29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</row>
    <row r="136" spans="1:29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</row>
    <row r="137" spans="1:29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</row>
    <row r="138" spans="1:29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</row>
    <row r="139" spans="1:29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</row>
    <row r="140" spans="1:29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</row>
    <row r="141" spans="1:29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</row>
    <row r="142" spans="1:29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</row>
    <row r="150" spans="1:29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</row>
    <row r="151" spans="1:29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</row>
    <row r="152" spans="1:29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</row>
    <row r="153" spans="1:29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</row>
    <row r="154" spans="1:29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  <c r="AB154" s="252"/>
      <c r="AC154" s="252"/>
    </row>
    <row r="155" spans="1:29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</row>
    <row r="156" spans="1:29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252"/>
      <c r="Z156" s="252"/>
      <c r="AA156" s="252"/>
      <c r="AB156" s="252"/>
      <c r="AC156" s="252"/>
    </row>
    <row r="157" spans="1:29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252"/>
      <c r="Z157" s="252"/>
      <c r="AA157" s="252"/>
      <c r="AB157" s="252"/>
      <c r="AC157" s="252"/>
    </row>
    <row r="158" spans="1:29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  <c r="AA158" s="252"/>
      <c r="AB158" s="252"/>
      <c r="AC158" s="252"/>
    </row>
    <row r="159" spans="1:29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252"/>
      <c r="Z159" s="252"/>
      <c r="AA159" s="252"/>
      <c r="AB159" s="252"/>
      <c r="AC159" s="252"/>
    </row>
    <row r="160" spans="1:29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252"/>
      <c r="Z160" s="252"/>
      <c r="AA160" s="252"/>
      <c r="AB160" s="252"/>
      <c r="AC160" s="252"/>
    </row>
    <row r="161" spans="1:29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252"/>
      <c r="Z161" s="252"/>
      <c r="AA161" s="252"/>
      <c r="AB161" s="252"/>
      <c r="AC161" s="252"/>
    </row>
    <row r="162" spans="1:29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252"/>
      <c r="Z162" s="252"/>
      <c r="AA162" s="252"/>
      <c r="AB162" s="252"/>
      <c r="AC162" s="252"/>
    </row>
    <row r="163" spans="1:29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252"/>
      <c r="Z163" s="252"/>
      <c r="AA163" s="252"/>
      <c r="AB163" s="252"/>
      <c r="AC163" s="252"/>
    </row>
    <row r="164" spans="1:29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  <c r="AB164" s="252"/>
      <c r="AC164" s="252"/>
    </row>
    <row r="165" spans="1:29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252"/>
      <c r="AB165" s="252"/>
      <c r="AC165" s="252"/>
    </row>
    <row r="166" spans="1:29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252"/>
      <c r="Z166" s="252"/>
      <c r="AA166" s="252"/>
      <c r="AB166" s="252"/>
      <c r="AC166" s="252"/>
    </row>
    <row r="167" spans="1:29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252"/>
      <c r="Z167" s="252"/>
      <c r="AA167" s="252"/>
      <c r="AB167" s="252"/>
      <c r="AC167" s="252"/>
    </row>
    <row r="168" spans="1:29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252"/>
      <c r="Z168" s="252"/>
      <c r="AA168" s="252"/>
      <c r="AB168" s="252"/>
      <c r="AC168" s="252"/>
    </row>
    <row r="169" spans="1:29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252"/>
      <c r="Z169" s="252"/>
      <c r="AA169" s="252"/>
      <c r="AB169" s="252"/>
      <c r="AC169" s="252"/>
    </row>
    <row r="170" spans="1:29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252"/>
      <c r="Z170" s="252"/>
      <c r="AA170" s="252"/>
      <c r="AB170" s="252"/>
      <c r="AC170" s="252"/>
    </row>
    <row r="171" spans="1:29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252"/>
      <c r="Z171" s="252"/>
      <c r="AA171" s="252"/>
      <c r="AB171" s="252"/>
      <c r="AC171" s="252"/>
    </row>
    <row r="172" spans="1:29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252"/>
      <c r="Z172" s="252"/>
      <c r="AA172" s="252"/>
      <c r="AB172" s="252"/>
      <c r="AC172" s="252"/>
    </row>
    <row r="173" spans="1:29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252"/>
      <c r="Z173" s="252"/>
      <c r="AA173" s="252"/>
      <c r="AB173" s="252"/>
      <c r="AC173" s="252"/>
    </row>
    <row r="174" spans="1:29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  <c r="AA174" s="252"/>
      <c r="AB174" s="252"/>
      <c r="AC174" s="252"/>
    </row>
    <row r="175" spans="1:29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252"/>
      <c r="Z175" s="252"/>
      <c r="AA175" s="252"/>
      <c r="AB175" s="252"/>
      <c r="AC175" s="252"/>
    </row>
    <row r="176" spans="1:29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  <c r="AA176" s="252"/>
      <c r="AB176" s="252"/>
      <c r="AC176" s="252"/>
    </row>
    <row r="177" spans="1:29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  <c r="AA177" s="252"/>
      <c r="AB177" s="252"/>
      <c r="AC177" s="252"/>
    </row>
    <row r="178" spans="1:29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252"/>
      <c r="AB178" s="252"/>
      <c r="AC178" s="252"/>
    </row>
    <row r="179" spans="1:29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252"/>
      <c r="Z179" s="252"/>
      <c r="AA179" s="252"/>
      <c r="AB179" s="252"/>
      <c r="AC179" s="252"/>
    </row>
    <row r="180" spans="1:29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  <c r="AA180" s="252"/>
      <c r="AB180" s="252"/>
      <c r="AC180" s="252"/>
    </row>
    <row r="181" spans="1:29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252"/>
      <c r="Z181" s="252"/>
      <c r="AA181" s="252"/>
      <c r="AB181" s="252"/>
      <c r="AC181" s="252"/>
    </row>
    <row r="182" spans="1:29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252"/>
      <c r="Z182" s="252"/>
      <c r="AA182" s="252"/>
      <c r="AB182" s="252"/>
      <c r="AC182" s="252"/>
    </row>
    <row r="183" spans="1:29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252"/>
      <c r="Z183" s="252"/>
      <c r="AA183" s="252"/>
      <c r="AB183" s="252"/>
      <c r="AC183" s="252"/>
    </row>
    <row r="184" spans="1:29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252"/>
      <c r="Z184" s="252"/>
      <c r="AA184" s="252"/>
      <c r="AB184" s="252"/>
      <c r="AC184" s="252"/>
    </row>
    <row r="185" spans="1:29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252"/>
      <c r="Z185" s="252"/>
      <c r="AA185" s="252"/>
      <c r="AB185" s="252"/>
      <c r="AC185" s="252"/>
    </row>
    <row r="186" spans="1:29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252"/>
      <c r="Z186" s="252"/>
      <c r="AA186" s="252"/>
      <c r="AB186" s="252"/>
      <c r="AC186" s="252"/>
    </row>
    <row r="187" spans="1:29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252"/>
      <c r="Z187" s="252"/>
      <c r="AA187" s="252"/>
      <c r="AB187" s="252"/>
      <c r="AC187" s="252"/>
    </row>
    <row r="188" spans="1:29">
      <c r="A188" s="252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252"/>
      <c r="Z188" s="252"/>
      <c r="AA188" s="252"/>
      <c r="AB188" s="252"/>
      <c r="AC188" s="252"/>
    </row>
    <row r="189" spans="1:29" ht="15.6">
      <c r="A189" s="251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252"/>
      <c r="Z189" s="252"/>
      <c r="AA189" s="252"/>
      <c r="AB189" s="252"/>
      <c r="AC189" s="252"/>
    </row>
    <row r="190" spans="1:29">
      <c r="A190" s="252"/>
      <c r="B190" s="252"/>
      <c r="C190" s="252"/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252"/>
      <c r="Z190" s="252"/>
      <c r="AA190" s="252"/>
      <c r="AB190" s="252"/>
      <c r="AC190" s="252"/>
    </row>
    <row r="191" spans="1:29">
      <c r="A191" s="252"/>
      <c r="B191" s="439"/>
      <c r="C191" s="252"/>
      <c r="D191" s="252"/>
      <c r="E191" s="439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252"/>
      <c r="Z191" s="252"/>
      <c r="AA191" s="252"/>
      <c r="AB191" s="252"/>
      <c r="AC191" s="252"/>
    </row>
    <row r="192" spans="1:29">
      <c r="A192" s="252"/>
      <c r="B192" s="253"/>
      <c r="C192" s="252"/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252"/>
      <c r="Z192" s="252"/>
      <c r="AA192" s="252"/>
      <c r="AB192" s="252"/>
      <c r="AC192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C192"/>
  <sheetViews>
    <sheetView workbookViewId="0">
      <pane xSplit="1" ySplit="5" topLeftCell="B6" activePane="bottomRight" state="frozen"/>
      <selection pane="bottomRight" activeCell="E22" sqref="E22"/>
      <selection pane="bottomLeft" activeCell="A5" sqref="A5"/>
      <selection pane="topRight" activeCell="B1" sqref="B1"/>
    </sheetView>
  </sheetViews>
  <sheetFormatPr defaultColWidth="8.85546875" defaultRowHeight="14.45"/>
  <cols>
    <col min="1" max="1" width="32.42578125" customWidth="1"/>
    <col min="4" max="4" width="9.42578125" bestFit="1" customWidth="1"/>
    <col min="6" max="33" width="11.140625" customWidth="1"/>
    <col min="34" max="34" width="15.28515625" customWidth="1"/>
    <col min="35" max="35" width="11.28515625" customWidth="1"/>
    <col min="36" max="36" width="10.42578125" customWidth="1"/>
    <col min="37" max="37" width="13.85546875" customWidth="1"/>
    <col min="38" max="38" width="9.85546875" customWidth="1"/>
    <col min="39" max="39" width="10.140625" customWidth="1"/>
    <col min="40" max="41" width="11.42578125" customWidth="1"/>
    <col min="42" max="42" width="11.28515625" customWidth="1"/>
    <col min="43" max="43" width="11.85546875" customWidth="1"/>
    <col min="55" max="55" width="12" customWidth="1"/>
    <col min="56" max="57" width="12.28515625" customWidth="1"/>
    <col min="58" max="58" width="11.85546875" customWidth="1"/>
    <col min="59" max="59" width="12.28515625" customWidth="1"/>
    <col min="60" max="60" width="11.85546875" customWidth="1"/>
    <col min="61" max="61" width="12.140625" customWidth="1"/>
    <col min="62" max="62" width="12.42578125" customWidth="1"/>
    <col min="63" max="63" width="12.140625" customWidth="1"/>
  </cols>
  <sheetData>
    <row r="1" spans="1:10">
      <c r="A1" s="131" t="s">
        <v>1403</v>
      </c>
    </row>
    <row r="2" spans="1:10">
      <c r="E2" t="s">
        <v>1179</v>
      </c>
    </row>
    <row r="3" spans="1:10">
      <c r="A3" t="s">
        <v>1180</v>
      </c>
      <c r="B3" t="s">
        <v>1186</v>
      </c>
      <c r="C3" t="s">
        <v>1191</v>
      </c>
      <c r="D3" t="s">
        <v>1187</v>
      </c>
      <c r="E3" t="s">
        <v>1192</v>
      </c>
      <c r="F3" t="s">
        <v>1189</v>
      </c>
      <c r="G3" t="s">
        <v>1194</v>
      </c>
      <c r="H3" t="s">
        <v>1190</v>
      </c>
      <c r="I3" t="s">
        <v>1195</v>
      </c>
      <c r="J3" t="s">
        <v>1193</v>
      </c>
    </row>
    <row r="4" spans="1:10">
      <c r="A4" t="s">
        <v>1196</v>
      </c>
      <c r="B4" t="s">
        <v>1219</v>
      </c>
      <c r="C4" t="s">
        <v>1224</v>
      </c>
      <c r="D4" t="s">
        <v>1220</v>
      </c>
      <c r="E4" t="s">
        <v>1225</v>
      </c>
      <c r="F4" t="s">
        <v>1222</v>
      </c>
      <c r="G4" t="s">
        <v>1227</v>
      </c>
      <c r="H4" t="s">
        <v>1223</v>
      </c>
      <c r="I4" t="s">
        <v>1228</v>
      </c>
      <c r="J4" t="s">
        <v>1226</v>
      </c>
    </row>
    <row r="5" spans="1:10">
      <c r="A5" t="s">
        <v>1229</v>
      </c>
    </row>
    <row r="6" spans="1:10">
      <c r="A6" t="s">
        <v>1233</v>
      </c>
      <c r="B6" s="87" t="s">
        <v>1234</v>
      </c>
      <c r="C6" s="87" t="s">
        <v>1234</v>
      </c>
      <c r="D6" s="87" t="s">
        <v>1234</v>
      </c>
      <c r="E6" s="87" t="s">
        <v>1234</v>
      </c>
      <c r="F6" s="87" t="s">
        <v>1234</v>
      </c>
      <c r="G6" s="87" t="s">
        <v>1234</v>
      </c>
      <c r="H6" s="87" t="s">
        <v>1234</v>
      </c>
      <c r="I6" s="87" t="s">
        <v>1234</v>
      </c>
      <c r="J6" s="87" t="s">
        <v>1234</v>
      </c>
    </row>
    <row r="7" spans="1:10">
      <c r="A7" t="s">
        <v>1235</v>
      </c>
    </row>
    <row r="8" spans="1:10" ht="16.149999999999999">
      <c r="A8" t="s">
        <v>1236</v>
      </c>
      <c r="B8" s="87">
        <v>-8</v>
      </c>
      <c r="C8" s="87">
        <v>0</v>
      </c>
      <c r="D8" s="87">
        <v>-6</v>
      </c>
      <c r="E8" s="87">
        <v>-5</v>
      </c>
      <c r="F8" s="87">
        <v>-24</v>
      </c>
      <c r="G8" s="283">
        <v>-41</v>
      </c>
      <c r="H8" s="87">
        <v>-31</v>
      </c>
      <c r="I8" s="87">
        <v>-24</v>
      </c>
      <c r="J8" s="87">
        <v>-22</v>
      </c>
    </row>
    <row r="9" spans="1:10" ht="16.149999999999999">
      <c r="A9" t="s">
        <v>1237</v>
      </c>
      <c r="B9" s="87">
        <v>-33</v>
      </c>
      <c r="C9" s="87">
        <v>3</v>
      </c>
      <c r="D9" s="283">
        <v>-34</v>
      </c>
      <c r="E9" s="87">
        <v>-3</v>
      </c>
      <c r="F9" s="87">
        <v>-31</v>
      </c>
      <c r="G9" s="87">
        <v>-28</v>
      </c>
      <c r="H9" s="87">
        <v>-32</v>
      </c>
      <c r="I9" s="87">
        <v>29</v>
      </c>
      <c r="J9" s="87">
        <v>21</v>
      </c>
    </row>
    <row r="10" spans="1:10" ht="16.149999999999999">
      <c r="A10" t="s">
        <v>1238</v>
      </c>
      <c r="B10" s="87">
        <v>-20</v>
      </c>
      <c r="C10" s="87">
        <v>29</v>
      </c>
      <c r="D10" s="87">
        <v>-23</v>
      </c>
      <c r="E10" s="87">
        <v>-22</v>
      </c>
      <c r="F10" s="283">
        <v>-31</v>
      </c>
      <c r="G10" s="87">
        <v>2</v>
      </c>
      <c r="H10" s="87">
        <v>-20</v>
      </c>
      <c r="I10" s="87">
        <v>19</v>
      </c>
      <c r="J10" s="87">
        <v>-22</v>
      </c>
    </row>
    <row r="11" spans="1:10" ht="16.149999999999999">
      <c r="A11" t="s">
        <v>1239</v>
      </c>
      <c r="B11" s="87">
        <v>-84</v>
      </c>
      <c r="C11" s="87">
        <v>-79</v>
      </c>
      <c r="D11" s="283">
        <v>-86</v>
      </c>
      <c r="E11" s="87">
        <v>-84</v>
      </c>
      <c r="F11" s="87">
        <v>-78</v>
      </c>
      <c r="G11" s="87">
        <v>-76</v>
      </c>
      <c r="H11" s="87">
        <v>-81</v>
      </c>
      <c r="I11" s="87">
        <v>-75</v>
      </c>
      <c r="J11" s="87">
        <v>-77</v>
      </c>
    </row>
    <row r="12" spans="1:10" ht="16.149999999999999">
      <c r="A12" t="s">
        <v>1240</v>
      </c>
      <c r="B12" s="283">
        <v>-64</v>
      </c>
      <c r="C12" s="87">
        <v>-59</v>
      </c>
      <c r="D12" s="87">
        <v>-62</v>
      </c>
      <c r="E12" s="87">
        <v>-58</v>
      </c>
      <c r="F12" s="87">
        <v>-60</v>
      </c>
      <c r="G12" s="87">
        <v>-55</v>
      </c>
      <c r="H12" s="87">
        <v>-57</v>
      </c>
      <c r="I12" s="87">
        <v>-59</v>
      </c>
      <c r="J12" s="87">
        <v>-56</v>
      </c>
    </row>
    <row r="13" spans="1:10" ht="16.149999999999999">
      <c r="A13" t="s">
        <v>1241</v>
      </c>
      <c r="B13" s="87"/>
      <c r="C13" s="87"/>
      <c r="D13" s="87"/>
      <c r="E13" s="87"/>
      <c r="F13" s="87"/>
      <c r="G13" s="87"/>
      <c r="H13" s="87"/>
      <c r="I13" s="87"/>
      <c r="J13" s="87"/>
    </row>
    <row r="14" spans="1:10" ht="16.149999999999999">
      <c r="A14" t="s">
        <v>1242</v>
      </c>
      <c r="B14" s="87"/>
      <c r="C14" s="87"/>
      <c r="D14" s="87"/>
      <c r="E14" s="87"/>
      <c r="F14" s="87"/>
      <c r="G14" s="87"/>
      <c r="H14" s="87"/>
      <c r="I14" s="87"/>
      <c r="J14" s="87"/>
    </row>
    <row r="15" spans="1:10" ht="16.149999999999999">
      <c r="A15" t="s">
        <v>1243</v>
      </c>
      <c r="B15" s="87"/>
      <c r="C15" s="87"/>
      <c r="D15" s="87"/>
      <c r="E15" s="87"/>
      <c r="F15" s="87"/>
      <c r="G15" s="87"/>
      <c r="H15" s="87"/>
      <c r="I15" s="87"/>
      <c r="J15" s="87"/>
    </row>
    <row r="16" spans="1:10" ht="16.149999999999999">
      <c r="A16" t="s">
        <v>1244</v>
      </c>
      <c r="B16" s="87"/>
      <c r="C16" s="87"/>
      <c r="D16" s="87"/>
      <c r="E16" s="87"/>
      <c r="F16" s="87"/>
      <c r="G16" s="87"/>
      <c r="H16" s="87"/>
      <c r="I16" s="87"/>
      <c r="J16" s="87"/>
    </row>
    <row r="17" spans="1:11" ht="16.149999999999999">
      <c r="A17" t="s">
        <v>1245</v>
      </c>
      <c r="B17" s="87">
        <v>-37</v>
      </c>
      <c r="C17" s="87">
        <v>-36</v>
      </c>
      <c r="D17" s="87">
        <v>-33</v>
      </c>
      <c r="E17" s="87">
        <v>-36</v>
      </c>
      <c r="F17" s="87">
        <v>-32</v>
      </c>
      <c r="G17" s="87">
        <v>-34</v>
      </c>
      <c r="H17" s="87">
        <v>-31</v>
      </c>
      <c r="I17" s="283">
        <v>-41</v>
      </c>
      <c r="J17" s="87">
        <v>-40</v>
      </c>
    </row>
    <row r="18" spans="1:11" ht="16.149999999999999">
      <c r="A18" t="s">
        <v>1246</v>
      </c>
      <c r="B18" s="87">
        <v>18</v>
      </c>
      <c r="C18" s="87">
        <v>9</v>
      </c>
      <c r="D18" s="87">
        <v>15</v>
      </c>
      <c r="E18" s="87">
        <v>15</v>
      </c>
      <c r="F18" s="87">
        <v>12</v>
      </c>
      <c r="G18" s="87">
        <v>17</v>
      </c>
      <c r="H18" s="87">
        <v>13</v>
      </c>
      <c r="I18" s="87">
        <v>7</v>
      </c>
      <c r="J18" s="283">
        <v>5</v>
      </c>
    </row>
    <row r="20" spans="1:11">
      <c r="A20" t="s">
        <v>1180</v>
      </c>
    </row>
    <row r="21" spans="1:11">
      <c r="A21" t="s">
        <v>1196</v>
      </c>
    </row>
    <row r="22" spans="1:11">
      <c r="A22" t="s">
        <v>1229</v>
      </c>
    </row>
    <row r="23" spans="1:11">
      <c r="A23" s="102" t="s">
        <v>1247</v>
      </c>
    </row>
    <row r="24" spans="1:11">
      <c r="A24" s="102"/>
    </row>
    <row r="25" spans="1:11" ht="16.149999999999999">
      <c r="A25" t="s">
        <v>1236</v>
      </c>
      <c r="B25" s="259">
        <f t="shared" ref="B25:J25" si="0">100-EXP(1000*LN((0.001*B8+1)/(0.001*$B$113+1))/$B$114)*100</f>
        <v>68.858280631043186</v>
      </c>
      <c r="C25" s="259">
        <f>100-EXP(1000*LN((0.001*C8+1)/(0.001*$B$113+1))/$B$114)*100</f>
        <v>76.392205304551084</v>
      </c>
      <c r="D25" s="259">
        <f t="shared" si="0"/>
        <v>70.94772839664644</v>
      </c>
      <c r="E25" s="259">
        <f>100-EXP(1000*LN((0.001*E8+1)/(0.001*$B$113+1))/$B$114)*100</f>
        <v>71.937807409525576</v>
      </c>
      <c r="F25" s="259">
        <f t="shared" si="0"/>
        <v>45.442456139061974</v>
      </c>
      <c r="G25" s="259">
        <f>100-EXP(1000*LN((0.001*G8+1)/(0.001*$B$113+1))/$B$114)*100</f>
        <v>0</v>
      </c>
      <c r="H25" s="259">
        <f t="shared" si="0"/>
        <v>30.072288659151809</v>
      </c>
      <c r="I25" s="259">
        <f>100-EXP(1000*LN((0.001*I8+1)/(0.001*$B$113+1))/$B$114)*100</f>
        <v>45.442456139061974</v>
      </c>
      <c r="J25" s="259">
        <f t="shared" si="0"/>
        <v>49.160840958593596</v>
      </c>
    </row>
    <row r="26" spans="1:11" ht="16.149999999999999">
      <c r="A26" t="s">
        <v>1237</v>
      </c>
      <c r="B26" s="259">
        <f t="shared" ref="B26:J26" si="1">100-EXP(1000*LN((0.001*B9+1)/(0.001*$F$113+1))/$F$114)*100</f>
        <v>5.904731843616247</v>
      </c>
      <c r="C26" s="259">
        <f>100-EXP(1000*LN((0.001*C9+1)/(0.001*$F$113+1))/$F$114)*100</f>
        <v>89.040869914480538</v>
      </c>
      <c r="D26" s="259">
        <f t="shared" si="1"/>
        <v>0</v>
      </c>
      <c r="E26" s="259">
        <f>100-EXP(1000*LN((0.001*E9+1)/(0.001*$F$113+1))/$F$114)*100</f>
        <v>84.40242985932575</v>
      </c>
      <c r="F26" s="259">
        <f t="shared" si="1"/>
        <v>16.673093932280551</v>
      </c>
      <c r="G26" s="259">
        <f>100-EXP(1000*LN((0.001*G9+1)/(0.001*$F$113+1))/$F$114)*100</f>
        <v>30.527107397386459</v>
      </c>
      <c r="H26" s="259">
        <f t="shared" si="1"/>
        <v>11.455235203304852</v>
      </c>
      <c r="I26" s="259">
        <f>100-EXP(1000*LN((0.001*I9+1)/(0.001*$F$113+1))/$F$114)*100</f>
        <v>97.56787780316462</v>
      </c>
      <c r="J26" s="259">
        <f t="shared" si="1"/>
        <v>96.150755049425641</v>
      </c>
    </row>
    <row r="27" spans="1:11" ht="16.149999999999999">
      <c r="A27" t="s">
        <v>1238</v>
      </c>
      <c r="B27" s="259">
        <f t="shared" ref="B27:J27" si="2">100-EXP(1000*LN((0.001*B10+1)/(0.001*$R$113+1))/$R$114)*100</f>
        <v>13.802222050441202</v>
      </c>
      <c r="C27" s="259">
        <f>100-EXP(1000*LN((0.001*C10+1)/(0.001*$R$113+1))/$R$114)*100</f>
        <v>54.638281016847898</v>
      </c>
      <c r="D27" s="259">
        <f t="shared" si="2"/>
        <v>10.253821493619427</v>
      </c>
      <c r="E27" s="259">
        <f>100-EXP(1000*LN((0.001*E10+1)/(0.001*$R$113+1))/$R$114)*100</f>
        <v>11.453779245407205</v>
      </c>
      <c r="F27" s="259">
        <f t="shared" si="2"/>
        <v>0</v>
      </c>
      <c r="G27" s="259">
        <f>100-EXP(1000*LN((0.001*G10+1)/(0.001*$R$113+1))/$R$114)*100</f>
        <v>35.637588233508922</v>
      </c>
      <c r="H27" s="259">
        <f t="shared" si="2"/>
        <v>13.802222050441202</v>
      </c>
      <c r="I27" s="259">
        <f>100-EXP(1000*LN((0.001*I10+1)/(0.001*$R$113+1))/$R$114)*100</f>
        <v>48.418419477243106</v>
      </c>
      <c r="J27" s="259">
        <f t="shared" si="2"/>
        <v>11.453779245407205</v>
      </c>
    </row>
    <row r="28" spans="1:11" ht="16.149999999999999">
      <c r="A28" t="s">
        <v>1239</v>
      </c>
      <c r="B28" s="259">
        <f t="shared" ref="B28:J28" si="3">100-EXP(1000*LN((0.001*B11+1)/(0.001*$J$113+1))/$J$114)*100</f>
        <v>10.867106844454497</v>
      </c>
      <c r="C28" s="259">
        <f>100-EXP(1000*LN((0.001*C11+1)/(0.001*$J$113+1))/$J$114)*100</f>
        <v>33.071866660552089</v>
      </c>
      <c r="D28" s="259">
        <f t="shared" si="3"/>
        <v>0</v>
      </c>
      <c r="E28" s="259">
        <f>100-EXP(1000*LN((0.001*E11+1)/(0.001*$J$113+1))/$J$114)*100</f>
        <v>10.867106844454497</v>
      </c>
      <c r="F28" s="259">
        <f t="shared" si="3"/>
        <v>36.787359702648594</v>
      </c>
      <c r="G28" s="259">
        <f>100-EXP(1000*LN((0.001*G11+1)/(0.001*$J$113+1))/$J$114)*100</f>
        <v>43.600536288239297</v>
      </c>
      <c r="H28" s="259">
        <f t="shared" si="3"/>
        <v>24.958902658457106</v>
      </c>
      <c r="I28" s="259">
        <f>100-EXP(1000*LN((0.001*I11+1)/(0.001*$J$113+1))/$J$114)*100</f>
        <v>46.721660131017508</v>
      </c>
      <c r="J28" s="259">
        <f t="shared" si="3"/>
        <v>40.29289182840968</v>
      </c>
    </row>
    <row r="29" spans="1:11" ht="16.149999999999999">
      <c r="A29" t="s">
        <v>1240</v>
      </c>
      <c r="B29" s="259">
        <f t="shared" ref="B29:J29" si="4">100-EXP(1000*LN((0.001*B12+1)/(0.001*$J$115+1))/$J$114)*100</f>
        <v>0</v>
      </c>
      <c r="C29" s="259">
        <f>100-EXP(1000*LN((0.001*C12+1)/(0.001*$J$115+1))/$J$114)*100</f>
        <v>24.452102088548713</v>
      </c>
      <c r="D29" s="259">
        <f t="shared" si="4"/>
        <v>10.626025521100729</v>
      </c>
      <c r="E29" s="259">
        <f>100-EXP(1000*LN((0.001*E12+1)/(0.001*$J$115+1))/$J$114)*100</f>
        <v>28.559493751031269</v>
      </c>
      <c r="F29" s="259">
        <f t="shared" si="4"/>
        <v>20.103811792385855</v>
      </c>
      <c r="G29" s="259">
        <f>100-EXP(1000*LN((0.001*G12+1)/(0.001*$J$115+1))/$J$114)*100</f>
        <v>39.568235480172831</v>
      </c>
      <c r="H29" s="259">
        <f t="shared" si="4"/>
        <v>32.439567504187323</v>
      </c>
      <c r="I29" s="259">
        <f>100-EXP(1000*LN((0.001*I12+1)/(0.001*$J$115+1))/$J$114)*100</f>
        <v>24.452102088548713</v>
      </c>
      <c r="J29" s="259">
        <f t="shared" si="4"/>
        <v>36.105125248495796</v>
      </c>
    </row>
    <row r="30" spans="1:11" ht="15.6" customHeight="1">
      <c r="A30" t="s">
        <v>1241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</row>
    <row r="31" spans="1:11" ht="16.149999999999999">
      <c r="A31" t="s">
        <v>1242</v>
      </c>
    </row>
    <row r="32" spans="1:11" ht="16.149999999999999">
      <c r="A32" t="s">
        <v>1243</v>
      </c>
    </row>
    <row r="33" spans="1:11" ht="16.149999999999999">
      <c r="A33" t="s">
        <v>1244</v>
      </c>
    </row>
    <row r="34" spans="1:11" ht="16.149999999999999">
      <c r="A34" t="s">
        <v>1245</v>
      </c>
    </row>
    <row r="35" spans="1:11" ht="16.149999999999999">
      <c r="A35" t="s">
        <v>1246</v>
      </c>
      <c r="B35" s="259">
        <f>100-EXP(1000*LN((0.001*B18+1)/(0.001*$V$113+1))/$V$114)*100</f>
        <v>23.925329513542863</v>
      </c>
      <c r="C35" s="259">
        <f t="shared" ref="C35:J35" si="5">100-EXP(1000*LN((0.001*C18+1)/(0.001*$V$113+1))/$V$114)*100</f>
        <v>8.1042028604273497</v>
      </c>
      <c r="D35" s="259">
        <f t="shared" si="5"/>
        <v>18.995144181710756</v>
      </c>
      <c r="E35" s="259">
        <f t="shared" si="5"/>
        <v>18.995144181710756</v>
      </c>
      <c r="F35" s="259">
        <f t="shared" si="5"/>
        <v>13.729413596869534</v>
      </c>
      <c r="G35" s="259">
        <f t="shared" si="5"/>
        <v>22.31780929584076</v>
      </c>
      <c r="H35" s="259">
        <f t="shared" si="5"/>
        <v>15.523381922105699</v>
      </c>
      <c r="I35" s="259">
        <f t="shared" si="5"/>
        <v>4.1417270743301771</v>
      </c>
      <c r="J35" s="259">
        <f t="shared" si="5"/>
        <v>0</v>
      </c>
      <c r="K35" s="99"/>
    </row>
    <row r="37" spans="1:11">
      <c r="A37" s="261" t="s">
        <v>1249</v>
      </c>
    </row>
    <row r="38" spans="1:11">
      <c r="A38" s="261"/>
    </row>
    <row r="39" spans="1:11" ht="16.149999999999999">
      <c r="A39" t="s">
        <v>1236</v>
      </c>
      <c r="B39" s="263">
        <f>100-EXP(1000*LN((0.001*B8+1)/(0.001*$B$113+1))/$D$114)*100</f>
        <v>34.835384713233509</v>
      </c>
      <c r="C39" s="263">
        <f t="shared" ref="C39:J39" si="6">100-EXP(1000*LN((0.001*C8+1)/(0.001*$B$113+1))/$D$114)*100</f>
        <v>41.135184523991938</v>
      </c>
      <c r="D39" s="263">
        <f t="shared" si="6"/>
        <v>36.475752555606832</v>
      </c>
      <c r="E39" s="263">
        <f t="shared" si="6"/>
        <v>37.279180100878463</v>
      </c>
      <c r="F39" s="263">
        <f t="shared" si="6"/>
        <v>19.94243091728184</v>
      </c>
      <c r="G39" s="263">
        <f t="shared" si="6"/>
        <v>0</v>
      </c>
      <c r="H39" s="263">
        <f t="shared" si="6"/>
        <v>12.305464278154375</v>
      </c>
      <c r="I39" s="263">
        <f t="shared" si="6"/>
        <v>19.94243091728184</v>
      </c>
      <c r="J39" s="263">
        <f t="shared" si="6"/>
        <v>21.990271872016791</v>
      </c>
      <c r="K39" s="99"/>
    </row>
    <row r="40" spans="1:11" ht="16.149999999999999">
      <c r="A40" t="s">
        <v>1237</v>
      </c>
      <c r="B40" s="263">
        <f>100-EXP(1000*LN((0.001*B9+1)/(0.001*$F$113+1))/$H$114)*100</f>
        <v>0.81779740811221302</v>
      </c>
      <c r="C40" s="263">
        <f t="shared" ref="C40:J40" si="7">100-EXP(1000*LN((0.001*C9+1)/(0.001*$F$113+1))/$H$114)*100</f>
        <v>25.792811224542262</v>
      </c>
      <c r="D40" s="263">
        <f t="shared" si="7"/>
        <v>0</v>
      </c>
      <c r="E40" s="263">
        <f t="shared" si="7"/>
        <v>22.173637786286847</v>
      </c>
      <c r="F40" s="263">
        <f t="shared" si="7"/>
        <v>2.4309005459207356</v>
      </c>
      <c r="G40" s="263">
        <f t="shared" si="7"/>
        <v>4.7954661657330035</v>
      </c>
      <c r="H40" s="263">
        <f t="shared" si="7"/>
        <v>1.6280719678818798</v>
      </c>
      <c r="I40" s="263">
        <f t="shared" si="7"/>
        <v>39.432991426573608</v>
      </c>
      <c r="J40" s="263">
        <f t="shared" si="7"/>
        <v>35.562605606620409</v>
      </c>
      <c r="K40" s="99"/>
    </row>
    <row r="41" spans="1:11" ht="16.149999999999999">
      <c r="A41" t="s">
        <v>1238</v>
      </c>
      <c r="B41" s="263">
        <f>100-EXP(1000*LN((0.001*B10+1)/(0.001*$R$113+1))/$P$114)*100</f>
        <v>5.7976120451687052</v>
      </c>
      <c r="C41" s="263">
        <f t="shared" ref="C41:J41" si="8">100-EXP(1000*LN((0.001*C10+1)/(0.001*$R$113+1))/$P$114)*100</f>
        <v>27.23052889251106</v>
      </c>
      <c r="D41" s="263">
        <f t="shared" si="8"/>
        <v>4.2570182196788124</v>
      </c>
      <c r="E41" s="263">
        <f t="shared" si="8"/>
        <v>4.7738551917315846</v>
      </c>
      <c r="F41" s="263">
        <f t="shared" si="8"/>
        <v>0</v>
      </c>
      <c r="G41" s="263">
        <f t="shared" si="8"/>
        <v>16.23783137791456</v>
      </c>
      <c r="H41" s="263">
        <f t="shared" si="8"/>
        <v>5.7976120451687052</v>
      </c>
      <c r="I41" s="263">
        <f t="shared" si="8"/>
        <v>23.371666413486068</v>
      </c>
      <c r="J41" s="263">
        <f t="shared" si="8"/>
        <v>4.7738551917315846</v>
      </c>
      <c r="K41" s="99"/>
    </row>
    <row r="42" spans="1:11" ht="16.149999999999999">
      <c r="A42" t="s">
        <v>1239</v>
      </c>
      <c r="B42" s="263">
        <f>100-EXP(1000*LN((0.001*B11+1)/(0.001*$J$113+1))/$L$114)*100</f>
        <v>4.2774099207136231</v>
      </c>
      <c r="C42" s="263">
        <f t="shared" ref="C42:J42" si="9">100-EXP(1000*LN((0.001*C11+1)/(0.001*$J$113+1))/$L$114)*100</f>
        <v>14.151776851558822</v>
      </c>
      <c r="D42" s="263">
        <f t="shared" si="9"/>
        <v>0</v>
      </c>
      <c r="E42" s="263">
        <f t="shared" si="9"/>
        <v>4.2774099207136231</v>
      </c>
      <c r="F42" s="263">
        <f t="shared" si="9"/>
        <v>15.994930858997066</v>
      </c>
      <c r="G42" s="263">
        <f t="shared" si="9"/>
        <v>19.557697988798466</v>
      </c>
      <c r="H42" s="263">
        <f t="shared" si="9"/>
        <v>10.336913022092091</v>
      </c>
      <c r="I42" s="263">
        <f t="shared" si="9"/>
        <v>21.279243333536911</v>
      </c>
      <c r="J42" s="263">
        <f t="shared" si="9"/>
        <v>17.796578522147271</v>
      </c>
      <c r="K42" s="99"/>
    </row>
    <row r="43" spans="1:11" ht="16.149999999999999">
      <c r="A43" t="s">
        <v>1240</v>
      </c>
      <c r="B43" s="263">
        <f>100-EXP(1000*LN((0.001*B12+1)/(0.001*$J$115+1))/$L$114)*100</f>
        <v>0</v>
      </c>
      <c r="C43" s="263">
        <f t="shared" ref="C43:J43" si="10">100-EXP(1000*LN((0.001*C12+1)/(0.001*$J$115+1))/$L$114)*100</f>
        <v>10.107283191269104</v>
      </c>
      <c r="D43" s="263">
        <f t="shared" si="10"/>
        <v>4.1791084903611591</v>
      </c>
      <c r="E43" s="263">
        <f t="shared" si="10"/>
        <v>11.996707899389477</v>
      </c>
      <c r="F43" s="263">
        <f t="shared" si="10"/>
        <v>8.1752186760911059</v>
      </c>
      <c r="G43" s="263">
        <f t="shared" si="10"/>
        <v>17.418873171107009</v>
      </c>
      <c r="H43" s="263">
        <f t="shared" si="10"/>
        <v>13.844477616896654</v>
      </c>
      <c r="I43" s="263">
        <f t="shared" si="10"/>
        <v>10.107283191269104</v>
      </c>
      <c r="J43" s="263">
        <f t="shared" si="10"/>
        <v>15.651553405835514</v>
      </c>
      <c r="K43" s="99"/>
    </row>
    <row r="44" spans="1:11" ht="16.149999999999999">
      <c r="A44" t="s">
        <v>1241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</row>
    <row r="45" spans="1:11" ht="16.149999999999999">
      <c r="A45" t="s">
        <v>1242</v>
      </c>
    </row>
    <row r="46" spans="1:11" ht="16.149999999999999">
      <c r="A46" t="s">
        <v>1243</v>
      </c>
    </row>
    <row r="47" spans="1:11" ht="16.149999999999999">
      <c r="A47" t="s">
        <v>1244</v>
      </c>
    </row>
    <row r="48" spans="1:11" ht="16.149999999999999">
      <c r="A48" t="s">
        <v>1245</v>
      </c>
    </row>
    <row r="49" spans="1:28" ht="16.149999999999999">
      <c r="A49" t="s">
        <v>1246</v>
      </c>
      <c r="B49" s="263">
        <f>100-EXP(1000*LN((0.001*B18+1)/(0.001*$V$113+1))/$X$114)*100</f>
        <v>12.060733762801888</v>
      </c>
      <c r="C49" s="263">
        <f>100-EXP(1000*LN((0.001*C18+1)/(0.001*$V$113+1))/$X$114)*100</f>
        <v>3.8943422912005872</v>
      </c>
      <c r="D49" s="263">
        <f>100-EXP(1000*LN((0.001*D18+1)/(0.001*$V$113+1))/$X$114)*100</f>
        <v>9.4266992272321062</v>
      </c>
      <c r="E49" s="263">
        <f>100-EXP(1000*LN((0.001*F18+1)/(0.001*$V$113+1))/$X$114)*100</f>
        <v>6.7056179283802066</v>
      </c>
      <c r="F49" s="263">
        <f>100-EXP(1000*LN((0.001*F18+1)/(0.001*$V$113+1))/$X$114)*100</f>
        <v>6.7056179283802066</v>
      </c>
      <c r="G49" s="263">
        <f>100-EXP(1000*LN((0.001*G18+1)/(0.001*$V$113+1))/$X$114)*100</f>
        <v>11.192204755141688</v>
      </c>
      <c r="H49" s="263">
        <f>100-EXP(1000*LN((0.001*H18+1)/(0.001*$V$113+1))/$X$114)*100</f>
        <v>7.6225086898210606</v>
      </c>
      <c r="I49" s="263">
        <f>100-EXP(1000*LN((0.001*I18+1)/(0.001*$V$113+1))/$X$114)*100</f>
        <v>1.9684403831715258</v>
      </c>
      <c r="J49" s="263">
        <f>100-EXP(1000*LN((0.001*J18+1)/(0.001*$V$113+1))/$X$114)*100</f>
        <v>0</v>
      </c>
      <c r="K49" s="99"/>
    </row>
    <row r="52" spans="1:28">
      <c r="A52" s="34" t="s">
        <v>956</v>
      </c>
      <c r="F52" s="248" t="s">
        <v>957</v>
      </c>
      <c r="G52" s="248" t="s">
        <v>958</v>
      </c>
      <c r="H52" s="75" t="s">
        <v>927</v>
      </c>
      <c r="I52" s="75" t="s">
        <v>19</v>
      </c>
      <c r="J52" s="249" t="s">
        <v>959</v>
      </c>
      <c r="K52" s="248" t="s">
        <v>960</v>
      </c>
      <c r="L52" s="248" t="s">
        <v>34</v>
      </c>
      <c r="M52" s="75" t="s">
        <v>1197</v>
      </c>
      <c r="N52" s="75" t="s">
        <v>1198</v>
      </c>
      <c r="O52" s="75" t="s">
        <v>1199</v>
      </c>
      <c r="P52" s="249" t="s">
        <v>961</v>
      </c>
      <c r="Q52" s="249" t="s">
        <v>962</v>
      </c>
      <c r="R52" s="248" t="s">
        <v>963</v>
      </c>
      <c r="S52" s="75" t="s">
        <v>1200</v>
      </c>
      <c r="T52" s="75" t="s">
        <v>1201</v>
      </c>
      <c r="U52" s="75" t="s">
        <v>1202</v>
      </c>
      <c r="V52" s="249" t="s">
        <v>964</v>
      </c>
      <c r="W52" s="248" t="s">
        <v>965</v>
      </c>
      <c r="X52" s="248" t="s">
        <v>966</v>
      </c>
      <c r="Y52" s="75" t="s">
        <v>1203</v>
      </c>
      <c r="Z52" s="249" t="s">
        <v>967</v>
      </c>
      <c r="AA52" s="248" t="s">
        <v>968</v>
      </c>
      <c r="AB52" s="248" t="s">
        <v>969</v>
      </c>
    </row>
    <row r="53" spans="1:28" ht="28.9">
      <c r="A53" s="39" t="s">
        <v>975</v>
      </c>
      <c r="F53" s="40" t="s">
        <v>976</v>
      </c>
      <c r="G53" s="41" t="s">
        <v>977</v>
      </c>
      <c r="H53" s="40" t="s">
        <v>970</v>
      </c>
      <c r="I53" s="41" t="s">
        <v>971</v>
      </c>
      <c r="J53" s="41" t="s">
        <v>978</v>
      </c>
      <c r="K53" s="41" t="s">
        <v>979</v>
      </c>
      <c r="L53" s="41" t="s">
        <v>980</v>
      </c>
      <c r="M53" s="41" t="s">
        <v>972</v>
      </c>
      <c r="N53" s="41" t="s">
        <v>973</v>
      </c>
      <c r="O53" s="41" t="s">
        <v>974</v>
      </c>
      <c r="P53" s="41" t="s">
        <v>981</v>
      </c>
      <c r="Q53" s="41" t="s">
        <v>982</v>
      </c>
      <c r="R53" s="41" t="s">
        <v>983</v>
      </c>
      <c r="S53" s="41" t="s">
        <v>946</v>
      </c>
      <c r="T53" s="41" t="s">
        <v>947</v>
      </c>
      <c r="U53" s="41" t="s">
        <v>948</v>
      </c>
      <c r="V53" s="41" t="s">
        <v>984</v>
      </c>
      <c r="W53" s="41" t="s">
        <v>985</v>
      </c>
      <c r="X53" s="41" t="s">
        <v>986</v>
      </c>
      <c r="Y53" s="64" t="s">
        <v>949</v>
      </c>
      <c r="Z53" s="41" t="s">
        <v>987</v>
      </c>
      <c r="AA53" s="41" t="s">
        <v>988</v>
      </c>
      <c r="AB53" s="42" t="s">
        <v>989</v>
      </c>
    </row>
    <row r="54" spans="1:28">
      <c r="A54" s="43" t="s">
        <v>996</v>
      </c>
      <c r="F54" s="44" t="s">
        <v>997</v>
      </c>
      <c r="G54" s="45" t="s">
        <v>998</v>
      </c>
      <c r="H54" s="44" t="s">
        <v>991</v>
      </c>
      <c r="I54" s="45" t="s">
        <v>992</v>
      </c>
      <c r="J54" s="45" t="s">
        <v>999</v>
      </c>
      <c r="K54" s="45" t="s">
        <v>1000</v>
      </c>
      <c r="L54" s="45" t="s">
        <v>1001</v>
      </c>
      <c r="M54" s="45" t="s">
        <v>993</v>
      </c>
      <c r="N54" s="45" t="s">
        <v>994</v>
      </c>
      <c r="O54" s="45" t="s">
        <v>995</v>
      </c>
      <c r="P54" s="45" t="s">
        <v>1002</v>
      </c>
      <c r="Q54" s="45" t="s">
        <v>1003</v>
      </c>
      <c r="R54" s="45" t="s">
        <v>1004</v>
      </c>
      <c r="S54" s="45" t="s">
        <v>951</v>
      </c>
      <c r="T54" s="45" t="s">
        <v>952</v>
      </c>
      <c r="U54" s="45" t="s">
        <v>953</v>
      </c>
      <c r="V54" s="45" t="s">
        <v>1005</v>
      </c>
      <c r="W54" s="45" t="s">
        <v>1006</v>
      </c>
      <c r="X54" s="45" t="s">
        <v>1007</v>
      </c>
      <c r="Y54" s="64" t="s">
        <v>954</v>
      </c>
      <c r="Z54" s="45" t="s">
        <v>1008</v>
      </c>
      <c r="AA54" s="45" t="s">
        <v>1009</v>
      </c>
      <c r="AB54" s="46" t="s">
        <v>1010</v>
      </c>
    </row>
    <row r="55" spans="1:28">
      <c r="A55" s="47" t="s">
        <v>1011</v>
      </c>
      <c r="F55" s="48" t="s">
        <v>97</v>
      </c>
      <c r="G55" s="49" t="s">
        <v>97</v>
      </c>
      <c r="H55" s="228" t="s">
        <v>96</v>
      </c>
      <c r="I55" s="229" t="s">
        <v>96</v>
      </c>
      <c r="J55" s="49" t="s">
        <v>97</v>
      </c>
      <c r="K55" s="49" t="s">
        <v>97</v>
      </c>
      <c r="L55" s="49" t="s">
        <v>97</v>
      </c>
      <c r="M55" s="229" t="s">
        <v>96</v>
      </c>
      <c r="N55" s="229" t="s">
        <v>96</v>
      </c>
      <c r="O55" s="229" t="s">
        <v>96</v>
      </c>
      <c r="P55" s="49" t="s">
        <v>97</v>
      </c>
      <c r="Q55" s="49" t="s">
        <v>97</v>
      </c>
      <c r="R55" s="49" t="s">
        <v>97</v>
      </c>
      <c r="S55" s="229" t="s">
        <v>96</v>
      </c>
      <c r="T55" s="229" t="s">
        <v>96</v>
      </c>
      <c r="U55" s="229" t="s">
        <v>96</v>
      </c>
      <c r="V55" s="49" t="s">
        <v>97</v>
      </c>
      <c r="W55" s="49" t="s">
        <v>97</v>
      </c>
      <c r="X55" s="49" t="s">
        <v>97</v>
      </c>
      <c r="Y55" s="230" t="s">
        <v>96</v>
      </c>
      <c r="Z55" s="49" t="s">
        <v>97</v>
      </c>
      <c r="AA55" s="49" t="s">
        <v>97</v>
      </c>
      <c r="AB55" s="50" t="s">
        <v>97</v>
      </c>
    </row>
    <row r="56" spans="1:28">
      <c r="A56" s="51"/>
      <c r="F56" s="52"/>
      <c r="G56" s="37"/>
      <c r="H56" s="65"/>
      <c r="I56" s="56"/>
      <c r="J56" s="37"/>
      <c r="K56" s="37"/>
      <c r="L56" s="37"/>
      <c r="M56" s="56"/>
      <c r="N56" s="56"/>
      <c r="O56" s="56"/>
      <c r="P56" s="37"/>
      <c r="Q56" s="37"/>
      <c r="R56" s="37"/>
      <c r="S56" s="56"/>
      <c r="T56" s="56"/>
      <c r="U56" s="56"/>
      <c r="V56" s="37"/>
      <c r="W56" s="37"/>
      <c r="X56" s="37"/>
      <c r="Y56" s="64"/>
      <c r="Z56" s="37"/>
      <c r="AA56" s="37"/>
      <c r="AB56" s="53"/>
    </row>
    <row r="57" spans="1:28">
      <c r="A57" s="43" t="s">
        <v>1012</v>
      </c>
      <c r="F57" s="54">
        <v>0.46753661818857978</v>
      </c>
      <c r="G57" s="55">
        <v>0</v>
      </c>
      <c r="H57" s="54">
        <v>22.555936040523775</v>
      </c>
      <c r="I57" s="55">
        <v>23.063856762405297</v>
      </c>
      <c r="J57" s="56">
        <v>29.581486552336326</v>
      </c>
      <c r="K57" s="55">
        <v>0</v>
      </c>
      <c r="L57" s="55">
        <v>1.5046848061833011</v>
      </c>
      <c r="M57" s="55">
        <v>15.115830665414792</v>
      </c>
      <c r="N57" s="66">
        <v>6.9447790130558156</v>
      </c>
      <c r="O57" s="66">
        <v>8.1502495372124262</v>
      </c>
      <c r="P57" s="56">
        <v>2430</v>
      </c>
      <c r="Q57" s="56">
        <v>330.52781418714983</v>
      </c>
      <c r="R57" s="55">
        <v>0</v>
      </c>
      <c r="S57" s="66">
        <v>1.1843405996417818E-2</v>
      </c>
      <c r="T57" s="66">
        <v>0.8471448978818914</v>
      </c>
      <c r="U57" s="66">
        <v>2.1525640697781783</v>
      </c>
      <c r="V57" s="56">
        <v>6200</v>
      </c>
      <c r="W57" s="55">
        <v>0</v>
      </c>
      <c r="X57" s="55">
        <v>2.8294363473453639</v>
      </c>
      <c r="Y57" s="67">
        <v>7.549787841774303</v>
      </c>
      <c r="Z57" s="56">
        <v>5800</v>
      </c>
      <c r="AA57" s="55">
        <v>0</v>
      </c>
      <c r="AB57" s="57">
        <v>0.94851234957569841</v>
      </c>
    </row>
    <row r="58" spans="1:28">
      <c r="A58" s="43" t="s">
        <v>1013</v>
      </c>
      <c r="F58" s="54">
        <v>7.2992225344944845</v>
      </c>
      <c r="G58" s="55">
        <v>6.9789043706626979</v>
      </c>
      <c r="H58" s="54">
        <v>12.689610779816499</v>
      </c>
      <c r="I58" s="55">
        <v>13.092168063264781</v>
      </c>
      <c r="J58" s="56">
        <v>206.54516736775523</v>
      </c>
      <c r="K58" s="55">
        <v>7.2430468660746321</v>
      </c>
      <c r="L58" s="55">
        <v>7.2652848728310708</v>
      </c>
      <c r="M58" s="55">
        <v>14.653305637653578</v>
      </c>
      <c r="N58" s="55">
        <v>10.798464922503429</v>
      </c>
      <c r="O58" s="55">
        <v>11.667164145710599</v>
      </c>
      <c r="P58" s="56">
        <v>3700</v>
      </c>
      <c r="Q58" s="56">
        <v>10.059655822442844</v>
      </c>
      <c r="R58" s="55">
        <v>7.2113660906756172</v>
      </c>
      <c r="S58" s="66">
        <v>0.23627560433186376</v>
      </c>
      <c r="T58" s="66">
        <v>7.6544494906443097</v>
      </c>
      <c r="U58" s="66">
        <v>0.82937944518896112</v>
      </c>
      <c r="V58" s="56">
        <v>67.832707499458621</v>
      </c>
      <c r="W58" s="55">
        <v>6.8890217304502608</v>
      </c>
      <c r="X58" s="55">
        <v>6.6689455891634912</v>
      </c>
      <c r="Y58" s="67">
        <v>0.12056877035831433</v>
      </c>
      <c r="Z58" s="56">
        <v>95.349666872479162</v>
      </c>
      <c r="AA58" s="55">
        <v>6.8631261588270647</v>
      </c>
      <c r="AB58" s="57">
        <v>6.8655097699498535</v>
      </c>
    </row>
    <row r="59" spans="1:28">
      <c r="A59" s="43" t="s">
        <v>1014</v>
      </c>
      <c r="F59" s="54">
        <v>0.5543356356498278</v>
      </c>
      <c r="G59" s="55">
        <v>0.62635693568731798</v>
      </c>
      <c r="H59" s="68">
        <v>1.0727874760701974</v>
      </c>
      <c r="I59" s="66">
        <v>0.86925448221124957</v>
      </c>
      <c r="J59" s="56">
        <v>13.861674926498559</v>
      </c>
      <c r="K59" s="55">
        <v>0.55621937856679049</v>
      </c>
      <c r="L59" s="55">
        <v>1.180904599053394</v>
      </c>
      <c r="M59" s="66">
        <v>1.6675589933623289</v>
      </c>
      <c r="N59" s="66">
        <v>1.0767492099205496</v>
      </c>
      <c r="O59" s="66">
        <v>1.4290979702781605</v>
      </c>
      <c r="P59" s="56">
        <v>504.48105657184243</v>
      </c>
      <c r="Q59" s="56">
        <v>17.460863273183815</v>
      </c>
      <c r="R59" s="55">
        <v>0.51224789252082614</v>
      </c>
      <c r="S59" s="66">
        <v>9.4645409033477623E-2</v>
      </c>
      <c r="T59" s="66">
        <v>0.58958356340062823</v>
      </c>
      <c r="U59" s="66">
        <v>0.43570808438016351</v>
      </c>
      <c r="V59" s="56">
        <v>287.0248791756232</v>
      </c>
      <c r="W59" s="55">
        <v>0</v>
      </c>
      <c r="X59" s="55">
        <v>0.48719758719747475</v>
      </c>
      <c r="Y59" s="67">
        <v>1.8955189548332478</v>
      </c>
      <c r="Z59" s="56">
        <v>1030</v>
      </c>
      <c r="AA59" s="55">
        <v>0.52682558169015614</v>
      </c>
      <c r="AB59" s="57">
        <v>0</v>
      </c>
    </row>
    <row r="60" spans="1:28">
      <c r="A60" s="43" t="s">
        <v>1015</v>
      </c>
      <c r="F60" s="54">
        <v>0.94216259400694435</v>
      </c>
      <c r="G60" s="55">
        <v>0.71496985514063949</v>
      </c>
      <c r="H60" s="68">
        <v>2.8303433282864425</v>
      </c>
      <c r="I60" s="66">
        <v>3.0147911693043534</v>
      </c>
      <c r="J60" s="56">
        <v>49.737556284640107</v>
      </c>
      <c r="K60" s="55">
        <v>1.010290309489366</v>
      </c>
      <c r="L60" s="55">
        <v>1.1919893605962877</v>
      </c>
      <c r="M60" s="66">
        <v>6.060636947828427</v>
      </c>
      <c r="N60" s="66">
        <v>3.9080330341625182</v>
      </c>
      <c r="O60" s="66">
        <v>3.3230309296759089</v>
      </c>
      <c r="P60" s="56">
        <v>1190</v>
      </c>
      <c r="Q60" s="56">
        <v>11.052307466075192</v>
      </c>
      <c r="R60" s="55">
        <v>0.86185366410002873</v>
      </c>
      <c r="S60" s="66">
        <v>0.35790937846111598</v>
      </c>
      <c r="T60" s="66">
        <v>2.2089300449021354</v>
      </c>
      <c r="U60" s="66">
        <v>0.24915603115489698</v>
      </c>
      <c r="V60" s="56">
        <v>107.81512184112196</v>
      </c>
      <c r="W60" s="55">
        <v>0.85104483609856407</v>
      </c>
      <c r="X60" s="55">
        <v>0.74384536426607117</v>
      </c>
      <c r="Y60" s="67">
        <v>0.74344001068369914</v>
      </c>
      <c r="Z60" s="56">
        <v>165.79819618301667</v>
      </c>
      <c r="AA60" s="55">
        <v>0.60135595660016294</v>
      </c>
      <c r="AB60" s="57">
        <v>0.71827400734257585</v>
      </c>
    </row>
    <row r="61" spans="1:28">
      <c r="A61" s="43" t="s">
        <v>1017</v>
      </c>
      <c r="F61" s="54">
        <v>0</v>
      </c>
      <c r="G61" s="55">
        <v>0</v>
      </c>
      <c r="H61" s="68">
        <v>1.583948557055868</v>
      </c>
      <c r="I61" s="66">
        <v>1.5586729676171507</v>
      </c>
      <c r="J61" s="56">
        <v>59.621741834172539</v>
      </c>
      <c r="K61" s="55">
        <v>0</v>
      </c>
      <c r="L61" s="55">
        <v>1.0688028839328061</v>
      </c>
      <c r="M61" s="66">
        <v>3.00693435980005</v>
      </c>
      <c r="N61" s="66">
        <v>1.971769916932808</v>
      </c>
      <c r="O61" s="66">
        <v>1.7719387238600921</v>
      </c>
      <c r="P61" s="56">
        <v>644.14093935887547</v>
      </c>
      <c r="Q61" s="55">
        <v>8.8470705783687578</v>
      </c>
      <c r="R61" s="55">
        <v>0</v>
      </c>
      <c r="S61" s="66">
        <v>0.17929588469191246</v>
      </c>
      <c r="T61" s="66">
        <v>1.2305645205999614</v>
      </c>
      <c r="U61" s="66">
        <v>0.30678623719823112</v>
      </c>
      <c r="V61" s="56">
        <v>93.497344889191453</v>
      </c>
      <c r="W61" s="55">
        <v>0</v>
      </c>
      <c r="X61" s="55">
        <v>0.30870408121231746</v>
      </c>
      <c r="Y61" s="67">
        <v>0.43137364235509384</v>
      </c>
      <c r="Z61" s="56">
        <v>117.79129653043661</v>
      </c>
      <c r="AA61" s="55">
        <v>0</v>
      </c>
      <c r="AB61" s="57">
        <v>0</v>
      </c>
    </row>
    <row r="62" spans="1:28">
      <c r="A62" s="43" t="s">
        <v>1016</v>
      </c>
      <c r="F62" s="54">
        <v>0</v>
      </c>
      <c r="G62" s="55">
        <v>0</v>
      </c>
      <c r="H62" s="68">
        <v>4.2344208102301222</v>
      </c>
      <c r="I62" s="66">
        <v>3.8363722774435107</v>
      </c>
      <c r="J62" s="56">
        <v>33.973359261151465</v>
      </c>
      <c r="K62" s="55">
        <v>0</v>
      </c>
      <c r="L62" s="55">
        <v>0</v>
      </c>
      <c r="M62" s="66">
        <v>7.3413272645007011</v>
      </c>
      <c r="N62" s="66">
        <v>4.8118733041169168</v>
      </c>
      <c r="O62" s="66">
        <v>3.7780022687786414</v>
      </c>
      <c r="P62" s="56">
        <v>1210</v>
      </c>
      <c r="Q62" s="55">
        <v>1.2590639434065762</v>
      </c>
      <c r="R62" s="55">
        <v>0</v>
      </c>
      <c r="S62" s="66">
        <v>0.12944588326827042</v>
      </c>
      <c r="T62" s="66">
        <v>2.9367842710210645</v>
      </c>
      <c r="U62" s="66">
        <v>0.27295657039149185</v>
      </c>
      <c r="V62" s="55">
        <v>7.0003930851283469</v>
      </c>
      <c r="W62" s="55">
        <v>0</v>
      </c>
      <c r="X62" s="55">
        <v>0.198318931589545</v>
      </c>
      <c r="Y62" s="67">
        <v>5.4022168206961166E-3</v>
      </c>
      <c r="Z62" s="56">
        <v>17.184338174635599</v>
      </c>
      <c r="AA62" s="55">
        <v>0</v>
      </c>
      <c r="AB62" s="57">
        <v>0</v>
      </c>
    </row>
    <row r="63" spans="1:28">
      <c r="A63" s="43" t="s">
        <v>1250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235" t="s">
        <v>14</v>
      </c>
      <c r="Z63" s="236" t="s">
        <v>14</v>
      </c>
      <c r="AA63" s="232" t="s">
        <v>14</v>
      </c>
      <c r="AB63" s="237" t="s">
        <v>14</v>
      </c>
    </row>
    <row r="64" spans="1:28">
      <c r="A64" s="43" t="s">
        <v>1251</v>
      </c>
      <c r="F64" s="231" t="s">
        <v>14</v>
      </c>
      <c r="G64" s="232" t="s">
        <v>14</v>
      </c>
      <c r="H64" s="233" t="s">
        <v>14</v>
      </c>
      <c r="I64" s="234" t="s">
        <v>14</v>
      </c>
      <c r="J64" s="234" t="s">
        <v>14</v>
      </c>
      <c r="K64" s="234" t="s">
        <v>14</v>
      </c>
      <c r="L64" s="234" t="s">
        <v>14</v>
      </c>
      <c r="M64" s="234" t="s">
        <v>14</v>
      </c>
      <c r="N64" s="234" t="s">
        <v>14</v>
      </c>
      <c r="O64" s="234" t="s">
        <v>14</v>
      </c>
      <c r="P64" s="234" t="s">
        <v>14</v>
      </c>
      <c r="Q64" s="234" t="s">
        <v>14</v>
      </c>
      <c r="R64" s="234" t="s">
        <v>14</v>
      </c>
      <c r="S64" s="234" t="s">
        <v>14</v>
      </c>
      <c r="T64" s="234" t="s">
        <v>14</v>
      </c>
      <c r="U64" s="234" t="s">
        <v>14</v>
      </c>
      <c r="V64" s="234" t="s">
        <v>14</v>
      </c>
      <c r="W64" s="234" t="s">
        <v>14</v>
      </c>
      <c r="X64" s="234" t="s">
        <v>14</v>
      </c>
      <c r="Y64" s="235" t="s">
        <v>14</v>
      </c>
      <c r="Z64" s="236" t="s">
        <v>14</v>
      </c>
      <c r="AA64" s="232" t="s">
        <v>14</v>
      </c>
      <c r="AB64" s="237" t="s">
        <v>14</v>
      </c>
    </row>
    <row r="65" spans="1:28">
      <c r="A65" s="43" t="s">
        <v>1026</v>
      </c>
      <c r="F65" s="54">
        <v>0</v>
      </c>
      <c r="G65" s="55">
        <v>0</v>
      </c>
      <c r="H65" s="68">
        <v>0.16041411591679808</v>
      </c>
      <c r="I65" s="66">
        <v>0.16648953498279698</v>
      </c>
      <c r="J65" s="56">
        <v>41.407797336125263</v>
      </c>
      <c r="K65" s="55">
        <v>0</v>
      </c>
      <c r="L65" s="55">
        <v>0</v>
      </c>
      <c r="M65" s="66">
        <v>0.67430185555070132</v>
      </c>
      <c r="N65" s="66">
        <v>0.47010627819376516</v>
      </c>
      <c r="O65" s="66">
        <v>0.24441218920209581</v>
      </c>
      <c r="P65" s="56">
        <v>117.2044809194295</v>
      </c>
      <c r="Q65" s="55">
        <v>6.6024542725523947</v>
      </c>
      <c r="R65" s="55">
        <v>0</v>
      </c>
      <c r="S65" s="66">
        <v>6.7434966063418672E-2</v>
      </c>
      <c r="T65" s="66">
        <v>0.15413562944052214</v>
      </c>
      <c r="U65" s="66">
        <v>5.5894722666533184E-2</v>
      </c>
      <c r="V65" s="56">
        <v>86.714839555329007</v>
      </c>
      <c r="W65" s="55">
        <v>0</v>
      </c>
      <c r="X65" s="55">
        <v>0.20937799956365707</v>
      </c>
      <c r="Y65" s="67">
        <v>5.0479072327303545E-2</v>
      </c>
      <c r="Z65" s="56">
        <v>78.13529320940053</v>
      </c>
      <c r="AA65" s="55">
        <v>0</v>
      </c>
      <c r="AB65" s="57">
        <v>0</v>
      </c>
    </row>
    <row r="66" spans="1:28">
      <c r="A66" s="43" t="s">
        <v>1024</v>
      </c>
      <c r="F66" s="54">
        <v>0</v>
      </c>
      <c r="G66" s="55">
        <v>0</v>
      </c>
      <c r="H66" s="68">
        <v>0.37019400889353538</v>
      </c>
      <c r="I66" s="66">
        <v>0.41333814829737425</v>
      </c>
      <c r="J66" s="56">
        <v>119.35665471574086</v>
      </c>
      <c r="K66" s="55">
        <v>0</v>
      </c>
      <c r="L66" s="55">
        <v>0</v>
      </c>
      <c r="M66" s="66">
        <v>1.848557908901191</v>
      </c>
      <c r="N66" s="66">
        <v>1.2104650687225051</v>
      </c>
      <c r="O66" s="66">
        <v>0.56699883620382108</v>
      </c>
      <c r="P66" s="56">
        <v>299.16054339470145</v>
      </c>
      <c r="Q66" s="56">
        <v>24.657892905625591</v>
      </c>
      <c r="R66" s="55">
        <v>0</v>
      </c>
      <c r="S66" s="66">
        <v>0.17370828699267521</v>
      </c>
      <c r="T66" s="66">
        <v>0.33068227040152931</v>
      </c>
      <c r="U66" s="66">
        <v>0.1146492130769166</v>
      </c>
      <c r="V66" s="56">
        <v>52.55758485309395</v>
      </c>
      <c r="W66" s="55">
        <v>0</v>
      </c>
      <c r="X66" s="55">
        <v>0.26282631229103776</v>
      </c>
      <c r="Y66" s="67">
        <v>0.13683061669716978</v>
      </c>
      <c r="Z66" s="56">
        <v>97.925692611106882</v>
      </c>
      <c r="AA66" s="55">
        <v>0</v>
      </c>
      <c r="AB66" s="57">
        <v>0</v>
      </c>
    </row>
    <row r="67" spans="1:28">
      <c r="A67" s="43" t="s">
        <v>1028</v>
      </c>
      <c r="F67" s="54">
        <v>0</v>
      </c>
      <c r="G67" s="55">
        <v>0</v>
      </c>
      <c r="H67" s="68">
        <v>3.7728673933236467</v>
      </c>
      <c r="I67" s="66">
        <v>3.7154627743144393</v>
      </c>
      <c r="J67" s="56">
        <v>158.42225499826378</v>
      </c>
      <c r="K67" s="55">
        <v>0</v>
      </c>
      <c r="L67" s="55">
        <v>6.0122215883497603</v>
      </c>
      <c r="M67" s="66">
        <v>6.7953383111817312</v>
      </c>
      <c r="N67" s="66">
        <v>4.3620153364326573</v>
      </c>
      <c r="O67" s="66">
        <v>3.6355003655298841</v>
      </c>
      <c r="P67" s="56">
        <v>1980</v>
      </c>
      <c r="Q67" s="56">
        <v>39.445116653736356</v>
      </c>
      <c r="R67" s="55">
        <v>0</v>
      </c>
      <c r="S67" s="66">
        <v>0.39628238452159714</v>
      </c>
      <c r="T67" s="66">
        <v>3.0080929280178661</v>
      </c>
      <c r="U67" s="66">
        <v>1.2841686910427403</v>
      </c>
      <c r="V67" s="56">
        <v>1340</v>
      </c>
      <c r="W67" s="55">
        <v>0</v>
      </c>
      <c r="X67" s="55">
        <v>2.9567455479806499</v>
      </c>
      <c r="Y67" s="67">
        <v>0.93201019223495341</v>
      </c>
      <c r="Z67" s="56">
        <v>991.83461081731411</v>
      </c>
      <c r="AA67" s="55">
        <v>0</v>
      </c>
      <c r="AB67" s="57">
        <v>0</v>
      </c>
    </row>
    <row r="68" spans="1:28">
      <c r="A68" s="43" t="s">
        <v>1031</v>
      </c>
      <c r="F68" s="54">
        <v>0</v>
      </c>
      <c r="G68" s="55">
        <v>0</v>
      </c>
      <c r="H68" s="68">
        <v>6.651858705892681</v>
      </c>
      <c r="I68" s="66">
        <v>7.5872559483611619</v>
      </c>
      <c r="J68" s="56">
        <v>1510</v>
      </c>
      <c r="K68" s="55">
        <v>0</v>
      </c>
      <c r="L68" s="55">
        <v>0</v>
      </c>
      <c r="M68" s="55">
        <v>27.738893396358211</v>
      </c>
      <c r="N68" s="55">
        <v>18.969481901166887</v>
      </c>
      <c r="O68" s="66">
        <v>7.8869962476797539</v>
      </c>
      <c r="P68" s="56">
        <v>6200</v>
      </c>
      <c r="Q68" s="56">
        <v>186.22328637048469</v>
      </c>
      <c r="R68" s="55">
        <v>0</v>
      </c>
      <c r="S68" s="66">
        <v>2.7264646061991913</v>
      </c>
      <c r="T68" s="66">
        <v>5.7424266618241626</v>
      </c>
      <c r="U68" s="66">
        <v>1.8041336632058953</v>
      </c>
      <c r="V68" s="56">
        <v>1310</v>
      </c>
      <c r="W68" s="55">
        <v>0</v>
      </c>
      <c r="X68" s="55">
        <v>12.636894007449724</v>
      </c>
      <c r="Y68" s="67">
        <v>2.4258331922206584</v>
      </c>
      <c r="Z68" s="56">
        <v>1450</v>
      </c>
      <c r="AA68" s="55">
        <v>0</v>
      </c>
      <c r="AB68" s="57">
        <v>0</v>
      </c>
    </row>
    <row r="69" spans="1:28">
      <c r="A69" s="43" t="s">
        <v>1033</v>
      </c>
      <c r="F69" s="54">
        <v>0</v>
      </c>
      <c r="G69" s="55">
        <v>0</v>
      </c>
      <c r="H69" s="68">
        <v>0.33694542604438843</v>
      </c>
      <c r="I69" s="66">
        <v>0.46502617822092773</v>
      </c>
      <c r="J69" s="56">
        <v>383.81409426354401</v>
      </c>
      <c r="K69" s="55">
        <v>0</v>
      </c>
      <c r="L69" s="55">
        <v>0</v>
      </c>
      <c r="M69" s="66">
        <v>4.1861744771471194</v>
      </c>
      <c r="N69" s="66">
        <v>2.8106642831651931</v>
      </c>
      <c r="O69" s="66">
        <v>0.76622913262649117</v>
      </c>
      <c r="P69" s="56">
        <v>276.8411066174869</v>
      </c>
      <c r="Q69" s="56">
        <v>31.304796344904158</v>
      </c>
      <c r="R69" s="55">
        <v>0</v>
      </c>
      <c r="S69" s="66">
        <v>0.34248093021088921</v>
      </c>
      <c r="T69" s="66">
        <v>0.38824517876994485</v>
      </c>
      <c r="U69" s="66">
        <v>0.11188635784642646</v>
      </c>
      <c r="V69" s="56">
        <v>104.54412874950738</v>
      </c>
      <c r="W69" s="55">
        <v>0</v>
      </c>
      <c r="X69" s="55">
        <v>0</v>
      </c>
      <c r="Y69" s="67">
        <v>8.5999903277650086E-2</v>
      </c>
      <c r="Z69" s="56">
        <v>140.10470518883923</v>
      </c>
      <c r="AA69" s="55">
        <v>0</v>
      </c>
      <c r="AB69" s="57">
        <v>0</v>
      </c>
    </row>
    <row r="70" spans="1:28">
      <c r="A70" s="43" t="s">
        <v>1032</v>
      </c>
      <c r="F70" s="54">
        <v>0</v>
      </c>
      <c r="G70" s="55">
        <v>0</v>
      </c>
      <c r="H70" s="68">
        <v>0.56158445856149186</v>
      </c>
      <c r="I70" s="66">
        <v>0.79039172349092379</v>
      </c>
      <c r="J70" s="56">
        <v>715.49802651135974</v>
      </c>
      <c r="K70" s="55">
        <v>0</v>
      </c>
      <c r="L70" s="55">
        <v>0</v>
      </c>
      <c r="M70" s="66">
        <v>6.6333957404334516</v>
      </c>
      <c r="N70" s="66">
        <v>4.7520867365084678</v>
      </c>
      <c r="O70" s="66">
        <v>1.2935372809274779</v>
      </c>
      <c r="P70" s="56">
        <v>492.43366078279126</v>
      </c>
      <c r="Q70" s="55">
        <v>3.8989385021753482</v>
      </c>
      <c r="R70" s="55">
        <v>0</v>
      </c>
      <c r="S70" s="66">
        <v>0.62782828917795697</v>
      </c>
      <c r="T70" s="66">
        <v>0.62306357476448393</v>
      </c>
      <c r="U70" s="66">
        <v>1.8316585218296239E-2</v>
      </c>
      <c r="V70" s="55">
        <v>0</v>
      </c>
      <c r="W70" s="55">
        <v>0</v>
      </c>
      <c r="X70" s="55">
        <v>0</v>
      </c>
      <c r="Y70" s="67">
        <v>0.10672725382406437</v>
      </c>
      <c r="Z70" s="55">
        <v>3.7577115165478974</v>
      </c>
      <c r="AA70" s="55">
        <v>0</v>
      </c>
      <c r="AB70" s="57">
        <v>0</v>
      </c>
    </row>
    <row r="72" spans="1:28" ht="15" thickBot="1"/>
    <row r="73" spans="1:28">
      <c r="A73" s="238" t="s">
        <v>1053</v>
      </c>
      <c r="B73" s="239" t="s">
        <v>1054</v>
      </c>
      <c r="C73" s="240" t="s">
        <v>5</v>
      </c>
      <c r="D73" s="240" t="s">
        <v>1055</v>
      </c>
      <c r="E73" s="240" t="s">
        <v>1056</v>
      </c>
      <c r="F73" s="240" t="s">
        <v>1057</v>
      </c>
      <c r="G73" s="240" t="s">
        <v>69</v>
      </c>
      <c r="H73" s="240" t="s">
        <v>70</v>
      </c>
      <c r="I73" s="240" t="s">
        <v>1058</v>
      </c>
      <c r="J73" s="240" t="s">
        <v>204</v>
      </c>
      <c r="K73" s="240" t="s">
        <v>206</v>
      </c>
      <c r="L73" s="241" t="s">
        <v>1059</v>
      </c>
    </row>
    <row r="74" spans="1:28">
      <c r="A74" s="242" t="s">
        <v>1060</v>
      </c>
      <c r="B74" s="124">
        <v>323</v>
      </c>
      <c r="C74" s="102" t="s">
        <v>1061</v>
      </c>
      <c r="D74" s="102" t="s">
        <v>1062</v>
      </c>
      <c r="E74" s="102">
        <v>15</v>
      </c>
      <c r="F74" s="102"/>
      <c r="G74" s="102">
        <v>5.56</v>
      </c>
      <c r="H74" s="102">
        <v>322</v>
      </c>
      <c r="I74" s="102">
        <v>12.7</v>
      </c>
      <c r="J74" s="102">
        <v>152</v>
      </c>
      <c r="K74" s="102">
        <v>0.25</v>
      </c>
      <c r="L74" s="243">
        <v>0</v>
      </c>
    </row>
    <row r="75" spans="1:28">
      <c r="A75" s="242" t="s">
        <v>1063</v>
      </c>
      <c r="B75" s="124">
        <v>323</v>
      </c>
      <c r="C75" s="102" t="s">
        <v>1064</v>
      </c>
      <c r="D75" s="102" t="s">
        <v>1065</v>
      </c>
      <c r="E75" s="102">
        <v>20</v>
      </c>
      <c r="F75" s="102"/>
      <c r="G75" s="102">
        <v>7</v>
      </c>
      <c r="H75" s="102">
        <v>539</v>
      </c>
      <c r="I75" s="102">
        <v>12.1</v>
      </c>
      <c r="J75" s="102">
        <v>-86</v>
      </c>
      <c r="K75" s="102">
        <v>0.19</v>
      </c>
      <c r="L75" s="243">
        <v>0</v>
      </c>
    </row>
    <row r="76" spans="1:28">
      <c r="A76" s="242" t="s">
        <v>1066</v>
      </c>
      <c r="B76" s="124" t="s">
        <v>17</v>
      </c>
      <c r="C76" s="102" t="s">
        <v>1067</v>
      </c>
      <c r="D76" s="102"/>
      <c r="E76" s="102">
        <v>20</v>
      </c>
      <c r="F76" s="102"/>
      <c r="G76" s="102">
        <v>5.97</v>
      </c>
      <c r="H76" s="102">
        <v>144</v>
      </c>
      <c r="I76" s="102">
        <v>11.6</v>
      </c>
      <c r="J76" s="102">
        <v>8</v>
      </c>
      <c r="K76" s="102">
        <v>0.15</v>
      </c>
      <c r="L76" s="243">
        <v>0</v>
      </c>
    </row>
    <row r="77" spans="1:28">
      <c r="A77" s="242" t="s">
        <v>1068</v>
      </c>
      <c r="B77" s="124" t="s">
        <v>19</v>
      </c>
      <c r="C77" s="102" t="s">
        <v>1069</v>
      </c>
      <c r="D77" s="102"/>
      <c r="E77" s="102">
        <v>20</v>
      </c>
      <c r="F77" s="102"/>
      <c r="G77" s="102">
        <v>6.25</v>
      </c>
      <c r="H77" s="102">
        <v>182</v>
      </c>
      <c r="I77" s="102">
        <v>11.6</v>
      </c>
      <c r="J77" s="102">
        <v>33</v>
      </c>
      <c r="K77" s="102">
        <v>0.16</v>
      </c>
      <c r="L77" s="243">
        <v>0</v>
      </c>
    </row>
    <row r="78" spans="1:28">
      <c r="A78" s="242" t="s">
        <v>1070</v>
      </c>
      <c r="B78" s="124">
        <v>352</v>
      </c>
      <c r="C78" s="102" t="s">
        <v>1071</v>
      </c>
      <c r="D78" s="102"/>
      <c r="E78" s="102">
        <v>20</v>
      </c>
      <c r="F78" s="102"/>
      <c r="G78" s="102">
        <v>5.27</v>
      </c>
      <c r="H78" s="102">
        <v>229</v>
      </c>
      <c r="I78" s="102">
        <v>11.6</v>
      </c>
      <c r="J78" s="102">
        <v>180</v>
      </c>
      <c r="K78" s="102">
        <v>0.14000000000000001</v>
      </c>
      <c r="L78" s="243">
        <v>0</v>
      </c>
    </row>
    <row r="79" spans="1:28">
      <c r="A79" s="242" t="s">
        <v>1072</v>
      </c>
      <c r="B79" s="124">
        <v>1024</v>
      </c>
      <c r="C79" s="102" t="s">
        <v>1073</v>
      </c>
      <c r="D79" s="102" t="s">
        <v>1074</v>
      </c>
      <c r="E79" s="102">
        <v>10</v>
      </c>
      <c r="F79" s="102"/>
      <c r="G79" s="102">
        <v>6.37</v>
      </c>
      <c r="H79" s="102">
        <v>563</v>
      </c>
      <c r="I79" s="102">
        <v>11.5</v>
      </c>
      <c r="J79" s="102">
        <v>78</v>
      </c>
      <c r="K79" s="102">
        <v>0.28000000000000003</v>
      </c>
      <c r="L79" s="243">
        <v>0</v>
      </c>
    </row>
    <row r="80" spans="1:28">
      <c r="A80" s="242" t="s">
        <v>1075</v>
      </c>
      <c r="B80" s="124" t="s">
        <v>34</v>
      </c>
      <c r="C80" s="102" t="s">
        <v>1064</v>
      </c>
      <c r="D80" s="102"/>
      <c r="E80" s="102">
        <v>20</v>
      </c>
      <c r="F80" s="102"/>
      <c r="G80" s="102">
        <v>6.43</v>
      </c>
      <c r="H80" s="102">
        <v>253</v>
      </c>
      <c r="I80" s="102">
        <v>11.6</v>
      </c>
      <c r="J80" s="102">
        <v>-23</v>
      </c>
      <c r="K80" s="102">
        <v>0.18</v>
      </c>
      <c r="L80" s="243">
        <v>0</v>
      </c>
    </row>
    <row r="81" spans="1:12">
      <c r="A81" s="242" t="s">
        <v>1076</v>
      </c>
      <c r="B81" s="124">
        <v>4031</v>
      </c>
      <c r="C81" s="102" t="s">
        <v>1077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4" t="s">
        <v>1079</v>
      </c>
    </row>
    <row r="82" spans="1:12">
      <c r="A82" s="242" t="s">
        <v>1080</v>
      </c>
      <c r="B82" s="124">
        <v>4031</v>
      </c>
      <c r="C82" s="102" t="s">
        <v>35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>
      <c r="A83" s="242" t="s">
        <v>1081</v>
      </c>
      <c r="B83" s="124">
        <v>4031</v>
      </c>
      <c r="C83" s="102" t="s">
        <v>1082</v>
      </c>
      <c r="D83" s="102" t="s">
        <v>1078</v>
      </c>
      <c r="E83" s="102"/>
      <c r="F83" s="102"/>
      <c r="G83" s="102"/>
      <c r="H83" s="102"/>
      <c r="I83" s="102"/>
      <c r="J83" s="102"/>
      <c r="K83" s="102"/>
      <c r="L83" s="243">
        <v>0</v>
      </c>
    </row>
    <row r="84" spans="1:12">
      <c r="A84" s="242" t="s">
        <v>1083</v>
      </c>
      <c r="B84" s="124" t="s">
        <v>41</v>
      </c>
      <c r="C84" s="102" t="s">
        <v>1064</v>
      </c>
      <c r="D84" s="102" t="s">
        <v>1084</v>
      </c>
      <c r="E84" s="102">
        <v>8</v>
      </c>
      <c r="F84" s="102"/>
      <c r="G84" s="102">
        <v>6.19</v>
      </c>
      <c r="H84" s="102">
        <v>402</v>
      </c>
      <c r="I84" s="102">
        <v>11.6</v>
      </c>
      <c r="J84" s="102">
        <v>48</v>
      </c>
      <c r="K84" s="102">
        <v>0.4</v>
      </c>
      <c r="L84" s="243">
        <v>0</v>
      </c>
    </row>
    <row r="85" spans="1:12">
      <c r="A85" s="242" t="s">
        <v>1085</v>
      </c>
      <c r="B85" s="124">
        <v>4016</v>
      </c>
      <c r="C85" s="102" t="s">
        <v>1073</v>
      </c>
      <c r="D85" s="102" t="s">
        <v>1074</v>
      </c>
      <c r="E85" s="102">
        <v>12</v>
      </c>
      <c r="F85" s="102"/>
      <c r="G85" s="102">
        <v>6.04</v>
      </c>
      <c r="H85" s="102">
        <v>279</v>
      </c>
      <c r="I85" s="102">
        <v>12.1</v>
      </c>
      <c r="J85" s="102">
        <v>-11</v>
      </c>
      <c r="K85" s="102">
        <v>0.21</v>
      </c>
      <c r="L85" s="243">
        <v>0</v>
      </c>
    </row>
    <row r="86" spans="1:12">
      <c r="A86" s="242" t="s">
        <v>1086</v>
      </c>
      <c r="B86" s="124">
        <v>1033</v>
      </c>
      <c r="C86" s="102" t="s">
        <v>1087</v>
      </c>
      <c r="D86" s="102" t="s">
        <v>1088</v>
      </c>
      <c r="E86" s="102"/>
      <c r="F86" s="102"/>
      <c r="G86" s="102"/>
      <c r="H86" s="102"/>
      <c r="I86" s="102"/>
      <c r="J86" s="102"/>
      <c r="K86" s="102"/>
      <c r="L86" s="243">
        <v>0</v>
      </c>
    </row>
    <row r="87" spans="1:12">
      <c r="A87" s="242" t="s">
        <v>1089</v>
      </c>
      <c r="B87" s="124" t="s">
        <v>15</v>
      </c>
      <c r="C87" s="102" t="s">
        <v>1090</v>
      </c>
      <c r="D87" s="102"/>
      <c r="E87" s="102">
        <v>15</v>
      </c>
      <c r="F87" s="102"/>
      <c r="G87" s="102">
        <v>5.3</v>
      </c>
      <c r="H87" s="102">
        <v>58</v>
      </c>
      <c r="I87" s="102">
        <v>12.2</v>
      </c>
      <c r="J87" s="102">
        <v>210</v>
      </c>
      <c r="K87" s="102">
        <v>0.54</v>
      </c>
      <c r="L87" s="243">
        <v>0</v>
      </c>
    </row>
    <row r="88" spans="1:12">
      <c r="A88" s="242" t="s">
        <v>1091</v>
      </c>
      <c r="B88" s="124" t="s">
        <v>15</v>
      </c>
      <c r="C88" s="102" t="s">
        <v>1087</v>
      </c>
      <c r="D88" s="102" t="s">
        <v>1078</v>
      </c>
      <c r="E88" s="102">
        <v>20</v>
      </c>
      <c r="F88" s="102"/>
      <c r="G88" s="102"/>
      <c r="H88" s="102"/>
      <c r="I88" s="102"/>
      <c r="J88" s="102"/>
      <c r="K88" s="102"/>
      <c r="L88" s="243">
        <v>0</v>
      </c>
    </row>
    <row r="89" spans="1:12">
      <c r="A89" s="242" t="s">
        <v>1092</v>
      </c>
      <c r="B89" s="124" t="s">
        <v>15</v>
      </c>
      <c r="C89" s="102" t="s">
        <v>1093</v>
      </c>
      <c r="D89" s="102"/>
      <c r="E89" s="102">
        <v>30</v>
      </c>
      <c r="F89" s="102"/>
      <c r="G89" s="102">
        <v>6.71</v>
      </c>
      <c r="H89" s="102">
        <v>310</v>
      </c>
      <c r="I89" s="102">
        <v>11.8</v>
      </c>
      <c r="J89" s="102">
        <v>-78</v>
      </c>
      <c r="K89" s="102">
        <v>0.16</v>
      </c>
      <c r="L89" s="243">
        <v>0</v>
      </c>
    </row>
    <row r="90" spans="1:12">
      <c r="A90" s="242" t="s">
        <v>1094</v>
      </c>
      <c r="B90" s="124" t="s">
        <v>15</v>
      </c>
      <c r="C90" s="102" t="s">
        <v>1095</v>
      </c>
      <c r="D90" s="102"/>
      <c r="E90" s="102">
        <v>35</v>
      </c>
      <c r="F90" s="102"/>
      <c r="G90" s="102">
        <v>6.81</v>
      </c>
      <c r="H90" s="102">
        <v>337</v>
      </c>
      <c r="I90" s="102">
        <v>11.8</v>
      </c>
      <c r="J90" s="102">
        <v>-107</v>
      </c>
      <c r="K90" s="102">
        <v>0.19</v>
      </c>
      <c r="L90" s="243">
        <v>0</v>
      </c>
    </row>
    <row r="91" spans="1:12">
      <c r="A91" s="242" t="s">
        <v>1096</v>
      </c>
      <c r="B91" s="124">
        <v>241</v>
      </c>
      <c r="C91" s="102" t="s">
        <v>1097</v>
      </c>
      <c r="D91" s="102" t="s">
        <v>1098</v>
      </c>
      <c r="E91" s="102">
        <v>15</v>
      </c>
      <c r="F91" s="102"/>
      <c r="G91" s="102">
        <v>5.36</v>
      </c>
      <c r="H91" s="102">
        <v>310</v>
      </c>
      <c r="I91" s="102">
        <v>12.6</v>
      </c>
      <c r="J91" s="102">
        <v>212</v>
      </c>
      <c r="K91" s="102">
        <v>0.23</v>
      </c>
      <c r="L91" s="243">
        <v>0</v>
      </c>
    </row>
    <row r="92" spans="1:12">
      <c r="A92" s="242" t="s">
        <v>1099</v>
      </c>
      <c r="B92" s="124">
        <v>241</v>
      </c>
      <c r="C92" s="102" t="s">
        <v>32</v>
      </c>
      <c r="D92" s="102" t="s">
        <v>1100</v>
      </c>
      <c r="E92" s="102">
        <v>17</v>
      </c>
      <c r="F92" s="102"/>
      <c r="G92" s="102">
        <v>5.74</v>
      </c>
      <c r="H92" s="102">
        <v>391</v>
      </c>
      <c r="I92" s="102">
        <v>12.3</v>
      </c>
      <c r="J92" s="102">
        <v>72</v>
      </c>
      <c r="K92" s="102">
        <v>0.17</v>
      </c>
      <c r="L92" s="243">
        <v>0</v>
      </c>
    </row>
    <row r="93" spans="1:12">
      <c r="A93" s="242" t="s">
        <v>1101</v>
      </c>
      <c r="B93" s="124">
        <v>241</v>
      </c>
      <c r="C93" s="102" t="s">
        <v>1064</v>
      </c>
      <c r="D93" s="102" t="s">
        <v>1102</v>
      </c>
      <c r="E93" s="102">
        <v>21</v>
      </c>
      <c r="F93" s="102"/>
      <c r="G93" s="102">
        <v>6.32</v>
      </c>
      <c r="H93" s="102">
        <v>366</v>
      </c>
      <c r="I93" s="102">
        <v>12</v>
      </c>
      <c r="J93" s="102">
        <v>-32</v>
      </c>
      <c r="K93" s="102">
        <v>0.2</v>
      </c>
      <c r="L93" s="243">
        <v>0</v>
      </c>
    </row>
    <row r="94" spans="1:12">
      <c r="A94" s="242" t="s">
        <v>1103</v>
      </c>
      <c r="B94" s="124">
        <v>241</v>
      </c>
      <c r="C94" s="102" t="s">
        <v>1082</v>
      </c>
      <c r="D94" s="102" t="s">
        <v>1104</v>
      </c>
      <c r="E94" s="102">
        <v>25</v>
      </c>
      <c r="F94" s="102"/>
      <c r="G94" s="102">
        <v>6.23</v>
      </c>
      <c r="H94" s="102">
        <v>291</v>
      </c>
      <c r="I94" s="102">
        <v>11.8</v>
      </c>
      <c r="J94" s="102">
        <v>-39</v>
      </c>
      <c r="K94" s="102">
        <v>0.23</v>
      </c>
      <c r="L94" s="243">
        <v>0</v>
      </c>
    </row>
    <row r="95" spans="1:12">
      <c r="A95" s="242" t="s">
        <v>1105</v>
      </c>
      <c r="B95" s="124">
        <v>241</v>
      </c>
      <c r="C95" s="102" t="s">
        <v>1106</v>
      </c>
      <c r="D95" s="102" t="s">
        <v>1107</v>
      </c>
      <c r="E95" s="102">
        <v>20</v>
      </c>
      <c r="F95" s="102"/>
      <c r="G95" s="102">
        <v>5.61</v>
      </c>
      <c r="H95" s="102">
        <v>331</v>
      </c>
      <c r="I95" s="102">
        <v>11.5</v>
      </c>
      <c r="J95" s="102">
        <v>117</v>
      </c>
      <c r="K95" s="102">
        <v>0.26</v>
      </c>
      <c r="L95" s="243">
        <v>0</v>
      </c>
    </row>
    <row r="96" spans="1:12">
      <c r="A96" s="242" t="s">
        <v>1108</v>
      </c>
      <c r="B96" s="124">
        <v>320</v>
      </c>
      <c r="C96" s="102" t="s">
        <v>1087</v>
      </c>
      <c r="D96" s="102" t="s">
        <v>1109</v>
      </c>
      <c r="E96" s="102">
        <v>15</v>
      </c>
      <c r="F96" s="102"/>
      <c r="G96" s="102">
        <v>7.36</v>
      </c>
      <c r="H96" s="102">
        <v>808</v>
      </c>
      <c r="I96" s="102">
        <v>11.6</v>
      </c>
      <c r="J96" s="102">
        <v>-134</v>
      </c>
      <c r="K96" s="102">
        <v>0.17</v>
      </c>
      <c r="L96" s="243">
        <v>0</v>
      </c>
    </row>
    <row r="97" spans="1:29">
      <c r="A97" s="242" t="s">
        <v>1110</v>
      </c>
      <c r="B97" s="124">
        <v>320</v>
      </c>
      <c r="C97" s="102" t="s">
        <v>1111</v>
      </c>
      <c r="D97" s="102" t="s">
        <v>1112</v>
      </c>
      <c r="E97" s="102">
        <v>30</v>
      </c>
      <c r="F97" s="102"/>
      <c r="G97" s="102">
        <v>7.51</v>
      </c>
      <c r="H97" s="102">
        <v>752</v>
      </c>
      <c r="I97" s="102">
        <v>11.5</v>
      </c>
      <c r="J97" s="102">
        <v>-158</v>
      </c>
      <c r="K97" s="102">
        <v>0.11</v>
      </c>
      <c r="L97" s="243">
        <v>0</v>
      </c>
    </row>
    <row r="98" spans="1:29" ht="15" thickBot="1">
      <c r="A98" s="245" t="s">
        <v>1113</v>
      </c>
      <c r="B98" s="246">
        <v>320</v>
      </c>
      <c r="C98" s="108" t="s">
        <v>1114</v>
      </c>
      <c r="D98" s="108" t="s">
        <v>1115</v>
      </c>
      <c r="E98" s="108">
        <v>33</v>
      </c>
      <c r="F98" s="108"/>
      <c r="G98" s="108">
        <v>6.76</v>
      </c>
      <c r="H98" s="108">
        <v>536</v>
      </c>
      <c r="I98" s="108">
        <v>11.5</v>
      </c>
      <c r="J98" s="108">
        <v>19</v>
      </c>
      <c r="K98" s="108">
        <v>0.17</v>
      </c>
      <c r="L98" s="247">
        <v>0</v>
      </c>
    </row>
    <row r="101" spans="1:29" ht="15.6">
      <c r="A101" s="251" t="s">
        <v>1252</v>
      </c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</row>
    <row r="102" spans="1:29">
      <c r="A102" s="252"/>
      <c r="B102" s="252"/>
      <c r="C102" s="252"/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</row>
    <row r="103" spans="1:29" ht="16.149999999999999">
      <c r="A103" s="252"/>
      <c r="B103" s="439" t="s">
        <v>1253</v>
      </c>
      <c r="C103" s="252"/>
      <c r="D103" s="252"/>
      <c r="E103" s="439" t="s">
        <v>1254</v>
      </c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</row>
    <row r="104" spans="1:29">
      <c r="A104" s="252"/>
      <c r="B104" s="253"/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</row>
    <row r="105" spans="1:29" ht="16.149999999999999">
      <c r="A105" s="252"/>
      <c r="B105" s="253" t="s">
        <v>1255</v>
      </c>
      <c r="C105" s="439" t="s">
        <v>1256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</row>
    <row r="106" spans="1:29" ht="16.149999999999999">
      <c r="A106" s="252"/>
      <c r="B106" s="253" t="s">
        <v>1257</v>
      </c>
      <c r="C106" s="439" t="s">
        <v>1258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</row>
    <row r="107" spans="1:29">
      <c r="A107" s="252"/>
      <c r="B107" s="253" t="s">
        <v>1259</v>
      </c>
      <c r="C107" s="439" t="s">
        <v>1260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</row>
    <row r="108" spans="1:29">
      <c r="A108" s="252"/>
      <c r="B108" s="253" t="s">
        <v>81</v>
      </c>
      <c r="C108" s="252" t="s">
        <v>1261</v>
      </c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</row>
    <row r="109" spans="1:29">
      <c r="A109" s="252"/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</row>
    <row r="110" spans="1:29">
      <c r="A110" s="252" t="s">
        <v>1262</v>
      </c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</row>
    <row r="111" spans="1:29">
      <c r="A111" s="252"/>
      <c r="B111" s="252"/>
      <c r="C111" s="252"/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</row>
    <row r="112" spans="1:29">
      <c r="A112" s="252"/>
      <c r="B112" s="252" t="s">
        <v>1263</v>
      </c>
      <c r="C112" s="252"/>
      <c r="D112" s="252"/>
      <c r="E112" s="252"/>
      <c r="F112" s="252" t="s">
        <v>1264</v>
      </c>
      <c r="G112" s="252"/>
      <c r="H112" s="252"/>
      <c r="I112" s="252"/>
      <c r="J112" s="252" t="s">
        <v>1265</v>
      </c>
      <c r="K112" s="252"/>
      <c r="L112" s="252"/>
      <c r="M112" s="252"/>
      <c r="N112" s="252" t="s">
        <v>1266</v>
      </c>
      <c r="O112" s="252"/>
      <c r="P112" s="252"/>
      <c r="Q112" s="252"/>
      <c r="R112" s="252" t="s">
        <v>1267</v>
      </c>
      <c r="S112" s="252"/>
      <c r="T112" s="252"/>
      <c r="U112" s="252"/>
      <c r="V112" s="252" t="s">
        <v>1268</v>
      </c>
      <c r="W112" s="252"/>
      <c r="X112" s="252"/>
      <c r="Y112" s="252"/>
      <c r="Z112" s="252"/>
      <c r="AA112" s="252"/>
      <c r="AB112" s="252"/>
      <c r="AC112" s="252"/>
    </row>
    <row r="113" spans="1:29" ht="15">
      <c r="A113" s="253" t="s">
        <v>1255</v>
      </c>
      <c r="B113" s="252">
        <v>-41</v>
      </c>
      <c r="C113" s="252" t="s">
        <v>1404</v>
      </c>
      <c r="D113" s="252"/>
      <c r="E113" s="252"/>
      <c r="F113" s="252">
        <v>-34</v>
      </c>
      <c r="G113" s="252" t="s">
        <v>1404</v>
      </c>
      <c r="H113" s="252"/>
      <c r="I113" s="252"/>
      <c r="J113" s="252">
        <v>-86</v>
      </c>
      <c r="K113" s="252" t="s">
        <v>1404</v>
      </c>
      <c r="L113" s="252"/>
      <c r="M113" s="252"/>
      <c r="N113" s="252">
        <v>-31</v>
      </c>
      <c r="O113" s="252" t="s">
        <v>1404</v>
      </c>
      <c r="P113" s="252"/>
      <c r="Q113" s="252"/>
      <c r="R113" s="252">
        <v>-31</v>
      </c>
      <c r="S113" s="252" t="s">
        <v>1404</v>
      </c>
      <c r="T113" s="252"/>
      <c r="U113" s="252"/>
      <c r="V113" s="252">
        <v>5</v>
      </c>
      <c r="W113" s="252" t="s">
        <v>1404</v>
      </c>
      <c r="X113" s="252"/>
      <c r="Y113" s="252"/>
      <c r="Z113" s="252"/>
      <c r="AA113" s="252"/>
      <c r="AB113" s="252"/>
      <c r="AC113" s="252"/>
    </row>
    <row r="114" spans="1:29" ht="15">
      <c r="A114" s="253" t="s">
        <v>1273</v>
      </c>
      <c r="B114" s="252">
        <v>-29</v>
      </c>
      <c r="C114" s="252" t="s">
        <v>1274</v>
      </c>
      <c r="D114" s="252">
        <v>-79</v>
      </c>
      <c r="E114" s="252"/>
      <c r="F114" s="252">
        <v>-17</v>
      </c>
      <c r="G114" s="252" t="s">
        <v>1274</v>
      </c>
      <c r="H114" s="252">
        <v>-126</v>
      </c>
      <c r="I114" s="252"/>
      <c r="J114" s="252">
        <v>-19</v>
      </c>
      <c r="K114" s="252" t="s">
        <v>1274</v>
      </c>
      <c r="L114" s="252">
        <v>-50</v>
      </c>
      <c r="M114" s="252"/>
      <c r="N114" s="252">
        <v>-78</v>
      </c>
      <c r="O114" s="252" t="s">
        <v>1274</v>
      </c>
      <c r="P114" s="252">
        <v>-189</v>
      </c>
      <c r="Q114" s="252"/>
      <c r="R114" s="252">
        <v>-76</v>
      </c>
      <c r="S114" s="252" t="s">
        <v>1274</v>
      </c>
      <c r="T114" s="252">
        <v>-96</v>
      </c>
      <c r="U114" s="252"/>
      <c r="V114" s="252">
        <v>-47</v>
      </c>
      <c r="W114" s="252" t="s">
        <v>1274</v>
      </c>
      <c r="X114" s="252">
        <v>-100</v>
      </c>
      <c r="Y114" s="252"/>
      <c r="Z114" s="252"/>
      <c r="AA114" s="252"/>
      <c r="AB114" s="252"/>
      <c r="AC114" s="252"/>
    </row>
    <row r="115" spans="1:29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>
        <v>-64</v>
      </c>
      <c r="K115" s="252" t="s">
        <v>1405</v>
      </c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</row>
    <row r="116" spans="1:29">
      <c r="A116" s="253"/>
      <c r="B116" s="252"/>
      <c r="C116" s="252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</row>
    <row r="117" spans="1:29">
      <c r="A117" s="252"/>
      <c r="B117" s="252"/>
      <c r="C117" s="439" t="s">
        <v>1276</v>
      </c>
      <c r="D117" s="252"/>
      <c r="E117" s="252"/>
      <c r="F117" s="439" t="s">
        <v>1276</v>
      </c>
      <c r="G117" s="252"/>
      <c r="H117" s="252"/>
      <c r="I117" s="252"/>
      <c r="J117" s="439" t="s">
        <v>1276</v>
      </c>
      <c r="K117" s="252"/>
      <c r="L117" s="252"/>
      <c r="M117" s="252"/>
      <c r="N117" s="439" t="s">
        <v>1276</v>
      </c>
      <c r="O117" s="252"/>
      <c r="P117" s="252"/>
      <c r="Q117" s="252"/>
      <c r="R117" s="439" t="s">
        <v>1276</v>
      </c>
      <c r="S117" s="252"/>
      <c r="T117" s="252"/>
      <c r="U117" s="252"/>
      <c r="V117" s="439" t="s">
        <v>1276</v>
      </c>
      <c r="W117" s="252"/>
      <c r="X117" s="252"/>
      <c r="Y117" s="252"/>
      <c r="Z117" s="252"/>
      <c r="AA117" s="252"/>
      <c r="AB117" s="252"/>
      <c r="AC117" s="252"/>
    </row>
    <row r="118" spans="1:29" ht="16.149999999999999">
      <c r="A118" s="440" t="s">
        <v>1277</v>
      </c>
      <c r="B118" s="440" t="s">
        <v>81</v>
      </c>
      <c r="C118" s="254" t="s">
        <v>1278</v>
      </c>
      <c r="D118" s="252"/>
      <c r="E118" s="252"/>
      <c r="F118" s="254" t="s">
        <v>1279</v>
      </c>
      <c r="G118" s="252"/>
      <c r="H118" s="252"/>
      <c r="I118" s="252"/>
      <c r="J118" s="254" t="s">
        <v>1280</v>
      </c>
      <c r="K118" s="252"/>
      <c r="L118" s="252"/>
      <c r="M118" s="252"/>
      <c r="N118" s="254" t="s">
        <v>1281</v>
      </c>
      <c r="O118" s="252"/>
      <c r="P118" s="252"/>
      <c r="Q118" s="252"/>
      <c r="R118" s="254" t="s">
        <v>1282</v>
      </c>
      <c r="S118" s="252"/>
      <c r="T118" s="252"/>
      <c r="U118" s="252"/>
      <c r="V118" s="254" t="s">
        <v>1283</v>
      </c>
      <c r="W118" s="252"/>
      <c r="X118" s="252"/>
      <c r="Y118" s="252"/>
      <c r="Z118" s="252"/>
      <c r="AA118" s="252"/>
      <c r="AB118" s="252"/>
      <c r="AC118" s="252"/>
    </row>
    <row r="119" spans="1:29">
      <c r="A119" s="254" t="s">
        <v>1248</v>
      </c>
      <c r="B119" s="254"/>
      <c r="C119" s="254"/>
      <c r="D119" s="252"/>
      <c r="E119" s="252"/>
      <c r="F119" s="254"/>
      <c r="G119" s="252"/>
      <c r="H119" s="252"/>
      <c r="I119" s="252"/>
      <c r="J119" s="254"/>
      <c r="K119" s="252"/>
      <c r="L119" s="252"/>
      <c r="M119" s="252"/>
      <c r="N119" s="254"/>
      <c r="O119" s="252"/>
      <c r="P119" s="252"/>
      <c r="Q119" s="252"/>
      <c r="R119" s="254"/>
      <c r="S119" s="252"/>
      <c r="T119" s="252"/>
      <c r="U119" s="252"/>
      <c r="V119" s="254"/>
      <c r="W119" s="252"/>
      <c r="X119" s="252"/>
      <c r="Y119" s="252"/>
      <c r="Z119" s="252"/>
      <c r="AA119" s="252"/>
      <c r="AB119" s="252"/>
      <c r="AC119" s="252"/>
    </row>
    <row r="120" spans="1:29" ht="15">
      <c r="A120" s="254"/>
      <c r="B120" s="254"/>
      <c r="C120" s="253" t="s">
        <v>1284</v>
      </c>
      <c r="D120" s="253" t="s">
        <v>1285</v>
      </c>
      <c r="E120" s="252"/>
      <c r="F120" s="253" t="s">
        <v>1286</v>
      </c>
      <c r="G120" s="253" t="s">
        <v>1287</v>
      </c>
      <c r="H120" s="252"/>
      <c r="I120" s="252"/>
      <c r="J120" s="253" t="s">
        <v>1288</v>
      </c>
      <c r="K120" s="253" t="s">
        <v>1289</v>
      </c>
      <c r="L120" s="252"/>
      <c r="M120" s="252"/>
      <c r="N120" s="253" t="s">
        <v>1290</v>
      </c>
      <c r="O120" s="253" t="s">
        <v>1291</v>
      </c>
      <c r="P120" s="252"/>
      <c r="Q120" s="252"/>
      <c r="R120" s="253" t="s">
        <v>1292</v>
      </c>
      <c r="S120" s="253" t="s">
        <v>1293</v>
      </c>
      <c r="T120" s="252"/>
      <c r="U120" s="252"/>
      <c r="V120" s="253" t="s">
        <v>1294</v>
      </c>
      <c r="W120" s="253" t="s">
        <v>1295</v>
      </c>
      <c r="X120" s="252"/>
      <c r="Y120" s="252"/>
      <c r="Z120" s="252"/>
      <c r="AA120" s="252"/>
      <c r="AB120" s="252"/>
      <c r="AC120" s="252"/>
    </row>
    <row r="121" spans="1:29">
      <c r="A121" s="254">
        <v>0</v>
      </c>
      <c r="B121" s="440">
        <f>+(100-A121)/100</f>
        <v>1</v>
      </c>
      <c r="C121" s="255">
        <f>$B$113+$B$114*LN(B121)</f>
        <v>-41</v>
      </c>
      <c r="D121" s="255">
        <f>$B$113+$D$114*LN(B121)</f>
        <v>-41</v>
      </c>
      <c r="E121" s="252"/>
      <c r="F121" s="255">
        <f>$F$113+$F$114*LN($B121)</f>
        <v>-34</v>
      </c>
      <c r="G121" s="255">
        <f>$F$113+$H$114*LN($B121)</f>
        <v>-34</v>
      </c>
      <c r="H121" s="252"/>
      <c r="I121" s="252"/>
      <c r="J121" s="255">
        <f>$J$113+$J$114*LN($B121)</f>
        <v>-86</v>
      </c>
      <c r="K121" s="255">
        <f>$J$113+$L$114*LN($B121)</f>
        <v>-86</v>
      </c>
      <c r="L121" s="252"/>
      <c r="M121" s="252"/>
      <c r="N121" s="255">
        <f>$N$113+$N$114*LN($B121)</f>
        <v>-31</v>
      </c>
      <c r="O121" s="255">
        <f>$N$113+$P$114*LN($B121)</f>
        <v>-31</v>
      </c>
      <c r="P121" s="252"/>
      <c r="Q121" s="252"/>
      <c r="R121" s="255">
        <f>$R$113+$R$114*LN($B121)</f>
        <v>-31</v>
      </c>
      <c r="S121" s="255">
        <f>$R$113+$T$114*LN($B121)</f>
        <v>-31</v>
      </c>
      <c r="T121" s="252"/>
      <c r="U121" s="252"/>
      <c r="V121" s="255">
        <f>$V$113+$V$114*LN($B121)</f>
        <v>5</v>
      </c>
      <c r="W121" s="255">
        <f>$V$113+$X$114*LN($B121)</f>
        <v>5</v>
      </c>
      <c r="X121" s="252"/>
      <c r="Y121" s="252"/>
      <c r="Z121" s="252"/>
      <c r="AA121" s="252"/>
      <c r="AB121" s="252"/>
      <c r="AC121" s="252"/>
    </row>
    <row r="122" spans="1:29">
      <c r="A122" s="254">
        <v>10</v>
      </c>
      <c r="B122" s="440">
        <f t="shared" ref="B122:B134" si="11">+(100-A122)/100</f>
        <v>0.9</v>
      </c>
      <c r="C122" s="255">
        <f t="shared" ref="C122:C134" si="12">$B$113+$B$114*LN(B122)</f>
        <v>-37.944545045923036</v>
      </c>
      <c r="D122" s="255">
        <f t="shared" ref="D122:D134" si="13">$B$113+$D$114*LN(B122)</f>
        <v>-32.676519263031722</v>
      </c>
      <c r="E122" s="252"/>
      <c r="F122" s="255">
        <f t="shared" ref="F122:F134" si="14">$F$113+$F$114*LN($B122)</f>
        <v>-32.20887123381695</v>
      </c>
      <c r="G122" s="255">
        <f t="shared" ref="G122:G134" si="15">$F$113+$H$114*LN($B122)</f>
        <v>-20.724575027113886</v>
      </c>
      <c r="H122" s="252"/>
      <c r="I122" s="252"/>
      <c r="J122" s="255">
        <f t="shared" ref="J122:J134" si="16">$J$113+$J$114*LN($B122)</f>
        <v>-83.998150202501307</v>
      </c>
      <c r="K122" s="255">
        <f t="shared" ref="K122:K134" si="17">$J$113+$L$114*LN($B122)</f>
        <v>-80.731974217108686</v>
      </c>
      <c r="L122" s="252"/>
      <c r="M122" s="252"/>
      <c r="N122" s="255">
        <f t="shared" ref="N122:N134" si="18">$N$113+$N$114*LN($B122)</f>
        <v>-22.78187977868955</v>
      </c>
      <c r="O122" s="255">
        <f t="shared" ref="O122:O134" si="19">$N$113+$P$114*LN($B122)</f>
        <v>-11.086862540670833</v>
      </c>
      <c r="P122" s="252"/>
      <c r="Q122" s="252"/>
      <c r="R122" s="255">
        <f t="shared" ref="R122:R134" si="20">$R$113+$R$114*LN($B122)</f>
        <v>-22.9926008100052</v>
      </c>
      <c r="S122" s="255">
        <f t="shared" ref="S122:S134" si="21">$R$113+$T$114*LN($B122)</f>
        <v>-20.885390496848679</v>
      </c>
      <c r="T122" s="252"/>
      <c r="U122" s="252"/>
      <c r="V122" s="255">
        <f t="shared" ref="V122:V134" si="22">$V$113+$V$114*LN($B122)</f>
        <v>9.9519442359178356</v>
      </c>
      <c r="W122" s="255">
        <f t="shared" ref="W122:W134" si="23">$V$113+$X$114*LN($B122)</f>
        <v>15.536051565782628</v>
      </c>
      <c r="X122" s="252"/>
      <c r="Y122" s="252"/>
      <c r="Z122" s="252"/>
      <c r="AA122" s="252"/>
      <c r="AB122" s="252"/>
      <c r="AC122" s="252"/>
    </row>
    <row r="123" spans="1:29">
      <c r="A123" s="254">
        <v>20</v>
      </c>
      <c r="B123" s="440">
        <f t="shared" si="11"/>
        <v>0.8</v>
      </c>
      <c r="C123" s="255">
        <f t="shared" si="12"/>
        <v>-34.528837011887916</v>
      </c>
      <c r="D123" s="255">
        <f t="shared" si="13"/>
        <v>-23.371659446177432</v>
      </c>
      <c r="E123" s="252"/>
      <c r="F123" s="255">
        <f t="shared" si="14"/>
        <v>-30.206559627658436</v>
      </c>
      <c r="G123" s="255">
        <f t="shared" si="15"/>
        <v>-5.8839125344095748</v>
      </c>
      <c r="H123" s="252"/>
      <c r="I123" s="252"/>
      <c r="J123" s="255">
        <f t="shared" si="16"/>
        <v>-81.760272525030018</v>
      </c>
      <c r="K123" s="255">
        <f t="shared" si="17"/>
        <v>-74.842822434289516</v>
      </c>
      <c r="L123" s="252"/>
      <c r="M123" s="252"/>
      <c r="N123" s="255">
        <f t="shared" si="18"/>
        <v>-13.594802997491641</v>
      </c>
      <c r="O123" s="255">
        <f t="shared" si="19"/>
        <v>11.174131198385638</v>
      </c>
      <c r="P123" s="252"/>
      <c r="Q123" s="252"/>
      <c r="R123" s="255">
        <f t="shared" si="20"/>
        <v>-14.041090100120062</v>
      </c>
      <c r="S123" s="255">
        <f t="shared" si="21"/>
        <v>-9.5782190738358679</v>
      </c>
      <c r="T123" s="252"/>
      <c r="U123" s="252"/>
      <c r="V123" s="255">
        <f t="shared" si="22"/>
        <v>15.487746911767857</v>
      </c>
      <c r="W123" s="255">
        <f t="shared" si="23"/>
        <v>27.314355131420971</v>
      </c>
      <c r="X123" s="252"/>
      <c r="Y123" s="252"/>
      <c r="Z123" s="252"/>
      <c r="AA123" s="252"/>
      <c r="AB123" s="252"/>
      <c r="AC123" s="252"/>
    </row>
    <row r="124" spans="1:29">
      <c r="A124" s="254">
        <v>30</v>
      </c>
      <c r="B124" s="440">
        <f t="shared" si="11"/>
        <v>0.7</v>
      </c>
      <c r="C124" s="255">
        <f t="shared" si="12"/>
        <v>-30.65642662577676</v>
      </c>
      <c r="D124" s="255">
        <f t="shared" si="13"/>
        <v>-12.822679428840136</v>
      </c>
      <c r="E124" s="252"/>
      <c r="F124" s="255">
        <f t="shared" si="14"/>
        <v>-27.936525953041549</v>
      </c>
      <c r="G124" s="255">
        <f t="shared" si="15"/>
        <v>10.94104293628029</v>
      </c>
      <c r="H124" s="252"/>
      <c r="I124" s="252"/>
      <c r="J124" s="255">
        <f t="shared" si="16"/>
        <v>-79.223176065164083</v>
      </c>
      <c r="K124" s="255">
        <f t="shared" si="17"/>
        <v>-68.166252803063372</v>
      </c>
      <c r="L124" s="252"/>
      <c r="M124" s="252"/>
      <c r="N124" s="255">
        <f t="shared" si="18"/>
        <v>-3.1793543727788673</v>
      </c>
      <c r="O124" s="255">
        <f t="shared" si="19"/>
        <v>36.411564404420432</v>
      </c>
      <c r="P124" s="252"/>
      <c r="Q124" s="252"/>
      <c r="R124" s="255">
        <f t="shared" si="20"/>
        <v>-3.892704260656334</v>
      </c>
      <c r="S124" s="255">
        <f t="shared" si="21"/>
        <v>3.2407946181183149</v>
      </c>
      <c r="T124" s="252"/>
      <c r="U124" s="252"/>
      <c r="V124" s="255">
        <f t="shared" si="22"/>
        <v>21.763722365120426</v>
      </c>
      <c r="W124" s="255">
        <f t="shared" si="23"/>
        <v>40.667494393873241</v>
      </c>
      <c r="X124" s="252"/>
      <c r="Y124" s="252"/>
      <c r="Z124" s="252"/>
      <c r="AA124" s="252"/>
      <c r="AB124" s="252"/>
      <c r="AC124" s="252"/>
    </row>
    <row r="125" spans="1:29">
      <c r="A125" s="254">
        <v>40</v>
      </c>
      <c r="B125" s="440">
        <f t="shared" si="11"/>
        <v>0.6</v>
      </c>
      <c r="C125" s="255">
        <f t="shared" si="12"/>
        <v>-26.18605691078627</v>
      </c>
      <c r="D125" s="255">
        <f t="shared" si="13"/>
        <v>-0.64477572248673454</v>
      </c>
      <c r="E125" s="252"/>
      <c r="F125" s="255">
        <f t="shared" si="14"/>
        <v>-25.315964395978156</v>
      </c>
      <c r="G125" s="255">
        <f t="shared" si="15"/>
        <v>30.364028594514835</v>
      </c>
      <c r="H125" s="252"/>
      <c r="I125" s="252"/>
      <c r="J125" s="255">
        <f t="shared" si="16"/>
        <v>-76.294313148446179</v>
      </c>
      <c r="K125" s="255">
        <f t="shared" si="17"/>
        <v>-60.458718811700464</v>
      </c>
      <c r="L125" s="252"/>
      <c r="M125" s="252"/>
      <c r="N125" s="255">
        <f t="shared" si="18"/>
        <v>8.8443986537472767</v>
      </c>
      <c r="O125" s="255">
        <f t="shared" si="19"/>
        <v>65.546042891772245</v>
      </c>
      <c r="P125" s="252"/>
      <c r="Q125" s="252"/>
      <c r="R125" s="255">
        <f t="shared" si="20"/>
        <v>7.8227474062152922</v>
      </c>
      <c r="S125" s="255">
        <f t="shared" si="21"/>
        <v>18.039259881535109</v>
      </c>
      <c r="T125" s="252"/>
      <c r="U125" s="252"/>
      <c r="V125" s="255">
        <f t="shared" si="22"/>
        <v>29.008804317001562</v>
      </c>
      <c r="W125" s="255">
        <f t="shared" si="23"/>
        <v>56.082562376599071</v>
      </c>
      <c r="X125" s="252"/>
      <c r="Y125" s="252"/>
      <c r="Z125" s="252"/>
      <c r="AA125" s="252"/>
      <c r="AB125" s="252"/>
      <c r="AC125" s="252"/>
    </row>
    <row r="126" spans="1:29">
      <c r="A126" s="254">
        <v>50</v>
      </c>
      <c r="B126" s="440">
        <f t="shared" si="11"/>
        <v>0.5</v>
      </c>
      <c r="C126" s="255">
        <f t="shared" si="12"/>
        <v>-20.898731763761585</v>
      </c>
      <c r="D126" s="255">
        <f t="shared" si="13"/>
        <v>13.758627264235678</v>
      </c>
      <c r="E126" s="252"/>
      <c r="F126" s="255">
        <f t="shared" si="14"/>
        <v>-22.21649793048093</v>
      </c>
      <c r="G126" s="255">
        <f t="shared" si="15"/>
        <v>53.336544750553102</v>
      </c>
      <c r="H126" s="252"/>
      <c r="I126" s="252"/>
      <c r="J126" s="255">
        <f t="shared" si="16"/>
        <v>-72.830203569361032</v>
      </c>
      <c r="K126" s="255">
        <f t="shared" si="17"/>
        <v>-51.342640972002734</v>
      </c>
      <c r="L126" s="252"/>
      <c r="M126" s="252"/>
      <c r="N126" s="255">
        <f t="shared" si="18"/>
        <v>23.06548008367573</v>
      </c>
      <c r="O126" s="255">
        <f t="shared" si="19"/>
        <v>100.00481712582965</v>
      </c>
      <c r="P126" s="252"/>
      <c r="Q126" s="252"/>
      <c r="R126" s="255">
        <f t="shared" si="20"/>
        <v>21.679185722555843</v>
      </c>
      <c r="S126" s="255">
        <f t="shared" si="21"/>
        <v>35.542129333754744</v>
      </c>
      <c r="T126" s="252"/>
      <c r="U126" s="252"/>
      <c r="V126" s="255">
        <f t="shared" si="22"/>
        <v>37.577917486317432</v>
      </c>
      <c r="W126" s="255">
        <f t="shared" si="23"/>
        <v>74.314718055994533</v>
      </c>
      <c r="X126" s="252"/>
      <c r="Y126" s="252"/>
      <c r="Z126" s="252"/>
      <c r="AA126" s="252"/>
      <c r="AB126" s="252"/>
      <c r="AC126" s="252"/>
    </row>
    <row r="127" spans="1:29">
      <c r="A127" s="254">
        <v>60</v>
      </c>
      <c r="B127" s="440">
        <f t="shared" si="11"/>
        <v>0.4</v>
      </c>
      <c r="C127" s="255">
        <f t="shared" si="12"/>
        <v>-14.427568775649505</v>
      </c>
      <c r="D127" s="255">
        <f t="shared" si="13"/>
        <v>31.386967818058238</v>
      </c>
      <c r="E127" s="252"/>
      <c r="F127" s="255">
        <f t="shared" si="14"/>
        <v>-18.423057558139366</v>
      </c>
      <c r="G127" s="255">
        <f t="shared" si="15"/>
        <v>81.452632216143527</v>
      </c>
      <c r="H127" s="252"/>
      <c r="I127" s="252"/>
      <c r="J127" s="255">
        <f t="shared" si="16"/>
        <v>-68.59047609439105</v>
      </c>
      <c r="K127" s="255">
        <f t="shared" si="17"/>
        <v>-40.18546340629225</v>
      </c>
      <c r="L127" s="252"/>
      <c r="M127" s="252"/>
      <c r="N127" s="255">
        <f t="shared" si="18"/>
        <v>40.470677086184097</v>
      </c>
      <c r="O127" s="255">
        <f t="shared" si="19"/>
        <v>142.1789483242153</v>
      </c>
      <c r="P127" s="252"/>
      <c r="Q127" s="252"/>
      <c r="R127" s="255">
        <f t="shared" si="20"/>
        <v>38.638095622435785</v>
      </c>
      <c r="S127" s="255">
        <f t="shared" si="21"/>
        <v>56.963910259918876</v>
      </c>
      <c r="T127" s="252"/>
      <c r="U127" s="252"/>
      <c r="V127" s="255">
        <f t="shared" si="22"/>
        <v>48.065664398085282</v>
      </c>
      <c r="W127" s="255">
        <f t="shared" si="23"/>
        <v>96.6290731874155</v>
      </c>
      <c r="X127" s="252"/>
      <c r="Y127" s="252"/>
      <c r="Z127" s="252"/>
      <c r="AA127" s="252"/>
      <c r="AB127" s="252"/>
      <c r="AC127" s="252"/>
    </row>
    <row r="128" spans="1:29">
      <c r="A128" s="254">
        <v>70</v>
      </c>
      <c r="B128" s="440">
        <f t="shared" si="11"/>
        <v>0.3</v>
      </c>
      <c r="C128" s="255">
        <f t="shared" si="12"/>
        <v>-6.0847886745478519</v>
      </c>
      <c r="D128" s="255">
        <f t="shared" si="13"/>
        <v>54.113851541748957</v>
      </c>
      <c r="E128" s="252"/>
      <c r="F128" s="255">
        <f t="shared" si="14"/>
        <v>-13.532462326459086</v>
      </c>
      <c r="G128" s="255">
        <f t="shared" si="15"/>
        <v>117.70057334506794</v>
      </c>
      <c r="H128" s="252"/>
      <c r="I128" s="252"/>
      <c r="J128" s="255">
        <f t="shared" si="16"/>
        <v>-63.124516717807211</v>
      </c>
      <c r="K128" s="255">
        <f t="shared" si="17"/>
        <v>-25.801359783703191</v>
      </c>
      <c r="L128" s="252"/>
      <c r="M128" s="252"/>
      <c r="N128" s="255">
        <f t="shared" si="18"/>
        <v>62.909878737423014</v>
      </c>
      <c r="O128" s="255">
        <f t="shared" si="19"/>
        <v>196.55086001760193</v>
      </c>
      <c r="P128" s="252"/>
      <c r="Q128" s="252"/>
      <c r="R128" s="255">
        <f t="shared" si="20"/>
        <v>60.501933128771142</v>
      </c>
      <c r="S128" s="255">
        <f t="shared" si="21"/>
        <v>84.581389215289875</v>
      </c>
      <c r="T128" s="252"/>
      <c r="U128" s="252"/>
      <c r="V128" s="255">
        <f t="shared" si="22"/>
        <v>61.586721803318994</v>
      </c>
      <c r="W128" s="255">
        <f t="shared" si="23"/>
        <v>125.39728043259362</v>
      </c>
      <c r="X128" s="252"/>
      <c r="Y128" s="252"/>
      <c r="Z128" s="252"/>
      <c r="AA128" s="252"/>
      <c r="AB128" s="252"/>
      <c r="AC128" s="252"/>
    </row>
    <row r="129" spans="1:29">
      <c r="A129" s="254">
        <v>80</v>
      </c>
      <c r="B129" s="440">
        <f t="shared" si="11"/>
        <v>0.2</v>
      </c>
      <c r="C129" s="255">
        <f t="shared" si="12"/>
        <v>5.6736994605889066</v>
      </c>
      <c r="D129" s="255">
        <f t="shared" si="13"/>
        <v>86.145595082293923</v>
      </c>
      <c r="E129" s="252"/>
      <c r="F129" s="255">
        <f t="shared" si="14"/>
        <v>-6.6395554886202959</v>
      </c>
      <c r="G129" s="255">
        <f t="shared" si="15"/>
        <v>168.78917696669663</v>
      </c>
      <c r="H129" s="252"/>
      <c r="I129" s="252"/>
      <c r="J129" s="255">
        <f t="shared" si="16"/>
        <v>-55.420679663752097</v>
      </c>
      <c r="K129" s="255">
        <f t="shared" si="17"/>
        <v>-5.5281043782949837</v>
      </c>
      <c r="L129" s="252"/>
      <c r="M129" s="252"/>
      <c r="N129" s="255">
        <f t="shared" si="18"/>
        <v>94.53615716985982</v>
      </c>
      <c r="O129" s="255">
        <f t="shared" si="19"/>
        <v>273.18376545004497</v>
      </c>
      <c r="P129" s="252"/>
      <c r="Q129" s="252"/>
      <c r="R129" s="255">
        <f t="shared" si="20"/>
        <v>91.317281344991628</v>
      </c>
      <c r="S129" s="255">
        <f t="shared" si="21"/>
        <v>123.50603959367362</v>
      </c>
      <c r="T129" s="252"/>
      <c r="U129" s="252"/>
      <c r="V129" s="255">
        <f t="shared" si="22"/>
        <v>80.643581884402707</v>
      </c>
      <c r="W129" s="255">
        <f t="shared" si="23"/>
        <v>165.94379124341003</v>
      </c>
      <c r="X129" s="252"/>
      <c r="Y129" s="252"/>
      <c r="Z129" s="252"/>
      <c r="AA129" s="252"/>
      <c r="AB129" s="252"/>
      <c r="AC129" s="252"/>
    </row>
    <row r="130" spans="1:29">
      <c r="A130" s="254">
        <v>90</v>
      </c>
      <c r="B130" s="440">
        <f t="shared" si="11"/>
        <v>0.1</v>
      </c>
      <c r="C130" s="255">
        <f t="shared" si="12"/>
        <v>25.774967696827318</v>
      </c>
      <c r="D130" s="255">
        <f t="shared" si="13"/>
        <v>140.90422234652959</v>
      </c>
      <c r="E130" s="252"/>
      <c r="F130" s="255">
        <f t="shared" si="14"/>
        <v>5.1439465808987705</v>
      </c>
      <c r="G130" s="255">
        <f t="shared" si="15"/>
        <v>256.12572171724975</v>
      </c>
      <c r="H130" s="252"/>
      <c r="I130" s="252"/>
      <c r="J130" s="255">
        <f t="shared" si="16"/>
        <v>-42.250883233113136</v>
      </c>
      <c r="K130" s="255">
        <f t="shared" si="17"/>
        <v>29.129254649702276</v>
      </c>
      <c r="L130" s="252"/>
      <c r="M130" s="252"/>
      <c r="N130" s="255">
        <f t="shared" si="18"/>
        <v>148.60163725353556</v>
      </c>
      <c r="O130" s="255">
        <f t="shared" si="19"/>
        <v>404.18858257587459</v>
      </c>
      <c r="P130" s="252"/>
      <c r="Q130" s="252"/>
      <c r="R130" s="255">
        <f t="shared" si="20"/>
        <v>143.99646706754746</v>
      </c>
      <c r="S130" s="255">
        <f t="shared" si="21"/>
        <v>190.04816892742838</v>
      </c>
      <c r="T130" s="252"/>
      <c r="U130" s="252"/>
      <c r="V130" s="255">
        <f t="shared" si="22"/>
        <v>113.22149937072014</v>
      </c>
      <c r="W130" s="255">
        <f t="shared" si="23"/>
        <v>235.25850929940455</v>
      </c>
      <c r="X130" s="252"/>
      <c r="Y130" s="252"/>
      <c r="Z130" s="252"/>
      <c r="AA130" s="252"/>
      <c r="AB130" s="252"/>
      <c r="AC130" s="252"/>
    </row>
    <row r="131" spans="1:29">
      <c r="A131" s="254">
        <v>95</v>
      </c>
      <c r="B131" s="440">
        <f t="shared" si="11"/>
        <v>0.05</v>
      </c>
      <c r="C131" s="255">
        <f t="shared" si="12"/>
        <v>45.876235933065729</v>
      </c>
      <c r="D131" s="255">
        <f t="shared" si="13"/>
        <v>195.66284961076528</v>
      </c>
      <c r="E131" s="252"/>
      <c r="F131" s="255">
        <f t="shared" si="14"/>
        <v>16.927448650417844</v>
      </c>
      <c r="G131" s="255">
        <f t="shared" si="15"/>
        <v>343.46226646780286</v>
      </c>
      <c r="H131" s="252"/>
      <c r="I131" s="252"/>
      <c r="J131" s="255">
        <f t="shared" si="16"/>
        <v>-29.081086802474175</v>
      </c>
      <c r="K131" s="255">
        <f t="shared" si="17"/>
        <v>63.786613677699535</v>
      </c>
      <c r="L131" s="252"/>
      <c r="M131" s="252"/>
      <c r="N131" s="255">
        <f t="shared" si="18"/>
        <v>202.66711733721129</v>
      </c>
      <c r="O131" s="255">
        <f t="shared" si="19"/>
        <v>535.19339970170427</v>
      </c>
      <c r="P131" s="252"/>
      <c r="Q131" s="252"/>
      <c r="R131" s="255">
        <f t="shared" si="20"/>
        <v>196.6756527901033</v>
      </c>
      <c r="S131" s="255">
        <f t="shared" si="21"/>
        <v>256.59029826118314</v>
      </c>
      <c r="T131" s="252"/>
      <c r="U131" s="252"/>
      <c r="V131" s="255">
        <f t="shared" si="22"/>
        <v>145.79941685703756</v>
      </c>
      <c r="W131" s="255">
        <f t="shared" si="23"/>
        <v>304.57322735539907</v>
      </c>
      <c r="X131" s="252"/>
      <c r="Y131" s="252"/>
      <c r="Z131" s="252"/>
      <c r="AA131" s="252"/>
      <c r="AB131" s="252"/>
      <c r="AC131" s="252"/>
    </row>
    <row r="132" spans="1:29">
      <c r="A132" s="254">
        <v>99</v>
      </c>
      <c r="B132" s="440">
        <f t="shared" si="11"/>
        <v>0.01</v>
      </c>
      <c r="C132" s="255">
        <f t="shared" si="12"/>
        <v>92.549935393654636</v>
      </c>
      <c r="D132" s="255">
        <f t="shared" si="13"/>
        <v>322.80844469305919</v>
      </c>
      <c r="E132" s="252"/>
      <c r="F132" s="255">
        <f t="shared" si="14"/>
        <v>44.287893161797541</v>
      </c>
      <c r="G132" s="255">
        <f t="shared" si="15"/>
        <v>546.25144343449949</v>
      </c>
      <c r="H132" s="252"/>
      <c r="I132" s="252"/>
      <c r="J132" s="255">
        <f t="shared" si="16"/>
        <v>1.4982335337737283</v>
      </c>
      <c r="K132" s="255">
        <f t="shared" si="17"/>
        <v>144.25850929940455</v>
      </c>
      <c r="L132" s="252"/>
      <c r="M132" s="252"/>
      <c r="N132" s="255">
        <f t="shared" si="18"/>
        <v>328.20327450707111</v>
      </c>
      <c r="O132" s="255">
        <f t="shared" si="19"/>
        <v>839.37716515174918</v>
      </c>
      <c r="P132" s="252"/>
      <c r="Q132" s="252"/>
      <c r="R132" s="255">
        <f t="shared" si="20"/>
        <v>318.99293413509491</v>
      </c>
      <c r="S132" s="255">
        <f t="shared" si="21"/>
        <v>411.09633785485676</v>
      </c>
      <c r="T132" s="252"/>
      <c r="U132" s="252"/>
      <c r="V132" s="255">
        <f t="shared" si="22"/>
        <v>221.44299874144028</v>
      </c>
      <c r="W132" s="255">
        <f t="shared" si="23"/>
        <v>465.5170185988091</v>
      </c>
      <c r="X132" s="252"/>
      <c r="Y132" s="252"/>
      <c r="Z132" s="252"/>
      <c r="AA132" s="252"/>
      <c r="AB132" s="252"/>
      <c r="AC132" s="252"/>
    </row>
    <row r="133" spans="1:29">
      <c r="A133" s="254">
        <v>99.9</v>
      </c>
      <c r="B133" s="440">
        <f t="shared" si="11"/>
        <v>9.9999999999994321E-4</v>
      </c>
      <c r="C133" s="255">
        <f t="shared" si="12"/>
        <v>159.32490309048362</v>
      </c>
      <c r="D133" s="255">
        <f t="shared" si="13"/>
        <v>504.71266703959327</v>
      </c>
      <c r="E133" s="252"/>
      <c r="F133" s="255">
        <f t="shared" si="14"/>
        <v>83.431839742697292</v>
      </c>
      <c r="G133" s="255">
        <f t="shared" si="15"/>
        <v>836.37716515175634</v>
      </c>
      <c r="H133" s="252"/>
      <c r="I133" s="252"/>
      <c r="J133" s="255">
        <f t="shared" si="16"/>
        <v>45.24735030066168</v>
      </c>
      <c r="K133" s="255">
        <f t="shared" si="17"/>
        <v>259.38776394910968</v>
      </c>
      <c r="L133" s="252"/>
      <c r="M133" s="252"/>
      <c r="N133" s="255">
        <f t="shared" si="18"/>
        <v>507.80491176061105</v>
      </c>
      <c r="O133" s="255">
        <f t="shared" si="19"/>
        <v>1274.5657477276345</v>
      </c>
      <c r="P133" s="252"/>
      <c r="Q133" s="252"/>
      <c r="R133" s="255">
        <f t="shared" si="20"/>
        <v>493.98940120264672</v>
      </c>
      <c r="S133" s="255">
        <f t="shared" si="21"/>
        <v>632.14450678229059</v>
      </c>
      <c r="T133" s="252"/>
      <c r="U133" s="252"/>
      <c r="V133" s="255">
        <f t="shared" si="22"/>
        <v>329.66449811216307</v>
      </c>
      <c r="W133" s="255">
        <f t="shared" si="23"/>
        <v>695.77552789821937</v>
      </c>
      <c r="X133" s="252"/>
      <c r="Y133" s="252"/>
      <c r="Z133" s="252"/>
      <c r="AA133" s="252"/>
      <c r="AB133" s="252"/>
      <c r="AC133" s="252"/>
    </row>
    <row r="134" spans="1:29">
      <c r="A134" s="254">
        <v>99.99</v>
      </c>
      <c r="B134" s="440">
        <f t="shared" si="11"/>
        <v>1.0000000000005117E-4</v>
      </c>
      <c r="C134" s="255">
        <f t="shared" si="12"/>
        <v>226.09987078729444</v>
      </c>
      <c r="D134" s="255">
        <f t="shared" si="13"/>
        <v>686.6168893860779</v>
      </c>
      <c r="E134" s="252"/>
      <c r="F134" s="255">
        <f t="shared" si="14"/>
        <v>122.57578632358639</v>
      </c>
      <c r="G134" s="255">
        <f t="shared" si="15"/>
        <v>1126.5028868689344</v>
      </c>
      <c r="H134" s="252"/>
      <c r="I134" s="252"/>
      <c r="J134" s="255">
        <f t="shared" si="16"/>
        <v>88.996467067537736</v>
      </c>
      <c r="K134" s="255">
        <f t="shared" si="17"/>
        <v>374.51701859878352</v>
      </c>
      <c r="L134" s="252"/>
      <c r="M134" s="252"/>
      <c r="N134" s="255">
        <f t="shared" si="18"/>
        <v>687.40654901410232</v>
      </c>
      <c r="O134" s="255">
        <f t="shared" si="19"/>
        <v>1709.7543303034017</v>
      </c>
      <c r="P134" s="252"/>
      <c r="Q134" s="252"/>
      <c r="R134" s="255">
        <f t="shared" si="20"/>
        <v>668.98586827015095</v>
      </c>
      <c r="S134" s="255">
        <f t="shared" si="21"/>
        <v>853.1926757096644</v>
      </c>
      <c r="T134" s="252"/>
      <c r="U134" s="252"/>
      <c r="V134" s="255">
        <f t="shared" si="22"/>
        <v>437.88599748285651</v>
      </c>
      <c r="W134" s="255">
        <f t="shared" si="23"/>
        <v>926.03403719756705</v>
      </c>
      <c r="X134" s="252"/>
      <c r="Y134" s="252"/>
      <c r="Z134" s="252"/>
      <c r="AA134" s="252"/>
      <c r="AB134" s="252"/>
      <c r="AC134" s="252"/>
    </row>
    <row r="135" spans="1:29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</row>
    <row r="136" spans="1:29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</row>
    <row r="137" spans="1:29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</row>
    <row r="138" spans="1:29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</row>
    <row r="139" spans="1:29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</row>
    <row r="140" spans="1:29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</row>
    <row r="141" spans="1:29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</row>
    <row r="142" spans="1:29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</row>
    <row r="150" spans="1:29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</row>
    <row r="151" spans="1:29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</row>
    <row r="152" spans="1:29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</row>
    <row r="153" spans="1:29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</row>
    <row r="154" spans="1:29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  <c r="AB154" s="252"/>
      <c r="AC154" s="252"/>
    </row>
    <row r="155" spans="1:29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</row>
    <row r="156" spans="1:29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252"/>
      <c r="Z156" s="252"/>
      <c r="AA156" s="252"/>
      <c r="AB156" s="252"/>
      <c r="AC156" s="252"/>
    </row>
    <row r="157" spans="1:29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252"/>
      <c r="Z157" s="252"/>
      <c r="AA157" s="252"/>
      <c r="AB157" s="252"/>
      <c r="AC157" s="252"/>
    </row>
    <row r="158" spans="1:29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  <c r="AA158" s="252"/>
      <c r="AB158" s="252"/>
      <c r="AC158" s="252"/>
    </row>
    <row r="159" spans="1:29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252"/>
      <c r="Z159" s="252"/>
      <c r="AA159" s="252"/>
      <c r="AB159" s="252"/>
      <c r="AC159" s="252"/>
    </row>
    <row r="160" spans="1:29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252"/>
      <c r="Z160" s="252"/>
      <c r="AA160" s="252"/>
      <c r="AB160" s="252"/>
      <c r="AC160" s="252"/>
    </row>
    <row r="161" spans="1:29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252"/>
      <c r="Z161" s="252"/>
      <c r="AA161" s="252"/>
      <c r="AB161" s="252"/>
      <c r="AC161" s="252"/>
    </row>
    <row r="162" spans="1:29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252"/>
      <c r="Z162" s="252"/>
      <c r="AA162" s="252"/>
      <c r="AB162" s="252"/>
      <c r="AC162" s="252"/>
    </row>
    <row r="163" spans="1:29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252"/>
      <c r="Z163" s="252"/>
      <c r="AA163" s="252"/>
      <c r="AB163" s="252"/>
      <c r="AC163" s="252"/>
    </row>
    <row r="164" spans="1:29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  <c r="AB164" s="252"/>
      <c r="AC164" s="252"/>
    </row>
    <row r="165" spans="1:29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252"/>
      <c r="AB165" s="252"/>
      <c r="AC165" s="252"/>
    </row>
    <row r="166" spans="1:29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252"/>
      <c r="Z166" s="252"/>
      <c r="AA166" s="252"/>
      <c r="AB166" s="252"/>
      <c r="AC166" s="252"/>
    </row>
    <row r="167" spans="1:29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252"/>
      <c r="Z167" s="252"/>
      <c r="AA167" s="252"/>
      <c r="AB167" s="252"/>
      <c r="AC167" s="252"/>
    </row>
    <row r="168" spans="1:29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252"/>
      <c r="Z168" s="252"/>
      <c r="AA168" s="252"/>
      <c r="AB168" s="252"/>
      <c r="AC168" s="252"/>
    </row>
    <row r="169" spans="1:29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252"/>
      <c r="Z169" s="252"/>
      <c r="AA169" s="252"/>
      <c r="AB169" s="252"/>
      <c r="AC169" s="252"/>
    </row>
    <row r="170" spans="1:29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252"/>
      <c r="Z170" s="252"/>
      <c r="AA170" s="252"/>
      <c r="AB170" s="252"/>
      <c r="AC170" s="252"/>
    </row>
    <row r="171" spans="1:29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252"/>
      <c r="Z171" s="252"/>
      <c r="AA171" s="252"/>
      <c r="AB171" s="252"/>
      <c r="AC171" s="252"/>
    </row>
    <row r="172" spans="1:29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252"/>
      <c r="Z172" s="252"/>
      <c r="AA172" s="252"/>
      <c r="AB172" s="252"/>
      <c r="AC172" s="252"/>
    </row>
    <row r="173" spans="1:29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252"/>
      <c r="Z173" s="252"/>
      <c r="AA173" s="252"/>
      <c r="AB173" s="252"/>
      <c r="AC173" s="252"/>
    </row>
    <row r="174" spans="1:29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  <c r="AA174" s="252"/>
      <c r="AB174" s="252"/>
      <c r="AC174" s="252"/>
    </row>
    <row r="175" spans="1:29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252"/>
      <c r="Z175" s="252"/>
      <c r="AA175" s="252"/>
      <c r="AB175" s="252"/>
      <c r="AC175" s="252"/>
    </row>
    <row r="176" spans="1:29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  <c r="AA176" s="252"/>
      <c r="AB176" s="252"/>
      <c r="AC176" s="252"/>
    </row>
    <row r="177" spans="1:29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  <c r="AA177" s="252"/>
      <c r="AB177" s="252"/>
      <c r="AC177" s="252"/>
    </row>
    <row r="178" spans="1:29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252"/>
      <c r="AB178" s="252"/>
      <c r="AC178" s="252"/>
    </row>
    <row r="179" spans="1:29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252"/>
      <c r="Z179" s="252"/>
      <c r="AA179" s="252"/>
      <c r="AB179" s="252"/>
      <c r="AC179" s="252"/>
    </row>
    <row r="180" spans="1:29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  <c r="AA180" s="252"/>
      <c r="AB180" s="252"/>
      <c r="AC180" s="252"/>
    </row>
    <row r="181" spans="1:29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252"/>
      <c r="Z181" s="252"/>
      <c r="AA181" s="252"/>
      <c r="AB181" s="252"/>
      <c r="AC181" s="252"/>
    </row>
    <row r="182" spans="1:29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252"/>
      <c r="Z182" s="252"/>
      <c r="AA182" s="252"/>
      <c r="AB182" s="252"/>
      <c r="AC182" s="252"/>
    </row>
    <row r="183" spans="1:29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252"/>
      <c r="Z183" s="252"/>
      <c r="AA183" s="252"/>
      <c r="AB183" s="252"/>
      <c r="AC183" s="252"/>
    </row>
    <row r="184" spans="1:29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252"/>
      <c r="Z184" s="252"/>
      <c r="AA184" s="252"/>
      <c r="AB184" s="252"/>
      <c r="AC184" s="252"/>
    </row>
    <row r="185" spans="1:29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252"/>
      <c r="Z185" s="252"/>
      <c r="AA185" s="252"/>
      <c r="AB185" s="252"/>
      <c r="AC185" s="252"/>
    </row>
    <row r="186" spans="1:29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252"/>
      <c r="Z186" s="252"/>
      <c r="AA186" s="252"/>
      <c r="AB186" s="252"/>
      <c r="AC186" s="252"/>
    </row>
    <row r="187" spans="1:29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252"/>
      <c r="Z187" s="252"/>
      <c r="AA187" s="252"/>
      <c r="AB187" s="252"/>
      <c r="AC187" s="252"/>
    </row>
    <row r="188" spans="1:29">
      <c r="A188" s="252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252"/>
      <c r="Z188" s="252"/>
      <c r="AA188" s="252"/>
      <c r="AB188" s="252"/>
      <c r="AC188" s="252"/>
    </row>
    <row r="189" spans="1:29" ht="15.6">
      <c r="A189" s="251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252"/>
      <c r="Z189" s="252"/>
      <c r="AA189" s="252"/>
      <c r="AB189" s="252"/>
      <c r="AC189" s="252"/>
    </row>
    <row r="190" spans="1:29">
      <c r="A190" s="252"/>
      <c r="B190" s="252"/>
      <c r="C190" s="252"/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252"/>
      <c r="Z190" s="252"/>
      <c r="AA190" s="252"/>
      <c r="AB190" s="252"/>
      <c r="AC190" s="252"/>
    </row>
    <row r="191" spans="1:29">
      <c r="A191" s="252"/>
      <c r="B191" s="439"/>
      <c r="C191" s="252"/>
      <c r="D191" s="252"/>
      <c r="E191" s="439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252"/>
      <c r="Z191" s="252"/>
      <c r="AA191" s="252"/>
      <c r="AB191" s="252"/>
      <c r="AC191" s="252"/>
    </row>
    <row r="192" spans="1:29">
      <c r="A192" s="252"/>
      <c r="B192" s="253"/>
      <c r="C192" s="252"/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252"/>
      <c r="Z192" s="252"/>
      <c r="AA192" s="252"/>
      <c r="AB192" s="252"/>
      <c r="AC192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BL213"/>
  <sheetViews>
    <sheetView tabSelected="1" workbookViewId="0">
      <pane xSplit="1" ySplit="3" topLeftCell="B4" activePane="bottomRight" state="frozen"/>
      <selection pane="bottomRight" activeCell="E43" sqref="E43"/>
      <selection pane="bottomLeft" activeCell="A4" sqref="A4"/>
      <selection pane="topRight" activeCell="B1" sqref="B1"/>
    </sheetView>
  </sheetViews>
  <sheetFormatPr defaultColWidth="8.85546875" defaultRowHeight="14.45"/>
  <cols>
    <col min="1" max="1" width="32.42578125" customWidth="1"/>
    <col min="2" max="2" width="11.28515625" customWidth="1"/>
    <col min="4" max="4" width="12.42578125" customWidth="1"/>
    <col min="5" max="5" width="13.28515625" customWidth="1"/>
    <col min="6" max="7" width="11.140625" customWidth="1"/>
    <col min="8" max="8" width="22.85546875" customWidth="1"/>
    <col min="9" max="16" width="11.140625" customWidth="1"/>
    <col min="17" max="17" width="15.28515625" customWidth="1"/>
    <col min="18" max="18" width="11.140625" customWidth="1"/>
    <col min="19" max="19" width="15.85546875" customWidth="1"/>
    <col min="20" max="24" width="11.140625" customWidth="1"/>
    <col min="25" max="26" width="11.140625" style="329" customWidth="1"/>
    <col min="27" max="33" width="11.140625" customWidth="1"/>
    <col min="34" max="34" width="14.140625" customWidth="1"/>
    <col min="55" max="55" width="9" customWidth="1"/>
  </cols>
  <sheetData>
    <row r="1" spans="1:64">
      <c r="A1" s="131" t="s">
        <v>1174</v>
      </c>
      <c r="B1" s="87" t="s">
        <v>1175</v>
      </c>
      <c r="C1" s="87" t="s">
        <v>1175</v>
      </c>
      <c r="D1" s="87" t="s">
        <v>1175</v>
      </c>
      <c r="E1" s="219" t="s">
        <v>1176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348" t="s">
        <v>1367</v>
      </c>
      <c r="Z1" s="202"/>
      <c r="AA1" s="87"/>
      <c r="AB1" s="87"/>
      <c r="AC1" s="87"/>
      <c r="AD1" s="87"/>
      <c r="BA1" t="s">
        <v>1178</v>
      </c>
      <c r="BF1" t="s">
        <v>1179</v>
      </c>
    </row>
    <row r="2" spans="1:64">
      <c r="A2" t="s">
        <v>1180</v>
      </c>
      <c r="B2" s="87" t="s">
        <v>1181</v>
      </c>
      <c r="C2" s="87" t="s">
        <v>1182</v>
      </c>
      <c r="D2" s="87" t="s">
        <v>1183</v>
      </c>
      <c r="E2" s="87" t="s">
        <v>1184</v>
      </c>
      <c r="F2" s="87" t="s">
        <v>976</v>
      </c>
      <c r="G2" s="87" t="s">
        <v>977</v>
      </c>
      <c r="H2" s="87" t="s">
        <v>970</v>
      </c>
      <c r="I2" s="87" t="s">
        <v>971</v>
      </c>
      <c r="J2" s="87" t="s">
        <v>978</v>
      </c>
      <c r="K2" s="87" t="s">
        <v>979</v>
      </c>
      <c r="L2" s="87" t="s">
        <v>980</v>
      </c>
      <c r="M2" s="87" t="s">
        <v>972</v>
      </c>
      <c r="N2" s="87" t="s">
        <v>973</v>
      </c>
      <c r="O2" s="87" t="s">
        <v>974</v>
      </c>
      <c r="P2" s="87" t="s">
        <v>981</v>
      </c>
      <c r="Q2" s="87" t="s">
        <v>982</v>
      </c>
      <c r="R2" s="87" t="s">
        <v>983</v>
      </c>
      <c r="S2" s="87" t="s">
        <v>946</v>
      </c>
      <c r="T2" s="87" t="s">
        <v>947</v>
      </c>
      <c r="U2" s="87" t="s">
        <v>948</v>
      </c>
      <c r="V2" s="87" t="s">
        <v>984</v>
      </c>
      <c r="W2" s="87" t="s">
        <v>985</v>
      </c>
      <c r="X2" s="87" t="s">
        <v>986</v>
      </c>
      <c r="Y2" s="205" t="s">
        <v>949</v>
      </c>
      <c r="Z2" s="205" t="s">
        <v>987</v>
      </c>
      <c r="AA2" s="87" t="s">
        <v>988</v>
      </c>
      <c r="AB2" s="87" t="s">
        <v>989</v>
      </c>
      <c r="AC2" s="87" t="s">
        <v>1168</v>
      </c>
      <c r="AD2" s="87" t="s">
        <v>1169</v>
      </c>
      <c r="AF2" s="87" t="s">
        <v>1185</v>
      </c>
      <c r="BC2" t="s">
        <v>1186</v>
      </c>
      <c r="BD2" t="s">
        <v>1187</v>
      </c>
      <c r="BE2" t="s">
        <v>1188</v>
      </c>
      <c r="BF2" t="s">
        <v>1189</v>
      </c>
      <c r="BG2" t="s">
        <v>1190</v>
      </c>
      <c r="BH2" t="s">
        <v>1191</v>
      </c>
      <c r="BI2" t="s">
        <v>1192</v>
      </c>
      <c r="BJ2" t="s">
        <v>1193</v>
      </c>
      <c r="BK2" t="s">
        <v>1194</v>
      </c>
      <c r="BL2" t="s">
        <v>1195</v>
      </c>
    </row>
    <row r="3" spans="1:64">
      <c r="A3" t="s">
        <v>1196</v>
      </c>
      <c r="B3" s="87">
        <v>283537</v>
      </c>
      <c r="C3" s="87">
        <v>283538</v>
      </c>
      <c r="D3" s="87">
        <v>383540</v>
      </c>
      <c r="E3" s="87">
        <v>283541</v>
      </c>
      <c r="F3" s="248" t="s">
        <v>957</v>
      </c>
      <c r="G3" s="248" t="s">
        <v>958</v>
      </c>
      <c r="H3" s="86" t="s">
        <v>927</v>
      </c>
      <c r="I3" s="86" t="s">
        <v>19</v>
      </c>
      <c r="J3" s="249" t="s">
        <v>959</v>
      </c>
      <c r="K3" s="248" t="s">
        <v>960</v>
      </c>
      <c r="L3" s="248" t="s">
        <v>34</v>
      </c>
      <c r="M3" s="86" t="s">
        <v>1197</v>
      </c>
      <c r="N3" s="86" t="s">
        <v>1198</v>
      </c>
      <c r="O3" s="86" t="s">
        <v>1199</v>
      </c>
      <c r="P3" s="249" t="s">
        <v>961</v>
      </c>
      <c r="Q3" s="249" t="s">
        <v>962</v>
      </c>
      <c r="R3" s="248" t="s">
        <v>963</v>
      </c>
      <c r="S3" s="86" t="s">
        <v>1200</v>
      </c>
      <c r="T3" s="86" t="s">
        <v>1201</v>
      </c>
      <c r="U3" s="86" t="s">
        <v>1202</v>
      </c>
      <c r="V3" s="249" t="s">
        <v>964</v>
      </c>
      <c r="W3" s="248" t="s">
        <v>965</v>
      </c>
      <c r="X3" s="320" t="s">
        <v>966</v>
      </c>
      <c r="Y3" s="325" t="s">
        <v>1203</v>
      </c>
      <c r="Z3" s="341" t="s">
        <v>967</v>
      </c>
      <c r="AA3" s="340" t="s">
        <v>968</v>
      </c>
      <c r="AB3" s="248" t="s">
        <v>969</v>
      </c>
      <c r="AC3" s="87"/>
      <c r="AD3" s="87"/>
      <c r="AE3" t="s">
        <v>1204</v>
      </c>
      <c r="AF3" t="s">
        <v>1205</v>
      </c>
      <c r="AG3" t="s">
        <v>1200</v>
      </c>
      <c r="AH3" t="s">
        <v>1206</v>
      </c>
      <c r="AI3" t="s">
        <v>1207</v>
      </c>
      <c r="AJ3" t="s">
        <v>960</v>
      </c>
      <c r="AK3" t="s">
        <v>1208</v>
      </c>
      <c r="AL3" t="s">
        <v>1201</v>
      </c>
      <c r="AM3" t="s">
        <v>961</v>
      </c>
      <c r="AN3" t="s">
        <v>1209</v>
      </c>
      <c r="AO3" t="s">
        <v>1210</v>
      </c>
      <c r="AP3" t="s">
        <v>1211</v>
      </c>
      <c r="AQ3" t="s">
        <v>1212</v>
      </c>
      <c r="AR3" t="s">
        <v>1213</v>
      </c>
      <c r="AS3" t="s">
        <v>1214</v>
      </c>
      <c r="AT3" t="s">
        <v>1215</v>
      </c>
      <c r="AU3" t="s">
        <v>966</v>
      </c>
      <c r="AV3" t="s">
        <v>968</v>
      </c>
      <c r="AW3" t="s">
        <v>963</v>
      </c>
      <c r="AX3" t="s">
        <v>1207</v>
      </c>
      <c r="AZ3" t="s">
        <v>1216</v>
      </c>
      <c r="BA3" t="s">
        <v>1217</v>
      </c>
      <c r="BB3" t="s">
        <v>1218</v>
      </c>
      <c r="BC3" t="s">
        <v>1219</v>
      </c>
      <c r="BD3" t="s">
        <v>1220</v>
      </c>
      <c r="BE3" t="s">
        <v>1221</v>
      </c>
      <c r="BF3" t="s">
        <v>1222</v>
      </c>
      <c r="BG3" t="s">
        <v>1223</v>
      </c>
      <c r="BH3" t="s">
        <v>1224</v>
      </c>
      <c r="BI3" t="s">
        <v>1225</v>
      </c>
      <c r="BJ3" t="s">
        <v>1226</v>
      </c>
      <c r="BK3" t="s">
        <v>1227</v>
      </c>
      <c r="BL3" t="s">
        <v>1228</v>
      </c>
    </row>
    <row r="4" spans="1:64">
      <c r="A4" t="s">
        <v>1229</v>
      </c>
      <c r="B4" s="87" t="s">
        <v>1230</v>
      </c>
      <c r="C4" s="87" t="s">
        <v>1231</v>
      </c>
      <c r="D4" s="87" t="s">
        <v>1231</v>
      </c>
      <c r="E4" s="87" t="s">
        <v>1232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205"/>
      <c r="Z4" s="205"/>
      <c r="AA4" s="87"/>
      <c r="AB4" s="87"/>
      <c r="AC4" s="87"/>
      <c r="AD4" s="87"/>
    </row>
    <row r="5" spans="1:64">
      <c r="A5" t="s">
        <v>1233</v>
      </c>
      <c r="B5" s="87" t="s">
        <v>1234</v>
      </c>
      <c r="C5" s="87" t="s">
        <v>1234</v>
      </c>
      <c r="D5" s="87" t="s">
        <v>1234</v>
      </c>
      <c r="E5" s="87" t="s">
        <v>1234</v>
      </c>
      <c r="F5" s="87" t="s">
        <v>1234</v>
      </c>
      <c r="G5" s="87" t="s">
        <v>1234</v>
      </c>
      <c r="H5" s="87" t="s">
        <v>1234</v>
      </c>
      <c r="I5" s="87" t="s">
        <v>1234</v>
      </c>
      <c r="J5" s="87" t="s">
        <v>1234</v>
      </c>
      <c r="K5" s="87" t="s">
        <v>1234</v>
      </c>
      <c r="L5" s="87" t="s">
        <v>1234</v>
      </c>
      <c r="M5" s="87" t="s">
        <v>1234</v>
      </c>
      <c r="N5" s="87" t="s">
        <v>1234</v>
      </c>
      <c r="O5" s="87" t="s">
        <v>1234</v>
      </c>
      <c r="P5" s="87" t="s">
        <v>1234</v>
      </c>
      <c r="Q5" s="87" t="s">
        <v>1234</v>
      </c>
      <c r="R5" s="87" t="s">
        <v>1234</v>
      </c>
      <c r="S5" s="87" t="s">
        <v>1234</v>
      </c>
      <c r="T5" s="87" t="s">
        <v>1234</v>
      </c>
      <c r="U5" s="87" t="s">
        <v>1234</v>
      </c>
      <c r="V5" s="87" t="s">
        <v>1234</v>
      </c>
      <c r="W5" s="87" t="s">
        <v>1234</v>
      </c>
      <c r="X5" s="87" t="s">
        <v>1234</v>
      </c>
      <c r="Y5" s="205" t="s">
        <v>1234</v>
      </c>
      <c r="Z5" s="205" t="s">
        <v>1234</v>
      </c>
      <c r="AA5" s="87" t="s">
        <v>1234</v>
      </c>
      <c r="AB5" s="87" t="s">
        <v>1234</v>
      </c>
      <c r="AC5" s="87" t="s">
        <v>1234</v>
      </c>
      <c r="AD5" s="87" t="s">
        <v>1234</v>
      </c>
    </row>
    <row r="6" spans="1:64">
      <c r="A6" t="s">
        <v>1235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205"/>
      <c r="Z6" s="205"/>
      <c r="AA6" s="87"/>
      <c r="AB6" s="87"/>
      <c r="AC6" s="87"/>
      <c r="AD6" s="87"/>
    </row>
    <row r="7" spans="1:64" ht="19.899999999999999">
      <c r="A7" t="s">
        <v>1406</v>
      </c>
      <c r="B7" s="87">
        <v>-25.7</v>
      </c>
      <c r="C7" s="156" t="s">
        <v>14</v>
      </c>
      <c r="D7" s="87">
        <v>-24.5</v>
      </c>
      <c r="E7" s="87">
        <v>-25.8</v>
      </c>
      <c r="F7" s="156" t="s">
        <v>14</v>
      </c>
      <c r="G7" s="156" t="s">
        <v>14</v>
      </c>
      <c r="H7" s="87">
        <v>-27.5</v>
      </c>
      <c r="I7" s="87">
        <v>-26.5</v>
      </c>
      <c r="J7" s="87">
        <v>-27.2</v>
      </c>
      <c r="K7" s="156" t="s">
        <v>14</v>
      </c>
      <c r="L7" s="87" t="s">
        <v>103</v>
      </c>
      <c r="M7" s="87">
        <v>-27.2</v>
      </c>
      <c r="N7" s="87">
        <v>-27.2</v>
      </c>
      <c r="O7" s="87">
        <v>-26.6</v>
      </c>
      <c r="P7" s="87" t="s">
        <v>103</v>
      </c>
      <c r="Q7" s="87">
        <v>-28</v>
      </c>
      <c r="R7" s="156" t="s">
        <v>14</v>
      </c>
      <c r="S7" s="156" t="s">
        <v>14</v>
      </c>
      <c r="T7" s="283">
        <v>-28.7</v>
      </c>
      <c r="U7" s="87">
        <v>-26</v>
      </c>
      <c r="V7" s="87">
        <v>-27.5</v>
      </c>
      <c r="W7" s="87" t="s">
        <v>103</v>
      </c>
      <c r="X7" s="156" t="s">
        <v>14</v>
      </c>
      <c r="Y7" s="205">
        <v>-27.1</v>
      </c>
      <c r="Z7" s="205">
        <v>-27.5</v>
      </c>
      <c r="AA7" s="156" t="s">
        <v>14</v>
      </c>
      <c r="AB7" s="156" t="s">
        <v>14</v>
      </c>
      <c r="AC7" s="156" t="s">
        <v>14</v>
      </c>
      <c r="AD7" s="156" t="s">
        <v>14</v>
      </c>
      <c r="AE7" s="78">
        <v>-23.8</v>
      </c>
      <c r="AF7" s="78">
        <v>-28.6</v>
      </c>
      <c r="AG7" s="78">
        <v>-26.1</v>
      </c>
      <c r="AH7" s="78">
        <v>-28</v>
      </c>
      <c r="AI7">
        <v>-26.6</v>
      </c>
      <c r="AJ7">
        <v>0</v>
      </c>
      <c r="AK7">
        <v>-26.7</v>
      </c>
      <c r="AL7">
        <v>-28.3</v>
      </c>
      <c r="AM7">
        <v>-27.3</v>
      </c>
      <c r="AN7">
        <v>-26.9</v>
      </c>
      <c r="AO7">
        <v>-26.4</v>
      </c>
      <c r="AP7">
        <v>-26.5</v>
      </c>
      <c r="AQ7">
        <v>-25</v>
      </c>
      <c r="AR7">
        <v>-23.4</v>
      </c>
      <c r="AS7">
        <v>-25.8</v>
      </c>
      <c r="AT7">
        <v>-26.6</v>
      </c>
      <c r="AU7">
        <v>0</v>
      </c>
      <c r="AV7">
        <v>0</v>
      </c>
      <c r="AW7">
        <v>0</v>
      </c>
      <c r="AX7">
        <v>-27.2</v>
      </c>
      <c r="AZ7">
        <v>-26.6</v>
      </c>
      <c r="BA7">
        <v>-25.3</v>
      </c>
      <c r="BB7">
        <v>0</v>
      </c>
      <c r="BC7">
        <v>-26.9</v>
      </c>
      <c r="BD7">
        <v>-26.8</v>
      </c>
      <c r="BE7">
        <v>-27.4</v>
      </c>
      <c r="BF7">
        <v>-27.3</v>
      </c>
      <c r="BG7">
        <v>-27.5</v>
      </c>
      <c r="BH7">
        <v>-26.5</v>
      </c>
      <c r="BI7">
        <v>-26.9</v>
      </c>
      <c r="BJ7">
        <v>-27.5</v>
      </c>
      <c r="BK7">
        <v>-28</v>
      </c>
      <c r="BL7">
        <v>-26.9</v>
      </c>
    </row>
    <row r="8" spans="1:64" ht="19.899999999999999">
      <c r="A8" t="s">
        <v>1407</v>
      </c>
      <c r="B8" s="87">
        <v>-29.5</v>
      </c>
      <c r="C8" s="87">
        <v>-29.3</v>
      </c>
      <c r="D8" s="87">
        <v>-25.2</v>
      </c>
      <c r="E8" s="87">
        <v>-27.2</v>
      </c>
      <c r="F8" s="156" t="s">
        <v>14</v>
      </c>
      <c r="G8" s="156" t="s">
        <v>14</v>
      </c>
      <c r="H8" s="87">
        <v>-26</v>
      </c>
      <c r="I8" s="87">
        <v>-25.8</v>
      </c>
      <c r="J8" s="87">
        <v>-25.3</v>
      </c>
      <c r="K8" s="156" t="s">
        <v>14</v>
      </c>
      <c r="L8" s="87" t="s">
        <v>103</v>
      </c>
      <c r="M8" s="87">
        <v>-25.9</v>
      </c>
      <c r="N8" s="87">
        <v>-25.9</v>
      </c>
      <c r="O8" s="87">
        <v>-25.3</v>
      </c>
      <c r="P8" s="87" t="s">
        <v>103</v>
      </c>
      <c r="Q8" s="87">
        <v>-20.7</v>
      </c>
      <c r="R8" s="156" t="s">
        <v>14</v>
      </c>
      <c r="S8" s="87">
        <v>-26.8</v>
      </c>
      <c r="T8" s="87">
        <v>-26.5</v>
      </c>
      <c r="U8" s="87">
        <v>-21.5</v>
      </c>
      <c r="V8" s="87">
        <v>-16.600000000000001</v>
      </c>
      <c r="W8" s="87" t="s">
        <v>103</v>
      </c>
      <c r="X8" s="156" t="s">
        <v>14</v>
      </c>
      <c r="Y8" s="205">
        <v>-19.7</v>
      </c>
      <c r="Z8" s="205">
        <v>-23.1</v>
      </c>
      <c r="AA8" s="156" t="s">
        <v>14</v>
      </c>
      <c r="AB8" s="156" t="s">
        <v>14</v>
      </c>
      <c r="AC8" s="156" t="s">
        <v>14</v>
      </c>
      <c r="AD8" s="156" t="s">
        <v>14</v>
      </c>
      <c r="AE8" s="78">
        <v>-13.3</v>
      </c>
      <c r="AF8" s="78">
        <v>-26.9</v>
      </c>
      <c r="AG8" s="285">
        <v>-27.5</v>
      </c>
      <c r="AH8" s="78">
        <v>-27.3</v>
      </c>
      <c r="AI8">
        <v>-25.8</v>
      </c>
      <c r="AJ8">
        <v>0</v>
      </c>
      <c r="AK8">
        <v>-25.1</v>
      </c>
      <c r="AL8">
        <v>-25.6</v>
      </c>
      <c r="AM8">
        <v>-25.8</v>
      </c>
      <c r="AN8">
        <v>-22.6</v>
      </c>
      <c r="AO8">
        <v>-25.2</v>
      </c>
      <c r="AP8">
        <v>-25.4</v>
      </c>
      <c r="AQ8">
        <v>-17.2</v>
      </c>
      <c r="AR8">
        <v>-16.5</v>
      </c>
      <c r="AS8">
        <v>-24.2</v>
      </c>
      <c r="AT8">
        <v>-23.7</v>
      </c>
      <c r="AU8">
        <v>-27</v>
      </c>
      <c r="AV8">
        <v>-26.2</v>
      </c>
      <c r="AW8">
        <v>-23</v>
      </c>
      <c r="AX8">
        <v>-26.4</v>
      </c>
      <c r="AZ8">
        <v>-25.9</v>
      </c>
      <c r="BA8">
        <v>-27.1</v>
      </c>
      <c r="BB8">
        <v>0</v>
      </c>
      <c r="BC8">
        <v>-26</v>
      </c>
      <c r="BD8">
        <v>-25.8</v>
      </c>
      <c r="BE8">
        <v>-25.8</v>
      </c>
      <c r="BF8">
        <v>-25.7</v>
      </c>
      <c r="BG8">
        <v>-25.7</v>
      </c>
      <c r="BH8">
        <v>-23.9</v>
      </c>
      <c r="BI8">
        <v>-24.3</v>
      </c>
      <c r="BJ8">
        <v>-23.9</v>
      </c>
      <c r="BK8">
        <v>-25.7</v>
      </c>
      <c r="BL8">
        <v>-23</v>
      </c>
    </row>
    <row r="9" spans="1:64" ht="19.899999999999999">
      <c r="A9" t="s">
        <v>1408</v>
      </c>
      <c r="B9" s="156" t="s">
        <v>14</v>
      </c>
      <c r="C9" s="156" t="s">
        <v>14</v>
      </c>
      <c r="D9" s="87"/>
      <c r="E9" s="87">
        <v>-27.1</v>
      </c>
      <c r="F9" s="156" t="s">
        <v>14</v>
      </c>
      <c r="G9" s="156" t="s">
        <v>14</v>
      </c>
      <c r="H9" s="87">
        <v>-25.3</v>
      </c>
      <c r="I9" s="87">
        <v>-26.4</v>
      </c>
      <c r="J9" s="87">
        <v>-20.9</v>
      </c>
      <c r="K9" s="156" t="s">
        <v>14</v>
      </c>
      <c r="L9" s="87" t="s">
        <v>103</v>
      </c>
      <c r="M9" s="87">
        <v>-26.3</v>
      </c>
      <c r="N9" s="87">
        <v>-25.9</v>
      </c>
      <c r="O9" s="87">
        <v>-23.4</v>
      </c>
      <c r="P9" s="87" t="s">
        <v>103</v>
      </c>
      <c r="Q9" s="87">
        <v>-25.5</v>
      </c>
      <c r="R9" s="156" t="s">
        <v>14</v>
      </c>
      <c r="S9" s="87">
        <v>-25.5</v>
      </c>
      <c r="T9" s="87">
        <v>-26.9</v>
      </c>
      <c r="U9" s="87">
        <v>-24.4</v>
      </c>
      <c r="V9" s="87">
        <v>-25.3</v>
      </c>
      <c r="W9" s="87" t="s">
        <v>103</v>
      </c>
      <c r="X9" s="156" t="s">
        <v>14</v>
      </c>
      <c r="Y9" s="205">
        <v>-25.4</v>
      </c>
      <c r="Z9" s="205">
        <v>-26.7</v>
      </c>
      <c r="AA9" s="156" t="s">
        <v>14</v>
      </c>
      <c r="AB9" s="156" t="s">
        <v>14</v>
      </c>
      <c r="AC9" s="156" t="s">
        <v>14</v>
      </c>
      <c r="AD9" s="156" t="s">
        <v>14</v>
      </c>
      <c r="AE9" s="78">
        <v>0</v>
      </c>
      <c r="AF9" s="78">
        <v>-27.1</v>
      </c>
      <c r="AG9" s="78">
        <v>-27.3</v>
      </c>
      <c r="AH9" s="285">
        <v>-27.6</v>
      </c>
      <c r="AI9">
        <v>-25.9</v>
      </c>
      <c r="AJ9">
        <v>0</v>
      </c>
      <c r="AK9">
        <v>0</v>
      </c>
      <c r="AL9">
        <v>-25.8</v>
      </c>
      <c r="AM9">
        <v>-26.4</v>
      </c>
      <c r="AN9">
        <v>-25.6</v>
      </c>
      <c r="AO9">
        <v>-25.1</v>
      </c>
      <c r="AP9">
        <v>-25.5</v>
      </c>
      <c r="AQ9">
        <v>-24.1</v>
      </c>
      <c r="AR9">
        <v>-23.9</v>
      </c>
      <c r="AS9">
        <v>-25.6</v>
      </c>
      <c r="AT9">
        <v>-25.5</v>
      </c>
      <c r="AU9">
        <v>0</v>
      </c>
      <c r="AV9">
        <v>0</v>
      </c>
      <c r="AW9">
        <v>0</v>
      </c>
      <c r="AX9">
        <v>-26.3</v>
      </c>
      <c r="AZ9">
        <v>-26.3</v>
      </c>
      <c r="BA9">
        <v>-27.6</v>
      </c>
      <c r="BB9">
        <v>0</v>
      </c>
      <c r="BC9">
        <v>-25.7</v>
      </c>
      <c r="BD9">
        <v>-26.2</v>
      </c>
      <c r="BE9">
        <v>-26.4</v>
      </c>
      <c r="BF9">
        <v>-26.5</v>
      </c>
      <c r="BG9">
        <v>-26</v>
      </c>
      <c r="BH9">
        <v>-26.8</v>
      </c>
      <c r="BI9">
        <v>-26</v>
      </c>
      <c r="BJ9">
        <v>-26.2</v>
      </c>
      <c r="BK9">
        <v>-26.1</v>
      </c>
      <c r="BL9">
        <v>-25</v>
      </c>
    </row>
    <row r="10" spans="1:64" ht="19.899999999999999">
      <c r="A10" t="s">
        <v>1409</v>
      </c>
      <c r="B10" s="156" t="s">
        <v>14</v>
      </c>
      <c r="C10" s="156" t="s">
        <v>14</v>
      </c>
      <c r="D10" s="87">
        <v>-27.1</v>
      </c>
      <c r="E10" s="87">
        <v>-27.6</v>
      </c>
      <c r="F10" s="156" t="s">
        <v>14</v>
      </c>
      <c r="G10" s="156" t="s">
        <v>14</v>
      </c>
      <c r="H10" s="87">
        <v>-25.6</v>
      </c>
      <c r="I10" s="87">
        <v>-26.3</v>
      </c>
      <c r="J10" s="87">
        <v>-24.6</v>
      </c>
      <c r="K10" s="156" t="s">
        <v>14</v>
      </c>
      <c r="L10" s="87" t="s">
        <v>103</v>
      </c>
      <c r="M10" s="87">
        <v>-25.9</v>
      </c>
      <c r="N10" s="87">
        <v>-25.7</v>
      </c>
      <c r="O10" s="87">
        <v>-25</v>
      </c>
      <c r="P10" s="87" t="s">
        <v>103</v>
      </c>
      <c r="Q10" s="87">
        <v>-26.6</v>
      </c>
      <c r="R10" s="156" t="s">
        <v>14</v>
      </c>
      <c r="S10" s="87">
        <v>-26.5</v>
      </c>
      <c r="T10" s="87">
        <v>-26.7</v>
      </c>
      <c r="U10" s="87">
        <v>-24.9</v>
      </c>
      <c r="V10" s="87">
        <v>-23.6</v>
      </c>
      <c r="W10" s="87" t="s">
        <v>103</v>
      </c>
      <c r="X10" s="156" t="s">
        <v>14</v>
      </c>
      <c r="Y10" s="327">
        <v>-29.3</v>
      </c>
      <c r="Z10" s="205">
        <v>-28.7</v>
      </c>
      <c r="AA10" s="156" t="s">
        <v>14</v>
      </c>
      <c r="AB10" s="156" t="s">
        <v>14</v>
      </c>
      <c r="AC10" s="156" t="s">
        <v>14</v>
      </c>
      <c r="AD10" s="156" t="s">
        <v>14</v>
      </c>
      <c r="AE10" s="78">
        <v>0</v>
      </c>
      <c r="AF10" s="78">
        <v>-26.7</v>
      </c>
      <c r="AG10" s="78">
        <v>-26.7</v>
      </c>
      <c r="AH10" s="350">
        <v>-26.9</v>
      </c>
      <c r="AI10">
        <v>-25.9</v>
      </c>
      <c r="AJ10">
        <v>0</v>
      </c>
      <c r="AK10">
        <v>-24.6</v>
      </c>
      <c r="AL10">
        <v>-26.6</v>
      </c>
      <c r="AM10">
        <v>-26.2</v>
      </c>
      <c r="AN10">
        <v>-25.8</v>
      </c>
      <c r="AO10">
        <v>-26.4</v>
      </c>
      <c r="AP10">
        <v>-26.2</v>
      </c>
      <c r="AQ10">
        <v>-18.600000000000001</v>
      </c>
      <c r="AR10">
        <v>-19.5</v>
      </c>
      <c r="AS10">
        <v>-22.5</v>
      </c>
      <c r="AT10">
        <v>-23.9</v>
      </c>
      <c r="AU10">
        <v>0</v>
      </c>
      <c r="AV10">
        <v>0</v>
      </c>
      <c r="AW10">
        <v>0</v>
      </c>
      <c r="AX10">
        <v>-26.1</v>
      </c>
      <c r="AZ10">
        <v>-26.5</v>
      </c>
      <c r="BA10">
        <v>-28.1</v>
      </c>
      <c r="BB10">
        <v>0</v>
      </c>
      <c r="BC10">
        <v>-26.6</v>
      </c>
      <c r="BD10">
        <v>-26.6</v>
      </c>
      <c r="BE10">
        <v>-26.5</v>
      </c>
      <c r="BF10">
        <v>-26.7</v>
      </c>
      <c r="BG10">
        <v>-26.5</v>
      </c>
      <c r="BH10">
        <v>-26.5</v>
      </c>
      <c r="BI10">
        <v>-26.6</v>
      </c>
      <c r="BJ10">
        <v>-26.7</v>
      </c>
      <c r="BK10">
        <v>-26.8</v>
      </c>
      <c r="BL10">
        <v>-26.2</v>
      </c>
    </row>
    <row r="11" spans="1:64">
      <c r="A11" t="s">
        <v>1384</v>
      </c>
      <c r="B11" s="156" t="s">
        <v>14</v>
      </c>
      <c r="C11" s="156" t="s">
        <v>14</v>
      </c>
      <c r="D11" s="87">
        <v>-29.6</v>
      </c>
      <c r="E11" s="87">
        <v>-30.2</v>
      </c>
      <c r="F11" s="156" t="s">
        <v>14</v>
      </c>
      <c r="G11" s="156" t="s">
        <v>14</v>
      </c>
      <c r="H11" s="87">
        <v>-25.6</v>
      </c>
      <c r="I11" s="87">
        <v>-24.3</v>
      </c>
      <c r="J11" s="87">
        <v>-24.7</v>
      </c>
      <c r="K11" s="156" t="s">
        <v>14</v>
      </c>
      <c r="L11" s="87" t="s">
        <v>103</v>
      </c>
      <c r="M11" s="87">
        <v>-25</v>
      </c>
      <c r="N11" s="87">
        <v>-24.6</v>
      </c>
      <c r="O11" s="87">
        <v>-23.6</v>
      </c>
      <c r="P11" s="87" t="s">
        <v>103</v>
      </c>
      <c r="Q11" s="87">
        <v>-25.5</v>
      </c>
      <c r="R11" s="156" t="s">
        <v>14</v>
      </c>
      <c r="S11" s="87">
        <v>-25.1</v>
      </c>
      <c r="T11" s="87">
        <v>-25.6</v>
      </c>
      <c r="U11" s="87">
        <v>-23.3</v>
      </c>
      <c r="V11" s="87">
        <v>-20.399999999999999</v>
      </c>
      <c r="W11" s="87" t="s">
        <v>103</v>
      </c>
      <c r="X11" s="156" t="s">
        <v>14</v>
      </c>
      <c r="Y11" s="205">
        <v>-25.1</v>
      </c>
      <c r="Z11" s="205">
        <v>-23.9</v>
      </c>
      <c r="AA11" s="156" t="s">
        <v>14</v>
      </c>
      <c r="AB11" s="156" t="s">
        <v>14</v>
      </c>
      <c r="AC11" s="156" t="s">
        <v>14</v>
      </c>
      <c r="AD11" s="156" t="s">
        <v>14</v>
      </c>
      <c r="AE11" s="78">
        <v>0</v>
      </c>
      <c r="AF11" s="78">
        <v>-23.7</v>
      </c>
      <c r="AG11" s="78">
        <v>-25.2</v>
      </c>
      <c r="AH11" s="78">
        <v>-25.8</v>
      </c>
      <c r="AI11">
        <v>-25.6</v>
      </c>
      <c r="AJ11">
        <v>0</v>
      </c>
      <c r="AK11">
        <v>0</v>
      </c>
      <c r="AL11">
        <v>-23.2</v>
      </c>
      <c r="AM11">
        <v>-25.4</v>
      </c>
      <c r="AN11">
        <v>-25.8</v>
      </c>
      <c r="AO11">
        <v>-25</v>
      </c>
      <c r="AP11">
        <v>-24.9</v>
      </c>
      <c r="AQ11">
        <v>-17.8</v>
      </c>
      <c r="AR11">
        <v>-20.8</v>
      </c>
      <c r="AS11">
        <v>-22.2</v>
      </c>
      <c r="AT11">
        <v>-25.8</v>
      </c>
      <c r="AU11">
        <v>0</v>
      </c>
      <c r="AV11">
        <v>0</v>
      </c>
      <c r="AW11">
        <v>0</v>
      </c>
      <c r="AX11">
        <v>-25.9</v>
      </c>
      <c r="AZ11" s="268">
        <v>-26.1</v>
      </c>
      <c r="BA11">
        <v>-30.7</v>
      </c>
      <c r="BB11">
        <v>0</v>
      </c>
      <c r="BC11">
        <v>-25.9</v>
      </c>
      <c r="BD11">
        <v>-25.5</v>
      </c>
      <c r="BE11">
        <v>-25.8</v>
      </c>
      <c r="BF11">
        <v>-25.3</v>
      </c>
      <c r="BG11">
        <v>-25.5</v>
      </c>
      <c r="BH11">
        <v>-25.7</v>
      </c>
      <c r="BI11">
        <v>-26</v>
      </c>
      <c r="BJ11">
        <v>-25.7</v>
      </c>
      <c r="BK11">
        <v>-25.9</v>
      </c>
      <c r="BL11">
        <v>-25.5</v>
      </c>
    </row>
    <row r="12" spans="1:64">
      <c r="A12" t="s">
        <v>1385</v>
      </c>
      <c r="B12" s="156" t="s">
        <v>14</v>
      </c>
      <c r="C12" s="156" t="s">
        <v>14</v>
      </c>
      <c r="D12" s="156" t="s">
        <v>14</v>
      </c>
      <c r="E12" s="156" t="s">
        <v>14</v>
      </c>
      <c r="F12" s="156" t="s">
        <v>14</v>
      </c>
      <c r="G12" s="156" t="s">
        <v>14</v>
      </c>
      <c r="H12" s="87">
        <v>-25.7</v>
      </c>
      <c r="I12" s="87">
        <v>-25.6</v>
      </c>
      <c r="J12" s="87">
        <v>-24.7</v>
      </c>
      <c r="K12" s="156" t="s">
        <v>14</v>
      </c>
      <c r="L12" s="87" t="s">
        <v>103</v>
      </c>
      <c r="M12" s="87">
        <v>-25.4</v>
      </c>
      <c r="N12" s="87">
        <v>-25.4</v>
      </c>
      <c r="O12" s="87">
        <v>-25</v>
      </c>
      <c r="P12" s="87" t="s">
        <v>103</v>
      </c>
      <c r="Q12" s="87" t="s">
        <v>103</v>
      </c>
      <c r="R12" s="156" t="s">
        <v>14</v>
      </c>
      <c r="S12" s="87">
        <v>-26.3</v>
      </c>
      <c r="T12" s="87">
        <v>-26.4</v>
      </c>
      <c r="U12" s="87">
        <v>-23.4</v>
      </c>
      <c r="V12" s="156" t="s">
        <v>14</v>
      </c>
      <c r="W12" s="87" t="s">
        <v>103</v>
      </c>
      <c r="X12" s="156" t="s">
        <v>14</v>
      </c>
      <c r="Y12" s="328" t="s">
        <v>14</v>
      </c>
      <c r="Z12" s="205">
        <v>-23.7</v>
      </c>
      <c r="AA12" s="156" t="s">
        <v>14</v>
      </c>
      <c r="AB12" s="156" t="s">
        <v>14</v>
      </c>
      <c r="AC12" s="156" t="s">
        <v>14</v>
      </c>
      <c r="AD12" s="156" t="s">
        <v>14</v>
      </c>
      <c r="AE12" s="78">
        <v>0</v>
      </c>
      <c r="AF12" s="78">
        <v>-26.9</v>
      </c>
      <c r="AG12" s="78">
        <v>-27</v>
      </c>
      <c r="AH12" s="78">
        <v>-26.7</v>
      </c>
      <c r="AI12">
        <v>-26</v>
      </c>
      <c r="AJ12">
        <v>0</v>
      </c>
      <c r="AK12">
        <v>0</v>
      </c>
      <c r="AL12">
        <v>-27</v>
      </c>
      <c r="AM12">
        <v>-26.3</v>
      </c>
      <c r="AN12">
        <v>0</v>
      </c>
      <c r="AO12">
        <v>-26.1</v>
      </c>
      <c r="AP12">
        <v>-26.1</v>
      </c>
      <c r="AQ12">
        <v>0</v>
      </c>
      <c r="AR12">
        <v>-21</v>
      </c>
      <c r="AS12">
        <v>-25.4</v>
      </c>
      <c r="AT12">
        <v>0</v>
      </c>
      <c r="AU12">
        <v>0</v>
      </c>
      <c r="AV12">
        <v>0</v>
      </c>
      <c r="AW12">
        <v>0</v>
      </c>
      <c r="AX12">
        <v>-26.4</v>
      </c>
      <c r="AZ12">
        <v>-26.3</v>
      </c>
      <c r="BA12">
        <v>-31.1</v>
      </c>
      <c r="BB12">
        <v>0</v>
      </c>
      <c r="BC12">
        <v>-26.5</v>
      </c>
      <c r="BD12">
        <v>-27.1</v>
      </c>
      <c r="BE12">
        <v>-26.2</v>
      </c>
      <c r="BF12">
        <v>-26.2</v>
      </c>
      <c r="BG12">
        <v>-27.2</v>
      </c>
      <c r="BH12">
        <v>-25.9</v>
      </c>
      <c r="BI12">
        <v>-26.1</v>
      </c>
      <c r="BJ12">
        <v>-26.3</v>
      </c>
      <c r="BK12">
        <v>-26.1</v>
      </c>
      <c r="BL12">
        <v>-26.3</v>
      </c>
    </row>
    <row r="13" spans="1:64">
      <c r="A13" t="s">
        <v>1410</v>
      </c>
      <c r="B13" s="156" t="s">
        <v>14</v>
      </c>
      <c r="C13" s="87">
        <v>-30.7</v>
      </c>
      <c r="D13" s="156" t="s">
        <v>14</v>
      </c>
      <c r="E13" s="156" t="s">
        <v>14</v>
      </c>
      <c r="F13" s="156" t="s">
        <v>14</v>
      </c>
      <c r="G13" s="156" t="s">
        <v>14</v>
      </c>
      <c r="H13" s="156" t="s">
        <v>14</v>
      </c>
      <c r="I13" s="156" t="s">
        <v>14</v>
      </c>
      <c r="J13" s="156">
        <v>-29</v>
      </c>
      <c r="K13" s="156" t="s">
        <v>14</v>
      </c>
      <c r="L13" s="87" t="s">
        <v>103</v>
      </c>
      <c r="M13" s="156" t="s">
        <v>14</v>
      </c>
      <c r="N13" s="156" t="s">
        <v>14</v>
      </c>
      <c r="O13" s="156" t="s">
        <v>14</v>
      </c>
      <c r="P13" s="87" t="s">
        <v>103</v>
      </c>
      <c r="Q13" s="87" t="s">
        <v>103</v>
      </c>
      <c r="R13" s="156" t="s">
        <v>14</v>
      </c>
      <c r="S13" s="87">
        <v>-25.1</v>
      </c>
      <c r="T13" s="156" t="s">
        <v>14</v>
      </c>
      <c r="U13" s="156" t="s">
        <v>14</v>
      </c>
      <c r="V13" s="156" t="s">
        <v>14</v>
      </c>
      <c r="W13" s="87" t="s">
        <v>103</v>
      </c>
      <c r="X13" s="156" t="s">
        <v>14</v>
      </c>
      <c r="Y13" s="328" t="s">
        <v>14</v>
      </c>
      <c r="Z13" s="328" t="s">
        <v>14</v>
      </c>
      <c r="AA13" s="156" t="s">
        <v>14</v>
      </c>
      <c r="AB13" s="156" t="s">
        <v>14</v>
      </c>
      <c r="AC13" s="156" t="s">
        <v>14</v>
      </c>
      <c r="AD13" s="156" t="s">
        <v>14</v>
      </c>
      <c r="AE13" s="78">
        <v>0</v>
      </c>
      <c r="AF13" s="78">
        <v>0</v>
      </c>
      <c r="AG13" s="78">
        <v>-25.2</v>
      </c>
      <c r="AH13" s="78">
        <v>0</v>
      </c>
      <c r="AI13">
        <v>0</v>
      </c>
      <c r="AJ13">
        <v>0</v>
      </c>
      <c r="AK13">
        <v>-26.8</v>
      </c>
      <c r="AL13">
        <v>0</v>
      </c>
      <c r="AM13">
        <v>0</v>
      </c>
      <c r="AN13">
        <v>-26.5</v>
      </c>
      <c r="AO13">
        <v>0</v>
      </c>
      <c r="AP13">
        <v>-27.3</v>
      </c>
      <c r="AQ13">
        <v>0</v>
      </c>
      <c r="AR13">
        <v>-26.7</v>
      </c>
      <c r="AS13">
        <v>-25.5</v>
      </c>
      <c r="AT13">
        <v>0</v>
      </c>
      <c r="AU13">
        <v>0</v>
      </c>
      <c r="AV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>
      <c r="A14" t="s">
        <v>1411</v>
      </c>
      <c r="B14" s="156" t="s">
        <v>14</v>
      </c>
      <c r="C14" s="156" t="s">
        <v>14</v>
      </c>
      <c r="D14" s="156" t="s">
        <v>14</v>
      </c>
      <c r="E14" s="156" t="s">
        <v>14</v>
      </c>
      <c r="F14" s="156" t="s">
        <v>14</v>
      </c>
      <c r="G14" s="156" t="s">
        <v>14</v>
      </c>
      <c r="H14" s="156" t="s">
        <v>14</v>
      </c>
      <c r="I14" s="156" t="s">
        <v>14</v>
      </c>
      <c r="J14" s="156" t="s">
        <v>14</v>
      </c>
      <c r="K14" s="156" t="s">
        <v>14</v>
      </c>
      <c r="L14" s="87" t="s">
        <v>103</v>
      </c>
      <c r="M14" s="156" t="s">
        <v>14</v>
      </c>
      <c r="N14" s="156" t="s">
        <v>14</v>
      </c>
      <c r="O14" s="156" t="s">
        <v>14</v>
      </c>
      <c r="P14" s="87" t="s">
        <v>103</v>
      </c>
      <c r="Q14" s="87" t="s">
        <v>103</v>
      </c>
      <c r="R14" s="156" t="s">
        <v>14</v>
      </c>
      <c r="S14" s="156" t="s">
        <v>14</v>
      </c>
      <c r="T14" s="156" t="s">
        <v>14</v>
      </c>
      <c r="U14" s="156" t="s">
        <v>14</v>
      </c>
      <c r="V14" s="156" t="s">
        <v>14</v>
      </c>
      <c r="W14" s="87" t="s">
        <v>103</v>
      </c>
      <c r="X14" s="156" t="s">
        <v>14</v>
      </c>
      <c r="Y14" s="328" t="s">
        <v>14</v>
      </c>
      <c r="Z14" s="328" t="s">
        <v>14</v>
      </c>
      <c r="AA14" s="156" t="s">
        <v>14</v>
      </c>
      <c r="AB14" s="156" t="s">
        <v>14</v>
      </c>
      <c r="AC14" s="156" t="s">
        <v>14</v>
      </c>
      <c r="AD14" s="156" t="s">
        <v>14</v>
      </c>
      <c r="AE14" s="78">
        <v>0</v>
      </c>
      <c r="AF14" s="78">
        <v>0</v>
      </c>
      <c r="AG14" s="78">
        <v>0</v>
      </c>
      <c r="AH14" s="78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>
        <v>0</v>
      </c>
      <c r="BA14">
        <v>-30.4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>
      <c r="A15" t="s">
        <v>1412</v>
      </c>
      <c r="B15" s="156" t="s">
        <v>14</v>
      </c>
      <c r="C15" s="156" t="s">
        <v>14</v>
      </c>
      <c r="D15" s="87">
        <v>-29.9</v>
      </c>
      <c r="E15" s="87">
        <v>-30.3</v>
      </c>
      <c r="F15" s="156" t="s">
        <v>14</v>
      </c>
      <c r="G15" s="156" t="s">
        <v>14</v>
      </c>
      <c r="H15" s="156" t="s">
        <v>14</v>
      </c>
      <c r="I15" s="156" t="s">
        <v>14</v>
      </c>
      <c r="J15" s="156" t="s">
        <v>14</v>
      </c>
      <c r="K15" s="156" t="s">
        <v>14</v>
      </c>
      <c r="L15" s="87" t="s">
        <v>103</v>
      </c>
      <c r="M15" s="156" t="s">
        <v>14</v>
      </c>
      <c r="N15" s="156" t="s">
        <v>14</v>
      </c>
      <c r="O15" s="156" t="s">
        <v>14</v>
      </c>
      <c r="P15" s="87" t="s">
        <v>103</v>
      </c>
      <c r="Q15" s="87" t="s">
        <v>103</v>
      </c>
      <c r="R15" s="156" t="s">
        <v>14</v>
      </c>
      <c r="S15" s="156" t="s">
        <v>14</v>
      </c>
      <c r="T15" s="156" t="s">
        <v>14</v>
      </c>
      <c r="U15" s="156" t="s">
        <v>14</v>
      </c>
      <c r="V15" s="156" t="s">
        <v>14</v>
      </c>
      <c r="W15" s="87" t="s">
        <v>103</v>
      </c>
      <c r="X15" s="156" t="s">
        <v>14</v>
      </c>
      <c r="Y15" s="328" t="s">
        <v>14</v>
      </c>
      <c r="Z15" s="328" t="s">
        <v>14</v>
      </c>
      <c r="AA15" s="156" t="s">
        <v>14</v>
      </c>
      <c r="AB15" s="156" t="s">
        <v>14</v>
      </c>
      <c r="AC15" s="156" t="s">
        <v>14</v>
      </c>
      <c r="AD15" s="156" t="s">
        <v>14</v>
      </c>
      <c r="AE15" s="78">
        <v>0</v>
      </c>
      <c r="AF15" s="78">
        <v>0</v>
      </c>
      <c r="AG15" s="78">
        <v>0</v>
      </c>
      <c r="AH15" s="78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v>0</v>
      </c>
      <c r="BA15">
        <v>-28.6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>
      <c r="A16" t="s">
        <v>1413</v>
      </c>
      <c r="B16" s="156" t="s">
        <v>14</v>
      </c>
      <c r="C16" s="156" t="s">
        <v>14</v>
      </c>
      <c r="D16" s="87">
        <v>-28.5</v>
      </c>
      <c r="E16" s="87">
        <v>-28.5</v>
      </c>
      <c r="F16" s="156" t="s">
        <v>14</v>
      </c>
      <c r="G16" s="156" t="s">
        <v>14</v>
      </c>
      <c r="H16" s="156" t="s">
        <v>14</v>
      </c>
      <c r="I16" s="156" t="s">
        <v>14</v>
      </c>
      <c r="J16" s="156" t="s">
        <v>14</v>
      </c>
      <c r="K16" s="156" t="s">
        <v>14</v>
      </c>
      <c r="L16" s="87" t="s">
        <v>103</v>
      </c>
      <c r="M16" s="156" t="s">
        <v>14</v>
      </c>
      <c r="N16" s="156" t="s">
        <v>14</v>
      </c>
      <c r="O16" s="156" t="s">
        <v>14</v>
      </c>
      <c r="P16" s="87" t="s">
        <v>103</v>
      </c>
      <c r="Q16" s="87" t="s">
        <v>103</v>
      </c>
      <c r="R16" s="156" t="s">
        <v>14</v>
      </c>
      <c r="S16" s="156" t="s">
        <v>14</v>
      </c>
      <c r="T16" s="156" t="s">
        <v>14</v>
      </c>
      <c r="U16" s="156" t="s">
        <v>14</v>
      </c>
      <c r="V16" s="156" t="s">
        <v>14</v>
      </c>
      <c r="W16" s="87" t="s">
        <v>103</v>
      </c>
      <c r="X16" s="156" t="s">
        <v>14</v>
      </c>
      <c r="Y16" s="328" t="s">
        <v>14</v>
      </c>
      <c r="Z16" s="328" t="s">
        <v>14</v>
      </c>
      <c r="AA16" s="156" t="s">
        <v>14</v>
      </c>
      <c r="AB16" s="156" t="s">
        <v>14</v>
      </c>
      <c r="AC16" s="156" t="s">
        <v>14</v>
      </c>
      <c r="AD16" s="156" t="s">
        <v>14</v>
      </c>
      <c r="AE16" s="78">
        <v>0</v>
      </c>
      <c r="AF16" s="78">
        <v>0</v>
      </c>
      <c r="AG16" s="78">
        <v>0</v>
      </c>
      <c r="AH16" s="78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>
      <c r="A17" t="s">
        <v>1387</v>
      </c>
      <c r="B17" s="156" t="s">
        <v>14</v>
      </c>
      <c r="C17" s="156" t="s">
        <v>14</v>
      </c>
      <c r="D17" s="87">
        <v>-23.1</v>
      </c>
      <c r="E17" s="87">
        <v>-23.8</v>
      </c>
      <c r="F17" s="156" t="s">
        <v>14</v>
      </c>
      <c r="G17" s="156" t="s">
        <v>14</v>
      </c>
      <c r="H17" s="87">
        <v>-26.7</v>
      </c>
      <c r="I17" s="87">
        <v>-25.5</v>
      </c>
      <c r="J17" s="87">
        <v>-26</v>
      </c>
      <c r="K17" s="156" t="s">
        <v>14</v>
      </c>
      <c r="L17" s="87" t="s">
        <v>103</v>
      </c>
      <c r="M17" s="87">
        <v>-24.9</v>
      </c>
      <c r="N17" s="87">
        <v>-25.9</v>
      </c>
      <c r="O17" s="87">
        <v>-24.4</v>
      </c>
      <c r="P17" s="87" t="s">
        <v>103</v>
      </c>
      <c r="Q17" s="87">
        <v>-24.4</v>
      </c>
      <c r="R17" s="156" t="s">
        <v>14</v>
      </c>
      <c r="S17" s="250">
        <v>-26.4</v>
      </c>
      <c r="T17" s="250">
        <v>-26</v>
      </c>
      <c r="U17" s="87">
        <v>-22.9</v>
      </c>
      <c r="V17" s="87">
        <v>-26.1</v>
      </c>
      <c r="W17" s="87" t="s">
        <v>103</v>
      </c>
      <c r="X17" s="156" t="s">
        <v>14</v>
      </c>
      <c r="Y17" s="205">
        <v>-26.1</v>
      </c>
      <c r="Z17" s="205">
        <v>-25.9</v>
      </c>
      <c r="AA17" s="156" t="s">
        <v>14</v>
      </c>
      <c r="AB17" s="156" t="s">
        <v>14</v>
      </c>
      <c r="AC17" s="156" t="s">
        <v>14</v>
      </c>
      <c r="AD17" s="156" t="s">
        <v>14</v>
      </c>
      <c r="AE17" s="78">
        <v>0</v>
      </c>
      <c r="AF17" s="78">
        <v>-25.6</v>
      </c>
      <c r="AG17" s="78">
        <v>-26.6</v>
      </c>
      <c r="AH17" s="78">
        <v>-25.1</v>
      </c>
      <c r="AI17">
        <v>-25.2</v>
      </c>
      <c r="AJ17">
        <v>0</v>
      </c>
      <c r="AK17">
        <v>-26.3</v>
      </c>
      <c r="AL17">
        <v>-26.4</v>
      </c>
      <c r="AM17">
        <v>-25.4</v>
      </c>
      <c r="AN17">
        <v>-26.7</v>
      </c>
      <c r="AO17">
        <v>-25.8</v>
      </c>
      <c r="AP17">
        <v>-26</v>
      </c>
      <c r="AQ17">
        <v>-24.4</v>
      </c>
      <c r="AR17">
        <v>-24.7</v>
      </c>
      <c r="AS17">
        <v>-25.2</v>
      </c>
      <c r="AT17">
        <v>-25.8</v>
      </c>
      <c r="AU17">
        <v>0</v>
      </c>
      <c r="AV17">
        <v>0</v>
      </c>
      <c r="AW17">
        <v>0</v>
      </c>
      <c r="AX17">
        <v>-24.8</v>
      </c>
      <c r="AZ17">
        <v>-25.9</v>
      </c>
      <c r="BA17">
        <v>-22.2</v>
      </c>
      <c r="BB17">
        <v>0</v>
      </c>
      <c r="BC17">
        <v>-26.2</v>
      </c>
      <c r="BD17">
        <v>-25.8</v>
      </c>
      <c r="BE17">
        <v>-26.5</v>
      </c>
      <c r="BF17">
        <v>-26.3</v>
      </c>
      <c r="BG17">
        <v>-26.6</v>
      </c>
      <c r="BH17">
        <v>-25.9</v>
      </c>
      <c r="BI17">
        <v>-26.5</v>
      </c>
      <c r="BJ17">
        <v>-26.4</v>
      </c>
      <c r="BK17">
        <v>-27.8</v>
      </c>
      <c r="BL17">
        <v>-26.4</v>
      </c>
    </row>
    <row r="18" spans="1:64">
      <c r="A18" t="s">
        <v>1389</v>
      </c>
      <c r="B18" s="87">
        <v>-29.1</v>
      </c>
      <c r="C18" s="87">
        <v>-29.4</v>
      </c>
      <c r="D18" s="156" t="s">
        <v>14</v>
      </c>
      <c r="E18" s="87">
        <v>-27.6</v>
      </c>
      <c r="F18" s="156" t="s">
        <v>14</v>
      </c>
      <c r="G18" s="156" t="s">
        <v>14</v>
      </c>
      <c r="H18" s="87">
        <v>-26.5</v>
      </c>
      <c r="I18" s="87">
        <v>-26.8</v>
      </c>
      <c r="J18" s="87">
        <v>-27.4</v>
      </c>
      <c r="K18" s="156" t="s">
        <v>14</v>
      </c>
      <c r="L18" s="87" t="s">
        <v>103</v>
      </c>
      <c r="M18" s="87">
        <v>-26.5</v>
      </c>
      <c r="N18" s="87">
        <v>-26.3</v>
      </c>
      <c r="O18" s="87">
        <v>-26</v>
      </c>
      <c r="P18" s="87" t="s">
        <v>103</v>
      </c>
      <c r="Q18" s="87">
        <v>-28.7</v>
      </c>
      <c r="R18" s="156" t="s">
        <v>14</v>
      </c>
      <c r="S18" s="87">
        <v>-28.5</v>
      </c>
      <c r="T18" s="87">
        <v>-28.4</v>
      </c>
      <c r="U18" s="87">
        <v>-25.6</v>
      </c>
      <c r="V18" s="87">
        <v>-26.3</v>
      </c>
      <c r="W18" s="87" t="s">
        <v>103</v>
      </c>
      <c r="X18" s="156" t="s">
        <v>14</v>
      </c>
      <c r="Y18" s="205">
        <v>-27.7</v>
      </c>
      <c r="Z18" s="205">
        <v>-28.5</v>
      </c>
      <c r="AA18" s="156" t="s">
        <v>14</v>
      </c>
      <c r="AB18" s="156" t="s">
        <v>14</v>
      </c>
      <c r="AC18" s="156" t="s">
        <v>14</v>
      </c>
      <c r="AD18" s="156" t="s">
        <v>14</v>
      </c>
      <c r="AE18" s="78">
        <v>0</v>
      </c>
      <c r="AF18" s="78">
        <v>-28.4</v>
      </c>
      <c r="AG18" s="78">
        <v>-28.4</v>
      </c>
      <c r="AH18" s="78">
        <v>-28.5</v>
      </c>
      <c r="AI18">
        <v>-27.9</v>
      </c>
      <c r="AJ18">
        <v>0</v>
      </c>
      <c r="AK18">
        <v>-28.5</v>
      </c>
      <c r="AL18">
        <v>-28.1</v>
      </c>
      <c r="AM18">
        <v>-27.7</v>
      </c>
      <c r="AN18">
        <v>-28</v>
      </c>
      <c r="AO18">
        <v>-28.2</v>
      </c>
      <c r="AP18">
        <v>-28.5</v>
      </c>
      <c r="AQ18">
        <v>-26.5</v>
      </c>
      <c r="AR18">
        <v>-23.8</v>
      </c>
      <c r="AS18">
        <v>-27.2</v>
      </c>
      <c r="AT18">
        <v>0</v>
      </c>
      <c r="AU18">
        <v>0</v>
      </c>
      <c r="AV18">
        <v>0</v>
      </c>
      <c r="AW18">
        <v>0</v>
      </c>
      <c r="AX18">
        <v>-28.6</v>
      </c>
      <c r="AZ18" s="268">
        <v>-28.9</v>
      </c>
      <c r="BA18">
        <v>-27.7</v>
      </c>
      <c r="BB18">
        <v>0</v>
      </c>
      <c r="BC18">
        <v>-28</v>
      </c>
      <c r="BD18">
        <v>-28.2</v>
      </c>
      <c r="BE18">
        <v>-28.4</v>
      </c>
      <c r="BF18">
        <v>-28.2</v>
      </c>
      <c r="BG18">
        <v>-27.9</v>
      </c>
      <c r="BH18">
        <v>-28.2</v>
      </c>
      <c r="BI18">
        <v>-27.9</v>
      </c>
      <c r="BJ18">
        <v>-28.1</v>
      </c>
      <c r="BK18">
        <v>-27.8</v>
      </c>
      <c r="BL18">
        <v>-28</v>
      </c>
    </row>
    <row r="19" spans="1:64">
      <c r="A19" t="s">
        <v>1390</v>
      </c>
      <c r="B19" s="156" t="s">
        <v>14</v>
      </c>
      <c r="C19" s="87">
        <v>-29.5</v>
      </c>
      <c r="D19" s="156" t="s">
        <v>14</v>
      </c>
      <c r="E19" s="156" t="s">
        <v>14</v>
      </c>
      <c r="F19" s="156" t="s">
        <v>14</v>
      </c>
      <c r="G19" s="156" t="s">
        <v>14</v>
      </c>
      <c r="H19" s="156" t="s">
        <v>14</v>
      </c>
      <c r="I19" s="87">
        <v>-30.2</v>
      </c>
      <c r="J19" s="87">
        <v>-28.1</v>
      </c>
      <c r="K19" s="156" t="s">
        <v>14</v>
      </c>
      <c r="L19" s="87" t="s">
        <v>103</v>
      </c>
      <c r="M19" s="87">
        <v>-26.5</v>
      </c>
      <c r="N19" s="87">
        <v>-27</v>
      </c>
      <c r="O19" s="87">
        <v>-26.9</v>
      </c>
      <c r="P19" s="87" t="s">
        <v>103</v>
      </c>
      <c r="Q19" s="87">
        <v>-26.4</v>
      </c>
      <c r="R19" s="156" t="s">
        <v>14</v>
      </c>
      <c r="S19" s="87">
        <v>-27.7</v>
      </c>
      <c r="T19" s="87">
        <v>-30.1</v>
      </c>
      <c r="U19" s="87">
        <v>-26.9</v>
      </c>
      <c r="V19" s="156" t="s">
        <v>14</v>
      </c>
      <c r="W19" s="87" t="s">
        <v>103</v>
      </c>
      <c r="X19" s="156" t="s">
        <v>14</v>
      </c>
      <c r="Y19" s="328" t="s">
        <v>14</v>
      </c>
      <c r="Z19" s="328" t="s">
        <v>14</v>
      </c>
      <c r="AA19" s="156" t="s">
        <v>14</v>
      </c>
      <c r="AB19" s="156" t="s">
        <v>14</v>
      </c>
      <c r="AC19" s="156" t="s">
        <v>14</v>
      </c>
      <c r="AD19" s="156" t="s">
        <v>14</v>
      </c>
      <c r="AE19" s="78">
        <v>0</v>
      </c>
      <c r="AF19" s="78">
        <v>-28</v>
      </c>
      <c r="AG19" s="78">
        <v>-24.7</v>
      </c>
      <c r="AH19" s="78">
        <v>-24.3</v>
      </c>
      <c r="AI19">
        <v>-25.4</v>
      </c>
      <c r="AJ19">
        <v>0</v>
      </c>
      <c r="AK19">
        <v>0</v>
      </c>
      <c r="AL19">
        <v>-25.4</v>
      </c>
      <c r="AM19">
        <v>-25.4</v>
      </c>
      <c r="AN19">
        <v>-26</v>
      </c>
      <c r="AO19">
        <v>-26.5</v>
      </c>
      <c r="AP19">
        <v>-26</v>
      </c>
      <c r="AQ19">
        <v>-26.9</v>
      </c>
      <c r="AR19">
        <v>-24.1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-25.2</v>
      </c>
      <c r="AZ19">
        <v>-25.8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-25.1</v>
      </c>
      <c r="BI19">
        <v>-24.3</v>
      </c>
      <c r="BJ19">
        <v>-26</v>
      </c>
      <c r="BK19">
        <v>-24.2</v>
      </c>
      <c r="BL19">
        <v>-27.1</v>
      </c>
    </row>
    <row r="20" spans="1:64">
      <c r="A20" t="s">
        <v>1391</v>
      </c>
      <c r="B20" s="156" t="s">
        <v>14</v>
      </c>
      <c r="C20" s="87">
        <v>-27.5</v>
      </c>
      <c r="D20" s="156" t="s">
        <v>14</v>
      </c>
      <c r="E20" s="156" t="s">
        <v>14</v>
      </c>
      <c r="F20" s="156" t="s">
        <v>14</v>
      </c>
      <c r="G20" s="156" t="s">
        <v>14</v>
      </c>
      <c r="H20" s="156" t="s">
        <v>14</v>
      </c>
      <c r="I20" s="87">
        <v>-27.6</v>
      </c>
      <c r="J20" s="87">
        <v>-25.7</v>
      </c>
      <c r="K20" s="156" t="s">
        <v>14</v>
      </c>
      <c r="L20" s="87" t="s">
        <v>103</v>
      </c>
      <c r="M20" s="87">
        <v>-25.1</v>
      </c>
      <c r="N20" s="87">
        <v>-25.3</v>
      </c>
      <c r="O20" s="87">
        <v>-25.7</v>
      </c>
      <c r="P20" s="87" t="s">
        <v>103</v>
      </c>
      <c r="Q20" s="87" t="s">
        <v>1414</v>
      </c>
      <c r="R20" s="156" t="s">
        <v>14</v>
      </c>
      <c r="S20" s="87">
        <v>-26.6</v>
      </c>
      <c r="T20" s="87">
        <v>-28.4</v>
      </c>
      <c r="U20" s="87">
        <v>-27</v>
      </c>
      <c r="V20" s="156" t="s">
        <v>14</v>
      </c>
      <c r="W20" s="87" t="s">
        <v>103</v>
      </c>
      <c r="X20" s="156" t="s">
        <v>14</v>
      </c>
      <c r="Y20" s="328" t="s">
        <v>14</v>
      </c>
      <c r="Z20" s="328" t="s">
        <v>14</v>
      </c>
      <c r="AA20" s="156" t="s">
        <v>14</v>
      </c>
      <c r="AB20" s="156" t="s">
        <v>14</v>
      </c>
      <c r="AC20" s="156" t="s">
        <v>14</v>
      </c>
      <c r="AD20" s="156" t="s">
        <v>14</v>
      </c>
      <c r="AE20" s="78">
        <v>0</v>
      </c>
      <c r="AF20" s="78">
        <v>-27.5</v>
      </c>
      <c r="AG20" s="78">
        <v>-27.1</v>
      </c>
      <c r="AH20" s="78">
        <v>-28.4</v>
      </c>
      <c r="AI20">
        <v>-26.2</v>
      </c>
      <c r="AJ20">
        <v>0</v>
      </c>
      <c r="AK20">
        <v>0</v>
      </c>
      <c r="AL20">
        <v>-26.4</v>
      </c>
      <c r="AM20">
        <v>-25.9</v>
      </c>
      <c r="AN20">
        <v>-27.3</v>
      </c>
      <c r="AO20">
        <v>-25.7</v>
      </c>
      <c r="AP20">
        <v>-26.3</v>
      </c>
      <c r="AQ20">
        <v>-26.2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-27.6</v>
      </c>
      <c r="AZ20">
        <v>-26.7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-26.9</v>
      </c>
      <c r="BI20">
        <v>-26.7</v>
      </c>
      <c r="BJ20">
        <v>-28.4</v>
      </c>
      <c r="BK20">
        <v>-25.9</v>
      </c>
      <c r="BL20">
        <v>-26.6</v>
      </c>
    </row>
    <row r="22" spans="1:64">
      <c r="A22" t="s">
        <v>1180</v>
      </c>
      <c r="B22" s="87" t="s">
        <v>1181</v>
      </c>
      <c r="C22" s="87" t="s">
        <v>1182</v>
      </c>
      <c r="D22" s="87" t="s">
        <v>1183</v>
      </c>
      <c r="E22" s="87" t="s">
        <v>1184</v>
      </c>
      <c r="F22" s="87" t="s">
        <v>976</v>
      </c>
      <c r="G22" s="87" t="s">
        <v>977</v>
      </c>
      <c r="H22" s="87" t="s">
        <v>970</v>
      </c>
      <c r="I22" s="87" t="s">
        <v>971</v>
      </c>
      <c r="J22" s="87" t="s">
        <v>978</v>
      </c>
      <c r="K22" s="87" t="s">
        <v>979</v>
      </c>
      <c r="L22" s="87" t="s">
        <v>980</v>
      </c>
      <c r="M22" s="87" t="s">
        <v>972</v>
      </c>
      <c r="N22" s="87" t="s">
        <v>973</v>
      </c>
      <c r="O22" s="87" t="s">
        <v>974</v>
      </c>
      <c r="P22" s="87" t="s">
        <v>981</v>
      </c>
      <c r="Q22" s="87" t="s">
        <v>982</v>
      </c>
      <c r="R22" s="87" t="s">
        <v>983</v>
      </c>
      <c r="S22" s="87" t="s">
        <v>946</v>
      </c>
      <c r="T22" s="87" t="s">
        <v>947</v>
      </c>
      <c r="U22" s="87" t="s">
        <v>948</v>
      </c>
      <c r="V22" s="87" t="s">
        <v>984</v>
      </c>
      <c r="W22" s="87" t="s">
        <v>985</v>
      </c>
      <c r="X22" s="87" t="s">
        <v>986</v>
      </c>
      <c r="Y22" s="205" t="s">
        <v>949</v>
      </c>
      <c r="Z22" s="205" t="s">
        <v>987</v>
      </c>
      <c r="AA22" s="87" t="s">
        <v>988</v>
      </c>
      <c r="AB22" s="87" t="s">
        <v>989</v>
      </c>
      <c r="AC22" s="87" t="s">
        <v>1168</v>
      </c>
      <c r="AD22" s="87" t="s">
        <v>1169</v>
      </c>
    </row>
    <row r="23" spans="1:64">
      <c r="A23" t="s">
        <v>1196</v>
      </c>
      <c r="B23" s="87">
        <v>283537</v>
      </c>
      <c r="C23" s="87">
        <v>283538</v>
      </c>
      <c r="D23" s="87">
        <v>383540</v>
      </c>
      <c r="E23" s="87">
        <v>283541</v>
      </c>
      <c r="F23" s="248" t="s">
        <v>957</v>
      </c>
      <c r="G23" s="248" t="s">
        <v>958</v>
      </c>
      <c r="H23" s="86" t="s">
        <v>927</v>
      </c>
      <c r="I23" s="86" t="s">
        <v>19</v>
      </c>
      <c r="J23" s="249" t="s">
        <v>959</v>
      </c>
      <c r="K23" s="248" t="s">
        <v>960</v>
      </c>
      <c r="L23" s="248" t="s">
        <v>34</v>
      </c>
      <c r="M23" s="86" t="s">
        <v>1197</v>
      </c>
      <c r="N23" s="86" t="s">
        <v>1198</v>
      </c>
      <c r="O23" s="86" t="s">
        <v>1199</v>
      </c>
      <c r="P23" s="249" t="s">
        <v>961</v>
      </c>
      <c r="Q23" s="249" t="s">
        <v>962</v>
      </c>
      <c r="R23" s="248" t="s">
        <v>963</v>
      </c>
      <c r="S23" s="86" t="s">
        <v>1200</v>
      </c>
      <c r="T23" s="86" t="s">
        <v>1201</v>
      </c>
      <c r="U23" s="86" t="s">
        <v>1202</v>
      </c>
      <c r="V23" s="249" t="s">
        <v>964</v>
      </c>
      <c r="W23" s="248" t="s">
        <v>965</v>
      </c>
      <c r="X23" s="320" t="s">
        <v>966</v>
      </c>
      <c r="Y23" s="325" t="s">
        <v>1203</v>
      </c>
      <c r="Z23" s="341" t="s">
        <v>967</v>
      </c>
      <c r="AA23" s="340" t="s">
        <v>968</v>
      </c>
      <c r="AB23" s="248" t="s">
        <v>969</v>
      </c>
      <c r="AC23" s="87"/>
      <c r="AD23" s="87"/>
    </row>
    <row r="24" spans="1:64">
      <c r="A24" t="s">
        <v>1229</v>
      </c>
      <c r="B24" s="87" t="s">
        <v>1230</v>
      </c>
      <c r="C24" s="87" t="s">
        <v>1231</v>
      </c>
      <c r="D24" s="87" t="s">
        <v>1231</v>
      </c>
      <c r="E24" s="87" t="s">
        <v>1232</v>
      </c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205"/>
      <c r="Z24" s="205"/>
      <c r="AA24" s="87"/>
      <c r="AB24" s="87"/>
      <c r="AC24" s="87"/>
      <c r="AD24" s="87"/>
    </row>
    <row r="25" spans="1:64">
      <c r="A25" s="102" t="s">
        <v>1247</v>
      </c>
      <c r="B25" s="87" t="s">
        <v>1248</v>
      </c>
      <c r="C25" s="87" t="s">
        <v>1248</v>
      </c>
      <c r="D25" s="87" t="s">
        <v>1248</v>
      </c>
      <c r="E25" s="87" t="s">
        <v>1248</v>
      </c>
      <c r="F25" s="87" t="s">
        <v>1248</v>
      </c>
      <c r="G25" s="87" t="s">
        <v>1248</v>
      </c>
      <c r="H25" s="258" t="s">
        <v>1248</v>
      </c>
      <c r="I25" s="258" t="s">
        <v>1248</v>
      </c>
      <c r="J25" s="258" t="s">
        <v>1248</v>
      </c>
      <c r="K25" s="258" t="s">
        <v>1248</v>
      </c>
      <c r="L25" s="258" t="s">
        <v>1248</v>
      </c>
      <c r="M25" s="258" t="s">
        <v>1248</v>
      </c>
      <c r="N25" s="258" t="s">
        <v>1248</v>
      </c>
      <c r="O25" s="258" t="s">
        <v>1248</v>
      </c>
      <c r="P25" s="258" t="s">
        <v>1248</v>
      </c>
      <c r="Q25" s="258" t="s">
        <v>1248</v>
      </c>
      <c r="R25" s="258" t="s">
        <v>1248</v>
      </c>
      <c r="S25" s="258" t="s">
        <v>1248</v>
      </c>
      <c r="T25" s="258" t="s">
        <v>1248</v>
      </c>
      <c r="U25" s="258" t="s">
        <v>1248</v>
      </c>
      <c r="V25" s="258" t="s">
        <v>1248</v>
      </c>
      <c r="W25" s="258" t="s">
        <v>1248</v>
      </c>
      <c r="X25" s="258" t="s">
        <v>1248</v>
      </c>
      <c r="Y25" s="113" t="s">
        <v>1248</v>
      </c>
      <c r="Z25" s="113" t="s">
        <v>1248</v>
      </c>
      <c r="AA25" s="87" t="s">
        <v>1248</v>
      </c>
      <c r="AB25" s="87" t="s">
        <v>1248</v>
      </c>
      <c r="AC25" s="87" t="s">
        <v>1248</v>
      </c>
      <c r="AD25" s="87" t="s">
        <v>1248</v>
      </c>
    </row>
    <row r="26" spans="1:64">
      <c r="A26" s="102"/>
      <c r="B26" s="87"/>
      <c r="C26" s="87"/>
      <c r="D26" s="87"/>
      <c r="E26" s="87"/>
      <c r="F26" s="87"/>
      <c r="G26" s="87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113"/>
      <c r="Z26" s="113"/>
      <c r="AA26" s="87"/>
      <c r="AB26" s="87"/>
      <c r="AC26" s="87"/>
      <c r="AD26" s="87"/>
    </row>
    <row r="27" spans="1:64">
      <c r="A27" s="102" t="s">
        <v>1392</v>
      </c>
      <c r="B27" s="87">
        <v>-25.7</v>
      </c>
      <c r="C27" s="156" t="s">
        <v>14</v>
      </c>
      <c r="D27" s="259">
        <f>100-EXP(1000*LN((0.001*D7+1)/(0.001*$E$27+1))/$B$122)*100</f>
        <v>89.166906072228073</v>
      </c>
      <c r="E27" s="87">
        <v>-25.8</v>
      </c>
      <c r="F27" s="156" t="s">
        <v>14</v>
      </c>
      <c r="G27" s="156" t="s">
        <v>14</v>
      </c>
      <c r="H27" s="259">
        <f>100-EXP(1000*LN((0.001*H7+1)/(0.001*$B$121+1))/$B$122)*100</f>
        <v>87.226853398330547</v>
      </c>
      <c r="I27" s="259">
        <f>100-EXP(1000*LN((0.001*I7+1)/(0.001*$B$121+1))/$B$122)*100</f>
        <v>97.696500443857488</v>
      </c>
      <c r="J27" s="259">
        <f>100-EXP(1000*LN((0.001*J7+1)/(0.001*$B$121+1))/$B$122)*100</f>
        <v>92.360856318738698</v>
      </c>
      <c r="K27" s="259"/>
      <c r="L27" s="259"/>
      <c r="M27" s="259">
        <f>100-EXP(1000*LN((0.001*M7+1)/(0.001*$B$121+1))/$B$122)*100</f>
        <v>92.360856318738698</v>
      </c>
      <c r="N27" s="259">
        <f>100-EXP(1000*LN((0.001*N7+1)/(0.001*$B$121+1))/$B$122)*100</f>
        <v>92.360856318738698</v>
      </c>
      <c r="O27" s="259">
        <f>100-EXP(1000*LN((0.001*O7+1)/(0.001*$B$121+1))/$B$122)*100</f>
        <v>97.266338641689629</v>
      </c>
      <c r="P27" s="259"/>
      <c r="Q27" s="259">
        <f>100-EXP(1000*LN((0.001*Q7+1)/(0.001*$B$121+1))/$B$122)*100</f>
        <v>69.901858297276419</v>
      </c>
      <c r="R27" s="259"/>
      <c r="S27" s="259"/>
      <c r="T27" s="259">
        <f>100-EXP(1000*LN((0.001*T7+1)/(0.001*$B$121+1))/$B$122)*100</f>
        <v>0</v>
      </c>
      <c r="U27" s="259">
        <f>100-EXP(1000*LN((0.001*U7+1)/(0.001*$B$121+1))/$B$122)*100</f>
        <v>99.021141848105927</v>
      </c>
      <c r="V27" s="259">
        <f>100-EXP(1000*LN((0.001*V7+1)/(0.001*$B$121+1))/$B$122)*100</f>
        <v>87.226853398330547</v>
      </c>
      <c r="W27" s="259"/>
      <c r="X27" s="259"/>
      <c r="Y27" s="330">
        <f>100-EXP(1000*LN((0.001*Y7+1)/(0.001*$B$121+1))/$B$122)*100</f>
        <v>93.563611672034497</v>
      </c>
      <c r="Z27" s="330">
        <f>100-EXP(1000*LN((0.001*Z7+1)/(0.001*$B$121+1))/$B$122)*100</f>
        <v>87.226853398330547</v>
      </c>
      <c r="AA27" s="156" t="s">
        <v>14</v>
      </c>
      <c r="AB27" s="156" t="s">
        <v>14</v>
      </c>
      <c r="AC27" s="156" t="s">
        <v>14</v>
      </c>
      <c r="AD27" s="156" t="s">
        <v>14</v>
      </c>
      <c r="AE27" s="259">
        <f>100-EXP(1000*LN((0.001*AE7+1)/(0.001*$B$121+1))/$B$122)*100</f>
        <v>99.977215350149947</v>
      </c>
      <c r="AF27" s="259">
        <f>100-EXP(1000*LN((0.001*AF7+1)/(0.001*$B$121+1))/$B$122)*100</f>
        <v>15.766923185175813</v>
      </c>
      <c r="AG27" s="259">
        <f>100-EXP(1000*LN((0.001*AG7+1)/(0.001*$B$121+1))/$B$122)*100</f>
        <v>98.838449301766104</v>
      </c>
      <c r="AH27" s="259">
        <f>100-EXP(1000*LN((0.001*AH7+1)/(0.001*$B$121+1))/$B$122)*100</f>
        <v>69.901858297276419</v>
      </c>
      <c r="AI27" s="259">
        <f>100-EXP(1000*LN((0.001*AI7+1)/(0.001*$B$121+1))/$B$122)*100</f>
        <v>97.266338641689629</v>
      </c>
      <c r="AJ27" s="259"/>
      <c r="AK27" s="259">
        <f t="shared" ref="AK27:BL27" si="0">100-EXP(1000*LN((0.001*AK7+1)/(0.001*$B$121+1))/$B$122)*100</f>
        <v>96.755790183849371</v>
      </c>
      <c r="AL27" s="259">
        <f t="shared" si="0"/>
        <v>49.652643055079757</v>
      </c>
      <c r="AM27" s="259">
        <f t="shared" si="0"/>
        <v>90.93318473394018</v>
      </c>
      <c r="AN27" s="259">
        <f t="shared" si="0"/>
        <v>95.430588204996695</v>
      </c>
      <c r="AO27" s="259">
        <f t="shared" si="0"/>
        <v>98.058938973844761</v>
      </c>
      <c r="AP27" s="259">
        <f t="shared" si="0"/>
        <v>97.696500443857488</v>
      </c>
      <c r="AQ27" s="259">
        <f t="shared" si="0"/>
        <v>99.823007419131216</v>
      </c>
      <c r="AR27" s="259">
        <f t="shared" si="0"/>
        <v>99.98848895779777</v>
      </c>
      <c r="AS27" s="259">
        <f t="shared" si="0"/>
        <v>99.304806291005391</v>
      </c>
      <c r="AT27" s="259">
        <f t="shared" si="0"/>
        <v>97.266338641689629</v>
      </c>
      <c r="AU27" s="259"/>
      <c r="AV27" s="259"/>
      <c r="AW27" s="259"/>
      <c r="AX27" s="259">
        <f t="shared" si="0"/>
        <v>92.360856318738698</v>
      </c>
      <c r="AY27" s="259"/>
      <c r="AZ27" s="259">
        <f t="shared" si="0"/>
        <v>97.266338641689629</v>
      </c>
      <c r="BA27" s="259"/>
      <c r="BB27" s="259"/>
      <c r="BC27" s="259">
        <f t="shared" si="0"/>
        <v>95.430588204996695</v>
      </c>
      <c r="BD27" s="259">
        <f t="shared" si="0"/>
        <v>96.149822116070609</v>
      </c>
      <c r="BE27" s="259">
        <f t="shared" si="0"/>
        <v>89.238507531988844</v>
      </c>
      <c r="BF27" s="259">
        <f t="shared" si="0"/>
        <v>90.93318473394018</v>
      </c>
      <c r="BG27" s="259">
        <f t="shared" si="0"/>
        <v>87.226853398330547</v>
      </c>
      <c r="BH27" s="259">
        <f t="shared" si="0"/>
        <v>97.696500443857488</v>
      </c>
      <c r="BI27" s="259">
        <f t="shared" si="0"/>
        <v>95.430588204996695</v>
      </c>
      <c r="BJ27" s="259">
        <f t="shared" si="0"/>
        <v>87.226853398330547</v>
      </c>
      <c r="BK27" s="259">
        <f t="shared" si="0"/>
        <v>69.901858297276419</v>
      </c>
      <c r="BL27" s="259">
        <f t="shared" si="0"/>
        <v>95.430588204996695</v>
      </c>
    </row>
    <row r="28" spans="1:64">
      <c r="A28" s="102" t="s">
        <v>1393</v>
      </c>
      <c r="B28" s="87">
        <v>-29.5</v>
      </c>
      <c r="C28" s="87">
        <v>-29.3</v>
      </c>
      <c r="D28" s="259">
        <f>100-EXP(1000*LN((0.001*D8+1)/(0.001*$E$28+1))/$F$122)*100</f>
        <v>94.681692412659515</v>
      </c>
      <c r="E28" s="87">
        <v>-27.2</v>
      </c>
      <c r="F28" s="156" t="s">
        <v>14</v>
      </c>
      <c r="G28" s="156" t="s">
        <v>14</v>
      </c>
      <c r="H28" s="259">
        <f>100-EXP(1000*LN((0.001*H8+1)/(0.001*$F$121+1))/$F$122)*100</f>
        <v>88.939107532718253</v>
      </c>
      <c r="I28" s="259">
        <f>100-EXP(1000*LN((0.001*I8+1)/(0.001*$F$121+1))/$F$122)*100</f>
        <v>91.750895546542424</v>
      </c>
      <c r="J28" s="259">
        <f>100-EXP(1000*LN((0.001*J8+1)/(0.001*$F$121+1))/$F$122)*100</f>
        <v>96.036646939383914</v>
      </c>
      <c r="K28" s="259"/>
      <c r="L28" s="259"/>
      <c r="M28" s="259">
        <f>100-EXP(1000*LN((0.001*M8+1)/(0.001*$F$121+1))/$F$122)*100</f>
        <v>90.447980128708991</v>
      </c>
      <c r="N28" s="259">
        <f>100-EXP(1000*LN((0.001*N8+1)/(0.001*$F$121+1))/$F$122)*100</f>
        <v>90.447980128708991</v>
      </c>
      <c r="O28" s="259">
        <f>100-EXP(1000*LN((0.001*O8+1)/(0.001*$F$121+1))/$F$122)*100</f>
        <v>96.036646939383914</v>
      </c>
      <c r="P28" s="259"/>
      <c r="Q28" s="259">
        <f>100-EXP(1000*LN((0.001*Q8+1)/(0.001*$F$121+1))/$F$122)*100</f>
        <v>99.995247343609179</v>
      </c>
      <c r="R28" s="259"/>
      <c r="S28" s="259">
        <f>100-EXP(1000*LN((0.001*S8+1)/(0.001*$F$121+1))/$F$122)*100</f>
        <v>64.224530546344994</v>
      </c>
      <c r="T28" s="259">
        <f>100-EXP(1000*LN((0.001*T8+1)/(0.001*$F$121+1))/$F$122)*100</f>
        <v>76.966334291138622</v>
      </c>
      <c r="U28" s="259">
        <f>100-EXP(1000*LN((0.001*U8+1)/(0.001*$F$121+1))/$F$122)*100</f>
        <v>99.984725344154768</v>
      </c>
      <c r="V28" s="260">
        <f>100-EXP(1000*LN((0.001*V8+1)/(0.001*$F$121+1))/$F$122)*100</f>
        <v>99.999987841898161</v>
      </c>
      <c r="W28" s="259"/>
      <c r="X28" s="259"/>
      <c r="Y28" s="349">
        <f>100-EXP(1000*LN((0.001*Y8+1)/(0.001*$F$121+1))/$F$122)*100</f>
        <v>99.998894077230503</v>
      </c>
      <c r="Z28" s="330">
        <f>100-EXP(1000*LN((0.001*Z8+1)/(0.001*$F$121+1))/$F$122)*100</f>
        <v>99.84177092910754</v>
      </c>
      <c r="AA28" s="156" t="s">
        <v>14</v>
      </c>
      <c r="AB28" s="156" t="s">
        <v>14</v>
      </c>
      <c r="AC28" s="156" t="s">
        <v>14</v>
      </c>
      <c r="AD28" s="156" t="s">
        <v>14</v>
      </c>
      <c r="AE28" s="259">
        <f>100-EXP(1000*LN((0.001*AE8+1)/(0.001*$F$121+1))/$F$122)*100</f>
        <v>99.99999989851483</v>
      </c>
      <c r="AF28" s="259">
        <f>100-EXP(1000*LN((0.001*AF8+1)/(0.001*$F$121+1))/$F$122)*100</f>
        <v>58.567684851342356</v>
      </c>
      <c r="AG28" s="259">
        <f>100-EXP(1000*LN((0.001*AG8+1)/(0.001*$F$121+1))/$F$122)*100</f>
        <v>0</v>
      </c>
      <c r="AH28" s="259">
        <f>100-EXP(1000*LN((0.001*AH8+1)/(0.001*$F$121+1))/$F$122)*100</f>
        <v>25.454715825170055</v>
      </c>
      <c r="AI28" s="259">
        <f>100-EXP(1000*LN((0.001*AI8+1)/(0.001*$F$121+1))/$F$122)*100</f>
        <v>91.750895546542424</v>
      </c>
      <c r="AJ28" s="259"/>
      <c r="AK28" s="259">
        <f t="shared" ref="AK28:BL28" si="1">100-EXP(1000*LN((0.001*AK8+1)/(0.001*$F$121+1))/$F$122)*100</f>
        <v>97.043547759033444</v>
      </c>
      <c r="AL28" s="259">
        <f t="shared" si="1"/>
        <v>93.847528873946288</v>
      </c>
      <c r="AM28" s="259">
        <f t="shared" si="1"/>
        <v>91.750895546542424</v>
      </c>
      <c r="AN28" s="259">
        <f t="shared" si="1"/>
        <v>99.923823350835193</v>
      </c>
      <c r="AO28" s="259">
        <f t="shared" si="1"/>
        <v>96.576947578513611</v>
      </c>
      <c r="AP28" s="259">
        <f t="shared" si="1"/>
        <v>95.410995289072147</v>
      </c>
      <c r="AQ28" s="259">
        <f t="shared" si="1"/>
        <v>99.999970925154614</v>
      </c>
      <c r="AR28" s="259">
        <f t="shared" si="1"/>
        <v>99.999989485717734</v>
      </c>
      <c r="AS28" s="259">
        <f t="shared" si="1"/>
        <v>99.208810861826763</v>
      </c>
      <c r="AT28" s="259">
        <f t="shared" si="1"/>
        <v>99.619409341956214</v>
      </c>
      <c r="AU28" s="259">
        <f t="shared" si="1"/>
        <v>52.015650306189961</v>
      </c>
      <c r="AV28" s="259">
        <f t="shared" si="1"/>
        <v>85.168000677692092</v>
      </c>
      <c r="AW28" s="259">
        <f t="shared" si="1"/>
        <v>99.863296259312122</v>
      </c>
      <c r="AX28" s="259">
        <f t="shared" si="1"/>
        <v>80.109972026980927</v>
      </c>
      <c r="AY28" s="259"/>
      <c r="AZ28" s="259">
        <f t="shared" si="1"/>
        <v>90.447980128708991</v>
      </c>
      <c r="BA28" s="259"/>
      <c r="BB28" s="259"/>
      <c r="BC28" s="259">
        <f t="shared" si="1"/>
        <v>88.939107532718253</v>
      </c>
      <c r="BD28" s="259">
        <f t="shared" si="1"/>
        <v>91.750895546542424</v>
      </c>
      <c r="BE28" s="259">
        <f t="shared" si="1"/>
        <v>91.750895546542424</v>
      </c>
      <c r="BF28" s="259">
        <f t="shared" si="1"/>
        <v>92.875983353244706</v>
      </c>
      <c r="BG28" s="259">
        <f t="shared" si="1"/>
        <v>92.875983353244706</v>
      </c>
      <c r="BH28" s="259">
        <f t="shared" si="1"/>
        <v>99.490003184460363</v>
      </c>
      <c r="BI28" s="259">
        <f t="shared" si="1"/>
        <v>99.084065754787787</v>
      </c>
      <c r="BJ28" s="259">
        <f t="shared" si="1"/>
        <v>99.490003184460363</v>
      </c>
      <c r="BK28" s="259">
        <f t="shared" si="1"/>
        <v>92.875983353244706</v>
      </c>
      <c r="BL28" s="259">
        <f t="shared" si="1"/>
        <v>99.863296259312122</v>
      </c>
    </row>
    <row r="29" spans="1:64">
      <c r="A29" s="102" t="s">
        <v>1394</v>
      </c>
      <c r="B29" s="156" t="s">
        <v>14</v>
      </c>
      <c r="C29" s="156" t="s">
        <v>14</v>
      </c>
      <c r="D29" s="259"/>
      <c r="E29" s="87">
        <v>-27.1</v>
      </c>
      <c r="F29" s="156" t="s">
        <v>14</v>
      </c>
      <c r="G29" s="156" t="s">
        <v>14</v>
      </c>
      <c r="H29" s="259">
        <f>100-EXP(1000*LN((0.001*H9+1)/(0.001*$R$121+1))/$R$122)*100</f>
        <v>98.050274323435431</v>
      </c>
      <c r="I29" s="259">
        <f>100-EXP(1000*LN((0.001*I9+1)/(0.001*$R$121+1))/$R$122)*100</f>
        <v>87.197103081547169</v>
      </c>
      <c r="J29" s="264">
        <f>100-EXP(1000*LN((0.001*J9+1)/(0.001*$R$121+1))/$R$122)*100</f>
        <v>99.998928893455115</v>
      </c>
      <c r="K29" s="259"/>
      <c r="L29" s="259"/>
      <c r="M29" s="259">
        <f>100-EXP(1000*LN((0.001*M9+1)/(0.001*$R$121+1))/$R$122)*100</f>
        <v>89.211354036858751</v>
      </c>
      <c r="N29" s="259">
        <f>100-EXP(1000*LN((0.001*N9+1)/(0.001*$R$121+1))/$R$122)*100</f>
        <v>94.559008559148722</v>
      </c>
      <c r="O29" s="259">
        <f>100-EXP(1000*LN((0.001*O9+1)/(0.001*$R$121+1))/$R$122)*100</f>
        <v>99.924075191478636</v>
      </c>
      <c r="P29" s="259"/>
      <c r="Q29" s="259">
        <f>100-EXP(1000*LN((0.001*Q9+1)/(0.001*$R$121+1))/$R$122)*100</f>
        <v>97.255196896505709</v>
      </c>
      <c r="R29" s="259"/>
      <c r="S29" s="259">
        <f>100-EXP(1000*LN((0.001*S9+1)/(0.001*$R$121+1))/$R$122)*100</f>
        <v>97.255196896505709</v>
      </c>
      <c r="T29" s="259">
        <f>100-EXP(1000*LN((0.001*T9+1)/(0.001*$R$121+1))/$R$122)*100</f>
        <v>69.860963977378418</v>
      </c>
      <c r="U29" s="259">
        <f>100-EXP(1000*LN((0.001*U9+1)/(0.001*$R$121+1))/$R$122)*100</f>
        <v>99.581273079955437</v>
      </c>
      <c r="V29" s="259">
        <f>100-EXP(1000*LN((0.001*V9+1)/(0.001*$R$121+1))/$R$122)*100</f>
        <v>98.050274323435431</v>
      </c>
      <c r="W29" s="259"/>
      <c r="X29" s="259"/>
      <c r="Y29" s="330">
        <f>100-EXP(1000*LN((0.001*Y9+1)/(0.001*$R$121+1))/$R$122)*100</f>
        <v>97.686664921468108</v>
      </c>
      <c r="Z29" s="330">
        <f>100-EXP(1000*LN((0.001*Z9+1)/(0.001*$R$121+1))/$R$122)*100</f>
        <v>78.601763005734924</v>
      </c>
      <c r="AA29" s="156" t="s">
        <v>14</v>
      </c>
      <c r="AB29" s="156" t="s">
        <v>14</v>
      </c>
      <c r="AC29" s="156" t="s">
        <v>14</v>
      </c>
      <c r="AD29" s="156" t="s">
        <v>14</v>
      </c>
      <c r="AF29" s="259">
        <f>100-EXP(1000*LN((0.001*AF9+1)/(0.001*$R$121+1))/$R$122)*100</f>
        <v>57.546715337790687</v>
      </c>
      <c r="AG29" s="259">
        <f>100-EXP(1000*LN((0.001*AG9+1)/(0.001*$R$121+1))/$R$122)*100</f>
        <v>40.196882186664382</v>
      </c>
      <c r="AH29" s="259">
        <f>100-EXP(1000*LN((0.001*AH9+1)/(0.001*$R$121+1))/$R$122)*100</f>
        <v>0</v>
      </c>
      <c r="AI29" s="259">
        <f>100-EXP(1000*LN((0.001*AI9+1)/(0.001*$R$121+1))/$R$122)*100</f>
        <v>94.559008559148722</v>
      </c>
      <c r="AJ29" s="259"/>
      <c r="AK29" s="259"/>
      <c r="AL29" s="259">
        <f t="shared" ref="AL29:BL29" si="2">100-EXP(1000*LN((0.001*AL9+1)/(0.001*$R$121+1))/$R$122)*100</f>
        <v>95.414624643592632</v>
      </c>
      <c r="AM29" s="259">
        <f t="shared" si="2"/>
        <v>87.197103081547169</v>
      </c>
      <c r="AN29" s="259">
        <f t="shared" si="2"/>
        <v>96.743197139418314</v>
      </c>
      <c r="AO29" s="259">
        <f t="shared" si="2"/>
        <v>98.614947289239964</v>
      </c>
      <c r="AP29" s="259">
        <f t="shared" si="2"/>
        <v>97.255196896505709</v>
      </c>
      <c r="AQ29" s="259">
        <f t="shared" si="2"/>
        <v>99.749165684751688</v>
      </c>
      <c r="AR29" s="259">
        <f t="shared" si="2"/>
        <v>99.821736540293529</v>
      </c>
      <c r="AS29" s="259">
        <f t="shared" si="2"/>
        <v>96.743197139418314</v>
      </c>
      <c r="AT29" s="259">
        <f t="shared" si="2"/>
        <v>97.255196896505709</v>
      </c>
      <c r="AU29" s="259"/>
      <c r="AV29" s="259"/>
      <c r="AW29" s="259"/>
      <c r="AX29" s="259">
        <f t="shared" si="2"/>
        <v>89.211354036858751</v>
      </c>
      <c r="AY29" s="259"/>
      <c r="AZ29" s="259">
        <f t="shared" si="2"/>
        <v>89.211354036858751</v>
      </c>
      <c r="BA29" s="259"/>
      <c r="BB29" s="259"/>
      <c r="BC29" s="259">
        <f t="shared" si="2"/>
        <v>96.135624063099129</v>
      </c>
      <c r="BD29" s="259">
        <f t="shared" si="2"/>
        <v>90.908547604268264</v>
      </c>
      <c r="BE29" s="259">
        <f t="shared" si="2"/>
        <v>87.197103081547169</v>
      </c>
      <c r="BF29" s="259">
        <f t="shared" si="2"/>
        <v>84.806522323816381</v>
      </c>
      <c r="BG29" s="259">
        <f t="shared" si="2"/>
        <v>93.543623900730708</v>
      </c>
      <c r="BH29" s="259">
        <f t="shared" si="2"/>
        <v>74.604904275827778</v>
      </c>
      <c r="BI29" s="259">
        <f t="shared" si="2"/>
        <v>93.543623900730708</v>
      </c>
      <c r="BJ29" s="259">
        <f t="shared" si="2"/>
        <v>90.908547604268264</v>
      </c>
      <c r="BK29" s="259">
        <f t="shared" si="2"/>
        <v>92.338616017395879</v>
      </c>
      <c r="BL29" s="259">
        <f t="shared" si="2"/>
        <v>98.832588085763334</v>
      </c>
    </row>
    <row r="30" spans="1:64">
      <c r="A30" s="102" t="s">
        <v>1395</v>
      </c>
      <c r="B30" s="156" t="s">
        <v>14</v>
      </c>
      <c r="C30" s="156" t="s">
        <v>14</v>
      </c>
      <c r="D30" s="259">
        <f>100-EXP(1000*LN((0.001*D10+1)/(0.001*$E$30+1))/$J$122)*100</f>
        <v>52.019272714330477</v>
      </c>
      <c r="E30" s="87">
        <v>-27.6</v>
      </c>
      <c r="F30" s="156" t="s">
        <v>14</v>
      </c>
      <c r="G30" s="156" t="s">
        <v>14</v>
      </c>
      <c r="H30" s="259">
        <f>100-EXP(1000*LN((0.001*H10+1)/(0.001*$J$121+1))/$J$122)*100</f>
        <v>85.150549507119308</v>
      </c>
      <c r="I30" s="259">
        <f>100-EXP(1000*LN((0.001*I10+1)/(0.001*$J$121+1))/$J$122)*100</f>
        <v>58.545176341695118</v>
      </c>
      <c r="J30" s="259">
        <f>100-EXP(1000*LN((0.001*J10+1)/(0.001*$J$121+1))/$J$122)*100</f>
        <v>96.569826048734654</v>
      </c>
      <c r="K30" s="259"/>
      <c r="L30" s="259"/>
      <c r="M30" s="259">
        <f>100-EXP(1000*LN((0.001*M10+1)/(0.001*$J$121+1))/$J$122)*100</f>
        <v>76.945483647194905</v>
      </c>
      <c r="N30" s="259">
        <f>100-EXP(1000*LN((0.001*N10+1)/(0.001*$J$121+1))/$J$122)*100</f>
        <v>82.805651527809928</v>
      </c>
      <c r="O30" s="259">
        <f>100-EXP(1000*LN((0.001*O10+1)/(0.001*$J$121+1))/$J$122)*100</f>
        <v>93.836952545581767</v>
      </c>
      <c r="P30" s="259"/>
      <c r="Q30" s="259">
        <f>100-EXP(1000*LN((0.001*Q10+1)/(0.001*$J$121+1))/$J$122)*100</f>
        <v>35.618947776505792</v>
      </c>
      <c r="R30" s="259"/>
      <c r="S30" s="259">
        <f>100-EXP(1000*LN((0.001*S10+1)/(0.001*$J$121+1))/$J$122)*100</f>
        <v>44.406520306140692</v>
      </c>
      <c r="T30" s="259">
        <f>100-EXP(1000*LN((0.001*T10+1)/(0.001*$J$121+1))/$J$122)*100</f>
        <v>25.441213568851225</v>
      </c>
      <c r="U30" s="259">
        <f>100-EXP(1000*LN((0.001*U10+1)/(0.001*$J$121+1))/$J$122)*100</f>
        <v>94.676884572320901</v>
      </c>
      <c r="V30" s="259">
        <f>100-EXP(1000*LN((0.001*V10+1)/(0.001*$J$121+1))/$J$122)*100</f>
        <v>99.20645051053603</v>
      </c>
      <c r="W30" s="259"/>
      <c r="X30" s="259"/>
      <c r="Y30" s="330">
        <f>100-EXP(1000*LN((0.001*Y10+1)/(0.001*$J$121+1))/$J$122)*100</f>
        <v>-3304.5626653027903</v>
      </c>
      <c r="Z30" s="330">
        <f>100-EXP(1000*LN((0.001*Z10+1)/(0.001*$J$121+1))/$J$122)*100</f>
        <v>-1308.2870081045357</v>
      </c>
      <c r="AA30" s="156" t="s">
        <v>14</v>
      </c>
      <c r="AB30" s="156" t="s">
        <v>14</v>
      </c>
      <c r="AC30" s="156" t="s">
        <v>14</v>
      </c>
      <c r="AD30" s="156" t="s">
        <v>14</v>
      </c>
      <c r="AF30" s="259">
        <f>100-EXP(1000*LN((0.001*AF10+1)/(0.001*$J$121+1))/$J$122)*100</f>
        <v>25.441213568851225</v>
      </c>
      <c r="AG30" s="259">
        <f>100-EXP(1000*LN((0.001*AG10+1)/(0.001*$J$121+1))/$J$122)*100</f>
        <v>25.441213568851225</v>
      </c>
      <c r="AH30" s="259">
        <f>100-EXP(1000*LN((0.001*AH10+1)/(0.001*$J$121+1))/$J$122)*100</f>
        <v>0</v>
      </c>
      <c r="AI30" s="259">
        <f>100-EXP(1000*LN((0.001*AI10+1)/(0.001*$J$121+1))/$J$122)*100</f>
        <v>76.945483647194905</v>
      </c>
      <c r="AJ30" s="259"/>
      <c r="AK30" s="259">
        <f t="shared" ref="AK30:BL30" si="3">100-EXP(1000*LN((0.001*AK10+1)/(0.001*$J$121+1))/$J$122)*100</f>
        <v>96.569826048734654</v>
      </c>
      <c r="AL30" s="259">
        <f t="shared" si="3"/>
        <v>35.618947776505792</v>
      </c>
      <c r="AM30" s="259">
        <f t="shared" si="3"/>
        <v>64.201857248161133</v>
      </c>
      <c r="AN30" s="259">
        <f t="shared" si="3"/>
        <v>80.09016772570186</v>
      </c>
      <c r="AO30" s="259">
        <f t="shared" si="3"/>
        <v>51.99392575177982</v>
      </c>
      <c r="AP30" s="259">
        <f t="shared" si="3"/>
        <v>64.201857248161133</v>
      </c>
      <c r="AQ30" s="259">
        <f t="shared" si="3"/>
        <v>99.999462227678919</v>
      </c>
      <c r="AR30" s="259">
        <f t="shared" si="3"/>
        <v>99.998005560853073</v>
      </c>
      <c r="AS30" s="259">
        <f t="shared" si="3"/>
        <v>99.841141934435967</v>
      </c>
      <c r="AT30" s="259">
        <f t="shared" si="3"/>
        <v>98.769084436363784</v>
      </c>
      <c r="AU30" s="259"/>
      <c r="AV30" s="259"/>
      <c r="AW30" s="259"/>
      <c r="AX30" s="259">
        <f t="shared" si="3"/>
        <v>69.086195112202162</v>
      </c>
      <c r="AY30" s="259"/>
      <c r="AZ30" s="259">
        <f t="shared" si="3"/>
        <v>44.406520306140692</v>
      </c>
      <c r="BA30" s="259"/>
      <c r="BB30" s="259"/>
      <c r="BC30" s="259">
        <f t="shared" si="3"/>
        <v>35.618947776505792</v>
      </c>
      <c r="BD30" s="259">
        <f t="shared" si="3"/>
        <v>35.618947776505792</v>
      </c>
      <c r="BE30" s="259">
        <f t="shared" si="3"/>
        <v>44.406520306140692</v>
      </c>
      <c r="BF30" s="259">
        <f t="shared" si="3"/>
        <v>25.441213568851225</v>
      </c>
      <c r="BG30" s="259">
        <f t="shared" si="3"/>
        <v>44.406520306140692</v>
      </c>
      <c r="BH30" s="259">
        <f t="shared" si="3"/>
        <v>44.406520306140692</v>
      </c>
      <c r="BI30" s="259">
        <f t="shared" si="3"/>
        <v>35.618947776505792</v>
      </c>
      <c r="BJ30" s="259">
        <f t="shared" si="3"/>
        <v>25.441213568851225</v>
      </c>
      <c r="BK30" s="259">
        <f t="shared" si="3"/>
        <v>13.653221343524365</v>
      </c>
      <c r="BL30" s="259">
        <f t="shared" si="3"/>
        <v>64.201857248161133</v>
      </c>
    </row>
    <row r="31" spans="1:64">
      <c r="A31" s="102" t="s">
        <v>1384</v>
      </c>
      <c r="B31" s="156" t="s">
        <v>14</v>
      </c>
      <c r="C31" s="156" t="s">
        <v>14</v>
      </c>
      <c r="D31" s="259">
        <f>100-EXP(1000*LN((0.001*D11+1)/(0.001*$E$31+1))/$J$122)*100</f>
        <v>58.669165619372265</v>
      </c>
      <c r="E31" s="87">
        <v>-30.2</v>
      </c>
      <c r="F31" s="156" t="s">
        <v>14</v>
      </c>
      <c r="G31" s="156" t="s">
        <v>14</v>
      </c>
      <c r="H31" s="259">
        <f>100-EXP(1000*LN((0.001*H11+1)/(0.001*$J$123+1))/$J$122)*100</f>
        <v>51.964986041755843</v>
      </c>
      <c r="I31" s="259">
        <f t="shared" ref="I31:Z31" si="4">100-EXP(1000*LN((0.001*I11+1)/(0.001*$J$123+1))/$J$122)*100</f>
        <v>92.848903578386128</v>
      </c>
      <c r="J31" s="259">
        <f t="shared" si="4"/>
        <v>87.153827785536336</v>
      </c>
      <c r="K31" s="259"/>
      <c r="L31" s="259"/>
      <c r="M31" s="259">
        <f t="shared" si="4"/>
        <v>80.063769319932391</v>
      </c>
      <c r="N31" s="259">
        <f t="shared" si="4"/>
        <v>88.904070645086989</v>
      </c>
      <c r="O31" s="259">
        <f t="shared" si="4"/>
        <v>97.433025496719125</v>
      </c>
      <c r="P31" s="259"/>
      <c r="Q31" s="259">
        <f t="shared" si="4"/>
        <v>58.515189144600612</v>
      </c>
      <c r="R31" s="259"/>
      <c r="S31" s="259">
        <f t="shared" si="4"/>
        <v>76.917693435347303</v>
      </c>
      <c r="T31" s="259">
        <f t="shared" si="4"/>
        <v>51.964986041755843</v>
      </c>
      <c r="U31" s="259">
        <f t="shared" si="4"/>
        <v>98.344893750948316</v>
      </c>
      <c r="V31" s="259">
        <f t="shared" si="4"/>
        <v>99.97604404981</v>
      </c>
      <c r="W31" s="259"/>
      <c r="X31" s="259"/>
      <c r="Y31" s="330">
        <f t="shared" si="4"/>
        <v>76.917693435347303</v>
      </c>
      <c r="Z31" s="330">
        <f t="shared" si="4"/>
        <v>96.018233381159277</v>
      </c>
      <c r="AA31" s="156" t="s">
        <v>14</v>
      </c>
      <c r="AB31" s="156" t="s">
        <v>14</v>
      </c>
      <c r="AC31" s="156" t="s">
        <v>14</v>
      </c>
      <c r="AD31" s="156" t="s">
        <v>14</v>
      </c>
      <c r="AF31" s="259">
        <f>100-EXP(1000*LN((0.001*AF11+1)/(0.001*$J$123+1))/$J$122)*100</f>
        <v>97.028563450856197</v>
      </c>
      <c r="AG31" s="259">
        <f>100-EXP(1000*LN((0.001*AG11+1)/(0.001*$J$123+1))/$J$122)*100</f>
        <v>73.274743192272808</v>
      </c>
      <c r="AH31" s="259">
        <f>100-EXP(1000*LN((0.001*AH11+1)/(0.001*$J$123+1))/$J$122)*100</f>
        <v>35.59565913493465</v>
      </c>
      <c r="AI31" s="259">
        <f>100-EXP(1000*LN((0.001*AI11+1)/(0.001*$J$123+1))/$J$122)*100</f>
        <v>51.964986041755843</v>
      </c>
      <c r="AJ31" s="259"/>
      <c r="AK31" s="259"/>
      <c r="AL31" s="259">
        <f t="shared" ref="AL31:BL31" si="5">100-EXP(1000*LN((0.001*AL11+1)/(0.001*$J$123+1))/$J$122)*100</f>
        <v>98.570095623231623</v>
      </c>
      <c r="AM31" s="259">
        <f t="shared" si="5"/>
        <v>64.171647322258167</v>
      </c>
      <c r="AN31" s="259">
        <f t="shared" si="5"/>
        <v>35.59565913493465</v>
      </c>
      <c r="AO31" s="259">
        <f t="shared" si="5"/>
        <v>80.063769319932391</v>
      </c>
      <c r="AP31" s="259">
        <f t="shared" si="5"/>
        <v>82.780782090720095</v>
      </c>
      <c r="AQ31" s="259">
        <f t="shared" si="5"/>
        <v>99.99945686395462</v>
      </c>
      <c r="AR31" s="259">
        <f t="shared" si="5"/>
        <v>99.957065987881037</v>
      </c>
      <c r="AS31" s="259">
        <f t="shared" si="5"/>
        <v>99.668506070491091</v>
      </c>
      <c r="AT31" s="259">
        <f t="shared" si="5"/>
        <v>35.59565913493465</v>
      </c>
      <c r="AU31" s="259"/>
      <c r="AV31" s="259"/>
      <c r="AW31" s="259"/>
      <c r="AX31" s="259">
        <f t="shared" si="5"/>
        <v>25.42323264160693</v>
      </c>
      <c r="AY31" s="259"/>
      <c r="AZ31" s="259">
        <f t="shared" si="5"/>
        <v>0</v>
      </c>
      <c r="BA31" s="259"/>
      <c r="BB31" s="259"/>
      <c r="BC31" s="259">
        <f t="shared" si="5"/>
        <v>25.42323264160693</v>
      </c>
      <c r="BD31" s="259">
        <f t="shared" si="5"/>
        <v>58.515189144600612</v>
      </c>
      <c r="BE31" s="259">
        <f t="shared" si="5"/>
        <v>35.59565913493465</v>
      </c>
      <c r="BF31" s="259">
        <f t="shared" si="5"/>
        <v>69.05638146240338</v>
      </c>
      <c r="BG31" s="259">
        <f t="shared" si="5"/>
        <v>58.515189144600612</v>
      </c>
      <c r="BH31" s="259">
        <f t="shared" si="5"/>
        <v>44.37970824168714</v>
      </c>
      <c r="BI31" s="259">
        <f t="shared" si="5"/>
        <v>13.642809015948899</v>
      </c>
      <c r="BJ31" s="259">
        <f t="shared" si="5"/>
        <v>44.37970824168714</v>
      </c>
      <c r="BK31" s="259">
        <f t="shared" si="5"/>
        <v>25.42323264160693</v>
      </c>
      <c r="BL31" s="259">
        <f t="shared" si="5"/>
        <v>58.515189144600612</v>
      </c>
    </row>
    <row r="32" spans="1:64">
      <c r="A32" s="102" t="s">
        <v>1385</v>
      </c>
      <c r="B32" s="156" t="s">
        <v>14</v>
      </c>
      <c r="C32" s="156" t="s">
        <v>14</v>
      </c>
      <c r="D32" s="156" t="s">
        <v>14</v>
      </c>
      <c r="E32" s="156" t="s">
        <v>14</v>
      </c>
      <c r="F32" s="156" t="s">
        <v>14</v>
      </c>
      <c r="G32" s="156" t="s">
        <v>14</v>
      </c>
      <c r="H32" s="87">
        <v>-25.7</v>
      </c>
      <c r="I32" s="87">
        <v>-25.6</v>
      </c>
      <c r="J32" s="87">
        <v>-24.7</v>
      </c>
      <c r="K32" s="156" t="s">
        <v>14</v>
      </c>
      <c r="L32" s="87" t="s">
        <v>103</v>
      </c>
      <c r="M32" s="87">
        <v>-25.4</v>
      </c>
      <c r="N32" s="87">
        <v>-25.4</v>
      </c>
      <c r="O32" s="87">
        <v>-25</v>
      </c>
      <c r="P32" s="87" t="s">
        <v>103</v>
      </c>
      <c r="Q32" s="87" t="s">
        <v>103</v>
      </c>
      <c r="R32" s="156" t="s">
        <v>14</v>
      </c>
      <c r="S32" s="87">
        <v>-26.3</v>
      </c>
      <c r="T32" s="87">
        <v>-26.4</v>
      </c>
      <c r="U32" s="87">
        <v>-23.4</v>
      </c>
      <c r="V32" s="156" t="s">
        <v>14</v>
      </c>
      <c r="W32" s="87" t="s">
        <v>103</v>
      </c>
      <c r="X32" s="156" t="s">
        <v>14</v>
      </c>
      <c r="Y32" s="328" t="s">
        <v>14</v>
      </c>
      <c r="Z32" s="205">
        <v>-23.7</v>
      </c>
      <c r="AA32" s="156" t="s">
        <v>14</v>
      </c>
      <c r="AB32" s="156" t="s">
        <v>14</v>
      </c>
      <c r="AC32" s="156" t="s">
        <v>14</v>
      </c>
      <c r="AD32" s="156" t="s">
        <v>14</v>
      </c>
    </row>
    <row r="33" spans="1:64">
      <c r="A33" t="s">
        <v>1410</v>
      </c>
      <c r="B33" s="156" t="s">
        <v>14</v>
      </c>
      <c r="C33" s="87">
        <v>-30.7</v>
      </c>
      <c r="D33" s="156" t="s">
        <v>14</v>
      </c>
      <c r="E33" s="156" t="s">
        <v>14</v>
      </c>
      <c r="F33" s="156" t="s">
        <v>14</v>
      </c>
      <c r="G33" s="156" t="s">
        <v>14</v>
      </c>
      <c r="H33" s="156" t="s">
        <v>14</v>
      </c>
      <c r="I33" s="156" t="s">
        <v>14</v>
      </c>
      <c r="J33" s="156">
        <v>-29</v>
      </c>
      <c r="K33" s="156" t="s">
        <v>14</v>
      </c>
      <c r="L33" s="87" t="s">
        <v>103</v>
      </c>
      <c r="M33" s="156" t="s">
        <v>14</v>
      </c>
      <c r="N33" s="156" t="s">
        <v>14</v>
      </c>
      <c r="O33" s="156" t="s">
        <v>14</v>
      </c>
      <c r="P33" s="87" t="s">
        <v>103</v>
      </c>
      <c r="Q33" s="87" t="s">
        <v>103</v>
      </c>
      <c r="R33" s="156" t="s">
        <v>14</v>
      </c>
      <c r="S33" s="87">
        <v>-25.1</v>
      </c>
      <c r="T33" s="156" t="s">
        <v>14</v>
      </c>
      <c r="U33" s="156" t="s">
        <v>14</v>
      </c>
      <c r="V33" s="156" t="s">
        <v>14</v>
      </c>
      <c r="W33" s="87" t="s">
        <v>103</v>
      </c>
      <c r="X33" s="156" t="s">
        <v>14</v>
      </c>
      <c r="Y33" s="328" t="s">
        <v>14</v>
      </c>
      <c r="Z33" s="328" t="s">
        <v>14</v>
      </c>
      <c r="AA33" s="156" t="s">
        <v>14</v>
      </c>
      <c r="AB33" s="156" t="s">
        <v>14</v>
      </c>
      <c r="AC33" s="156" t="s">
        <v>14</v>
      </c>
      <c r="AD33" s="156" t="s">
        <v>14</v>
      </c>
    </row>
    <row r="34" spans="1:64">
      <c r="A34" t="s">
        <v>1411</v>
      </c>
      <c r="B34" s="156" t="s">
        <v>14</v>
      </c>
      <c r="C34" s="156" t="s">
        <v>14</v>
      </c>
      <c r="D34" s="156" t="s">
        <v>14</v>
      </c>
      <c r="E34" s="156" t="s">
        <v>14</v>
      </c>
      <c r="F34" s="156" t="s">
        <v>14</v>
      </c>
      <c r="G34" s="156" t="s">
        <v>14</v>
      </c>
      <c r="H34" s="156" t="s">
        <v>14</v>
      </c>
      <c r="I34" s="156" t="s">
        <v>14</v>
      </c>
      <c r="J34" s="156" t="s">
        <v>14</v>
      </c>
      <c r="K34" s="156" t="s">
        <v>14</v>
      </c>
      <c r="L34" s="87" t="s">
        <v>103</v>
      </c>
      <c r="M34" s="156" t="s">
        <v>14</v>
      </c>
      <c r="N34" s="156" t="s">
        <v>14</v>
      </c>
      <c r="O34" s="156" t="s">
        <v>14</v>
      </c>
      <c r="P34" s="87" t="s">
        <v>103</v>
      </c>
      <c r="Q34" s="87" t="s">
        <v>103</v>
      </c>
      <c r="R34" s="156" t="s">
        <v>14</v>
      </c>
      <c r="S34" s="156" t="s">
        <v>14</v>
      </c>
      <c r="T34" s="156" t="s">
        <v>14</v>
      </c>
      <c r="U34" s="156" t="s">
        <v>14</v>
      </c>
      <c r="V34" s="156" t="s">
        <v>14</v>
      </c>
      <c r="W34" s="87" t="s">
        <v>103</v>
      </c>
      <c r="X34" s="156" t="s">
        <v>14</v>
      </c>
      <c r="Y34" s="328" t="s">
        <v>14</v>
      </c>
      <c r="Z34" s="328" t="s">
        <v>14</v>
      </c>
      <c r="AA34" s="156" t="s">
        <v>14</v>
      </c>
      <c r="AB34" s="156" t="s">
        <v>14</v>
      </c>
      <c r="AC34" s="156" t="s">
        <v>14</v>
      </c>
      <c r="AD34" s="156" t="s">
        <v>14</v>
      </c>
    </row>
    <row r="35" spans="1:64">
      <c r="A35" t="s">
        <v>1412</v>
      </c>
      <c r="B35" s="156" t="s">
        <v>14</v>
      </c>
      <c r="C35" s="156" t="s">
        <v>14</v>
      </c>
      <c r="D35" s="87">
        <v>-29.9</v>
      </c>
      <c r="E35" s="87">
        <v>-30.3</v>
      </c>
      <c r="F35" s="156" t="s">
        <v>14</v>
      </c>
      <c r="G35" s="156" t="s">
        <v>14</v>
      </c>
      <c r="H35" s="156" t="s">
        <v>14</v>
      </c>
      <c r="I35" s="156" t="s">
        <v>14</v>
      </c>
      <c r="J35" s="156" t="s">
        <v>14</v>
      </c>
      <c r="K35" s="156" t="s">
        <v>14</v>
      </c>
      <c r="L35" s="87" t="s">
        <v>103</v>
      </c>
      <c r="M35" s="156" t="s">
        <v>14</v>
      </c>
      <c r="N35" s="156" t="s">
        <v>14</v>
      </c>
      <c r="O35" s="156" t="s">
        <v>14</v>
      </c>
      <c r="P35" s="87" t="s">
        <v>103</v>
      </c>
      <c r="Q35" s="87" t="s">
        <v>103</v>
      </c>
      <c r="R35" s="156" t="s">
        <v>14</v>
      </c>
      <c r="S35" s="156" t="s">
        <v>14</v>
      </c>
      <c r="T35" s="156" t="s">
        <v>14</v>
      </c>
      <c r="U35" s="156" t="s">
        <v>14</v>
      </c>
      <c r="V35" s="156" t="s">
        <v>14</v>
      </c>
      <c r="W35" s="87" t="s">
        <v>103</v>
      </c>
      <c r="X35" s="156" t="s">
        <v>14</v>
      </c>
      <c r="Y35" s="328" t="s">
        <v>14</v>
      </c>
      <c r="Z35" s="328" t="s">
        <v>14</v>
      </c>
      <c r="AA35" s="156" t="s">
        <v>14</v>
      </c>
      <c r="AB35" s="156" t="s">
        <v>14</v>
      </c>
      <c r="AC35" s="156" t="s">
        <v>14</v>
      </c>
      <c r="AD35" s="156" t="s">
        <v>14</v>
      </c>
    </row>
    <row r="36" spans="1:64">
      <c r="A36" t="s">
        <v>1413</v>
      </c>
      <c r="B36" s="156" t="s">
        <v>14</v>
      </c>
      <c r="C36" s="156" t="s">
        <v>14</v>
      </c>
      <c r="D36" s="87">
        <v>-28.5</v>
      </c>
      <c r="E36" s="87">
        <v>-28.5</v>
      </c>
      <c r="F36" s="156" t="s">
        <v>14</v>
      </c>
      <c r="G36" s="156" t="s">
        <v>14</v>
      </c>
      <c r="H36" s="156" t="s">
        <v>14</v>
      </c>
      <c r="I36" s="156" t="s">
        <v>14</v>
      </c>
      <c r="J36" s="156" t="s">
        <v>14</v>
      </c>
      <c r="K36" s="156" t="s">
        <v>14</v>
      </c>
      <c r="L36" s="87" t="s">
        <v>103</v>
      </c>
      <c r="M36" s="156" t="s">
        <v>14</v>
      </c>
      <c r="N36" s="156" t="s">
        <v>14</v>
      </c>
      <c r="O36" s="156" t="s">
        <v>14</v>
      </c>
      <c r="P36" s="87" t="s">
        <v>103</v>
      </c>
      <c r="Q36" s="87" t="s">
        <v>103</v>
      </c>
      <c r="R36" s="156" t="s">
        <v>14</v>
      </c>
      <c r="S36" s="156" t="s">
        <v>14</v>
      </c>
      <c r="T36" s="156" t="s">
        <v>14</v>
      </c>
      <c r="U36" s="156" t="s">
        <v>14</v>
      </c>
      <c r="V36" s="156" t="s">
        <v>14</v>
      </c>
      <c r="W36" s="87" t="s">
        <v>103</v>
      </c>
      <c r="X36" s="156" t="s">
        <v>14</v>
      </c>
      <c r="Y36" s="328" t="s">
        <v>14</v>
      </c>
      <c r="Z36" s="328" t="s">
        <v>14</v>
      </c>
      <c r="AA36" s="156" t="s">
        <v>14</v>
      </c>
      <c r="AB36" s="156" t="s">
        <v>14</v>
      </c>
      <c r="AC36" s="156" t="s">
        <v>14</v>
      </c>
      <c r="AD36" s="156" t="s">
        <v>14</v>
      </c>
    </row>
    <row r="37" spans="1:64">
      <c r="A37" t="s">
        <v>1387</v>
      </c>
      <c r="B37" s="156" t="s">
        <v>14</v>
      </c>
      <c r="C37" s="156" t="s">
        <v>14</v>
      </c>
      <c r="D37" s="87">
        <v>-23.1</v>
      </c>
      <c r="E37" s="87">
        <v>-23.8</v>
      </c>
      <c r="F37" s="156" t="s">
        <v>14</v>
      </c>
      <c r="G37" s="156" t="s">
        <v>14</v>
      </c>
      <c r="H37" s="87">
        <v>-26.7</v>
      </c>
      <c r="I37" s="87">
        <v>-25.5</v>
      </c>
      <c r="J37" s="87">
        <v>-26</v>
      </c>
      <c r="K37" s="156" t="s">
        <v>14</v>
      </c>
      <c r="L37" s="87" t="s">
        <v>103</v>
      </c>
      <c r="M37" s="87">
        <v>-24.9</v>
      </c>
      <c r="N37" s="87">
        <v>-25.9</v>
      </c>
      <c r="O37" s="87">
        <v>-24.4</v>
      </c>
      <c r="P37" s="87" t="s">
        <v>103</v>
      </c>
      <c r="Q37" s="87">
        <v>-24.4</v>
      </c>
      <c r="R37" s="156" t="s">
        <v>14</v>
      </c>
      <c r="S37" s="250">
        <v>-26.4</v>
      </c>
      <c r="T37" s="250">
        <v>-26</v>
      </c>
      <c r="U37" s="87">
        <v>-22.9</v>
      </c>
      <c r="V37" s="87">
        <v>-26.1</v>
      </c>
      <c r="W37" s="87" t="s">
        <v>103</v>
      </c>
      <c r="X37" s="156" t="s">
        <v>14</v>
      </c>
      <c r="Y37" s="205">
        <v>-26.1</v>
      </c>
      <c r="Z37" s="205">
        <v>-25.9</v>
      </c>
      <c r="AA37" s="156" t="s">
        <v>14</v>
      </c>
      <c r="AB37" s="156" t="s">
        <v>14</v>
      </c>
      <c r="AC37" s="156" t="s">
        <v>14</v>
      </c>
      <c r="AD37" s="156" t="s">
        <v>14</v>
      </c>
    </row>
    <row r="38" spans="1:64">
      <c r="A38" s="102" t="s">
        <v>1389</v>
      </c>
      <c r="B38" s="87">
        <v>-29.1</v>
      </c>
      <c r="C38" s="87">
        <v>-29.4</v>
      </c>
      <c r="D38" s="259" t="e">
        <f>100-EXP(1000*LN((0.001*D18+1)/(0.001*$V$121+1))/$V$122)*100</f>
        <v>#VALUE!</v>
      </c>
      <c r="E38" s="87">
        <v>-27.6</v>
      </c>
      <c r="F38" s="156" t="s">
        <v>14</v>
      </c>
      <c r="G38" s="156" t="s">
        <v>14</v>
      </c>
      <c r="H38" s="259">
        <f>100-EXP(1000*LN((0.001*H18+1)/(0.001*$V$121+1))/$V$122)*100</f>
        <v>99.791072472155648</v>
      </c>
      <c r="I38" s="259">
        <f>100-EXP(1000*LN((0.001*I18+1)/(0.001*$V$121+1))/$V$122)*100</f>
        <v>99.548524010372944</v>
      </c>
      <c r="J38" s="259">
        <f>100-EXP(1000*LN((0.001*J18+1)/(0.001*$V$121+1))/$V$122)*100</f>
        <v>97.890292604938608</v>
      </c>
      <c r="K38" s="259"/>
      <c r="L38" s="259"/>
      <c r="M38" s="259">
        <f>100-EXP(1000*LN((0.001*M18+1)/(0.001*$V$121+1))/$V$122)*100</f>
        <v>99.791072472155648</v>
      </c>
      <c r="N38" s="259">
        <f>100-EXP(1000*LN((0.001*N18+1)/(0.001*$V$121+1))/$V$122)*100</f>
        <v>99.874985528329546</v>
      </c>
      <c r="O38" s="259">
        <f>100-EXP(1000*LN((0.001*O18+1)/(0.001*$V$121+1))/$V$122)*100</f>
        <v>99.942124719479381</v>
      </c>
      <c r="P38" s="259"/>
      <c r="Q38" s="259">
        <f>100-EXP(1000*LN((0.001*Q18+1)/(0.001*$V$121+1))/$V$122)*100</f>
        <v>40.239604075412792</v>
      </c>
      <c r="R38" s="259"/>
      <c r="S38" s="259">
        <f>100-EXP(1000*LN((0.001*S18+1)/(0.001*$V$121+1))/$V$122)*100</f>
        <v>64.283165115638326</v>
      </c>
      <c r="T38" s="259">
        <f>100-EXP(1000*LN((0.001*T18+1)/(0.001*$V$121+1))/$V$122)*100</f>
        <v>72.386594351230968</v>
      </c>
      <c r="U38" s="259">
        <f>100-EXP(1000*LN((0.001*U18+1)/(0.001*$V$121+1))/$V$122)*100</f>
        <v>99.979265332110643</v>
      </c>
      <c r="V38" s="259">
        <f>100-EXP(1000*LN((0.001*V18+1)/(0.001*$V$121+1))/$V$122)*100</f>
        <v>99.874985528329546</v>
      </c>
      <c r="W38" s="259"/>
      <c r="X38" s="259"/>
      <c r="Y38" s="330">
        <f>100-EXP(1000*LN((0.001*Y18+1)/(0.001*$V$121+1))/$V$122)*100</f>
        <v>95.437835656152558</v>
      </c>
      <c r="Z38" s="330">
        <f>100-EXP(1000*LN((0.001*Z18+1)/(0.001*$V$121+1))/$V$122)*100</f>
        <v>64.283165115638326</v>
      </c>
      <c r="AA38" s="156" t="s">
        <v>14</v>
      </c>
      <c r="AB38" s="156" t="s">
        <v>14</v>
      </c>
      <c r="AC38" s="156" t="s">
        <v>14</v>
      </c>
      <c r="AD38" s="156" t="s">
        <v>14</v>
      </c>
      <c r="AF38" s="259">
        <f>100-EXP(1000*LN((0.001*AF18+1)/(0.001*$V$121+1))/$V$122)*100</f>
        <v>72.386594351230968</v>
      </c>
      <c r="AG38" s="259">
        <f>100-EXP(1000*LN((0.001*AG18+1)/(0.001*$V$121+1))/$V$122)*100</f>
        <v>72.386594351230968</v>
      </c>
      <c r="AH38" s="259">
        <f>100-EXP(1000*LN((0.001*AH18+1)/(0.001*$V$121+1))/$V$122)*100</f>
        <v>64.283165115638326</v>
      </c>
      <c r="AI38" s="259">
        <f>100-EXP(1000*LN((0.001*AI18+1)/(0.001*$V$121+1))/$V$122)*100</f>
        <v>92.36994831493385</v>
      </c>
      <c r="AJ38" s="259"/>
      <c r="AK38" s="259">
        <f t="shared" ref="AK38:BL38" si="6">100-EXP(1000*LN((0.001*AK18+1)/(0.001*$V$121+1))/$V$122)*100</f>
        <v>64.283165115638326</v>
      </c>
      <c r="AL38" s="259">
        <f t="shared" si="6"/>
        <v>87.237669361002148</v>
      </c>
      <c r="AM38" s="259">
        <f t="shared" si="6"/>
        <v>95.437835656152558</v>
      </c>
      <c r="AN38" s="259">
        <f t="shared" si="6"/>
        <v>90.132139759550256</v>
      </c>
      <c r="AO38" s="259">
        <f t="shared" si="6"/>
        <v>83.49374735588313</v>
      </c>
      <c r="AP38" s="259">
        <f t="shared" si="6"/>
        <v>64.283165115638326</v>
      </c>
      <c r="AQ38" s="259">
        <f t="shared" si="6"/>
        <v>99.791072472155648</v>
      </c>
      <c r="AR38" s="259">
        <f t="shared" si="6"/>
        <v>99.999794469156626</v>
      </c>
      <c r="AS38" s="259">
        <f t="shared" si="6"/>
        <v>98.738229167371387</v>
      </c>
      <c r="AT38" s="259"/>
      <c r="AU38" s="259"/>
      <c r="AV38" s="259"/>
      <c r="AW38" s="259"/>
      <c r="AX38" s="259">
        <f t="shared" si="6"/>
        <v>53.800480035832315</v>
      </c>
      <c r="AY38" s="259"/>
      <c r="AZ38" s="259">
        <f t="shared" si="6"/>
        <v>0</v>
      </c>
      <c r="BA38" s="259"/>
      <c r="BB38" s="259"/>
      <c r="BC38" s="259">
        <f t="shared" si="6"/>
        <v>90.132139759550256</v>
      </c>
      <c r="BD38" s="259">
        <f t="shared" si="6"/>
        <v>83.49374735588313</v>
      </c>
      <c r="BE38" s="259">
        <f t="shared" si="6"/>
        <v>72.386594351230968</v>
      </c>
      <c r="BF38" s="259">
        <f t="shared" si="6"/>
        <v>83.49374735588313</v>
      </c>
      <c r="BG38" s="259">
        <f t="shared" si="6"/>
        <v>92.36994831493385</v>
      </c>
      <c r="BH38" s="259">
        <f t="shared" si="6"/>
        <v>83.49374735588313</v>
      </c>
      <c r="BI38" s="259">
        <f t="shared" si="6"/>
        <v>92.36994831493385</v>
      </c>
      <c r="BJ38" s="259">
        <f t="shared" si="6"/>
        <v>87.237669361002148</v>
      </c>
      <c r="BK38" s="259">
        <f t="shared" si="6"/>
        <v>94.100116184844538</v>
      </c>
      <c r="BL38" s="259">
        <f t="shared" si="6"/>
        <v>90.132139759550256</v>
      </c>
    </row>
    <row r="39" spans="1:64">
      <c r="A39" t="s">
        <v>1390</v>
      </c>
      <c r="B39" s="156" t="s">
        <v>14</v>
      </c>
      <c r="C39" s="87">
        <v>-29.5</v>
      </c>
      <c r="D39" s="156" t="s">
        <v>14</v>
      </c>
      <c r="E39" s="156" t="s">
        <v>14</v>
      </c>
      <c r="F39" s="156" t="s">
        <v>14</v>
      </c>
      <c r="G39" s="156" t="s">
        <v>14</v>
      </c>
      <c r="H39" s="156" t="s">
        <v>14</v>
      </c>
      <c r="I39" s="87">
        <v>-30.2</v>
      </c>
      <c r="J39" s="87">
        <v>-28.1</v>
      </c>
      <c r="K39" s="156" t="s">
        <v>14</v>
      </c>
      <c r="L39" s="87" t="s">
        <v>103</v>
      </c>
      <c r="M39" s="87">
        <v>-26.5</v>
      </c>
      <c r="N39" s="87">
        <v>-27</v>
      </c>
      <c r="O39" s="87">
        <v>-26.9</v>
      </c>
      <c r="P39" s="87" t="s">
        <v>103</v>
      </c>
      <c r="Q39" s="87">
        <v>-26.4</v>
      </c>
      <c r="R39" s="156" t="s">
        <v>14</v>
      </c>
      <c r="S39" s="87">
        <v>-27.7</v>
      </c>
      <c r="T39" s="87">
        <v>-30.1</v>
      </c>
      <c r="U39" s="87">
        <v>-26.9</v>
      </c>
      <c r="V39" s="156" t="s">
        <v>14</v>
      </c>
      <c r="W39" s="87" t="s">
        <v>103</v>
      </c>
      <c r="X39" s="156" t="s">
        <v>14</v>
      </c>
      <c r="Y39" s="328" t="s">
        <v>14</v>
      </c>
      <c r="Z39" s="328" t="s">
        <v>14</v>
      </c>
      <c r="AA39" s="156" t="s">
        <v>14</v>
      </c>
      <c r="AB39" s="156" t="s">
        <v>14</v>
      </c>
      <c r="AC39" s="156" t="s">
        <v>14</v>
      </c>
      <c r="AD39" s="156" t="s">
        <v>14</v>
      </c>
    </row>
    <row r="40" spans="1:64">
      <c r="A40" t="s">
        <v>1391</v>
      </c>
      <c r="B40" s="156" t="s">
        <v>14</v>
      </c>
      <c r="C40" s="87">
        <v>-27.5</v>
      </c>
      <c r="D40" s="156" t="s">
        <v>14</v>
      </c>
      <c r="E40" s="156" t="s">
        <v>14</v>
      </c>
      <c r="F40" s="156" t="s">
        <v>14</v>
      </c>
      <c r="G40" s="156" t="s">
        <v>14</v>
      </c>
      <c r="H40" s="156" t="s">
        <v>14</v>
      </c>
      <c r="I40" s="87">
        <v>-27.6</v>
      </c>
      <c r="J40" s="87">
        <v>-25.7</v>
      </c>
      <c r="K40" s="156" t="s">
        <v>14</v>
      </c>
      <c r="L40" s="87" t="s">
        <v>103</v>
      </c>
      <c r="M40" s="87">
        <v>-25.1</v>
      </c>
      <c r="N40" s="87">
        <v>-25.3</v>
      </c>
      <c r="O40" s="87">
        <v>-25.7</v>
      </c>
      <c r="P40" s="87" t="s">
        <v>103</v>
      </c>
      <c r="Q40" s="87" t="s">
        <v>1414</v>
      </c>
      <c r="R40" s="156" t="s">
        <v>14</v>
      </c>
      <c r="S40" s="87">
        <v>-26.6</v>
      </c>
      <c r="T40" s="87">
        <v>-28.4</v>
      </c>
      <c r="U40" s="87">
        <v>-27</v>
      </c>
      <c r="V40" s="156" t="s">
        <v>14</v>
      </c>
      <c r="W40" s="87" t="s">
        <v>103</v>
      </c>
      <c r="X40" s="156" t="s">
        <v>14</v>
      </c>
      <c r="Y40" s="328" t="s">
        <v>14</v>
      </c>
      <c r="Z40" s="328" t="s">
        <v>14</v>
      </c>
      <c r="AA40" s="156" t="s">
        <v>14</v>
      </c>
      <c r="AB40" s="156" t="s">
        <v>14</v>
      </c>
      <c r="AC40" s="156" t="s">
        <v>14</v>
      </c>
      <c r="AD40" s="156" t="s">
        <v>14</v>
      </c>
    </row>
    <row r="42" spans="1:64">
      <c r="A42" s="261" t="s">
        <v>1249</v>
      </c>
      <c r="B42" s="87" t="s">
        <v>1248</v>
      </c>
      <c r="C42" s="87" t="s">
        <v>1248</v>
      </c>
      <c r="D42" s="87" t="s">
        <v>1248</v>
      </c>
      <c r="E42" s="87" t="s">
        <v>1248</v>
      </c>
      <c r="F42" s="87" t="s">
        <v>1248</v>
      </c>
      <c r="G42" s="87" t="s">
        <v>1248</v>
      </c>
      <c r="H42" s="262" t="s">
        <v>1248</v>
      </c>
      <c r="I42" s="262" t="s">
        <v>1248</v>
      </c>
      <c r="J42" s="262" t="s">
        <v>1248</v>
      </c>
      <c r="K42" s="262" t="s">
        <v>1248</v>
      </c>
      <c r="L42" s="262" t="s">
        <v>1248</v>
      </c>
      <c r="M42" s="262" t="s">
        <v>1248</v>
      </c>
      <c r="N42" s="262" t="s">
        <v>1248</v>
      </c>
      <c r="O42" s="262" t="s">
        <v>1248</v>
      </c>
      <c r="P42" s="262" t="s">
        <v>1248</v>
      </c>
      <c r="Q42" s="262" t="s">
        <v>1248</v>
      </c>
      <c r="R42" s="262" t="s">
        <v>1248</v>
      </c>
      <c r="S42" s="262" t="s">
        <v>1248</v>
      </c>
      <c r="T42" s="262" t="s">
        <v>1248</v>
      </c>
      <c r="U42" s="262" t="s">
        <v>1248</v>
      </c>
      <c r="V42" s="262" t="s">
        <v>1248</v>
      </c>
      <c r="W42" s="262" t="s">
        <v>1248</v>
      </c>
      <c r="X42" s="262" t="s">
        <v>1248</v>
      </c>
      <c r="Y42" s="332" t="s">
        <v>1248</v>
      </c>
      <c r="Z42" s="332" t="s">
        <v>1248</v>
      </c>
      <c r="AA42" s="87" t="s">
        <v>1248</v>
      </c>
      <c r="AB42" s="87" t="s">
        <v>1248</v>
      </c>
      <c r="AC42" s="87" t="s">
        <v>1248</v>
      </c>
      <c r="AD42" s="87" t="s">
        <v>1248</v>
      </c>
    </row>
    <row r="43" spans="1:64">
      <c r="A43" s="261"/>
      <c r="B43" s="87"/>
      <c r="C43" s="87"/>
      <c r="D43" s="87"/>
      <c r="E43" s="87"/>
      <c r="F43" s="87"/>
      <c r="G43" s="87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332"/>
      <c r="Z43" s="332"/>
      <c r="AA43" s="87"/>
      <c r="AB43" s="87"/>
      <c r="AC43" s="87"/>
      <c r="AD43" s="87"/>
    </row>
    <row r="44" spans="1:64">
      <c r="A44" s="261" t="s">
        <v>1392</v>
      </c>
      <c r="B44" s="87">
        <v>-25.7</v>
      </c>
      <c r="C44" s="156" t="s">
        <v>14</v>
      </c>
      <c r="D44" s="263">
        <f>100-EXP(1000*LN((0.001*D7+1)/(0.001*$E$44+1))/$D$122)*100</f>
        <v>30.956083586430552</v>
      </c>
      <c r="E44" s="87">
        <v>-25.8</v>
      </c>
      <c r="F44" s="156" t="s">
        <v>14</v>
      </c>
      <c r="G44" s="156" t="s">
        <v>14</v>
      </c>
      <c r="H44" s="263">
        <f>100-EXP(1000*LN((0.001*H7+1)/(0.001*$B$121+1))/$D$122)*100</f>
        <v>29.034110697788691</v>
      </c>
      <c r="I44" s="263">
        <f t="shared" ref="I44:Z44" si="7">100-EXP(1000*LN((0.001*I7+1)/(0.001*$B$121+1))/$D$122)*100</f>
        <v>46.65856575592646</v>
      </c>
      <c r="J44" s="263">
        <f t="shared" si="7"/>
        <v>34.861046095010352</v>
      </c>
      <c r="K44" s="263"/>
      <c r="L44" s="263"/>
      <c r="M44" s="263">
        <f t="shared" si="7"/>
        <v>34.861046095010352</v>
      </c>
      <c r="N44" s="263">
        <f t="shared" si="7"/>
        <v>34.861046095010352</v>
      </c>
      <c r="O44" s="263">
        <f t="shared" si="7"/>
        <v>45.114521815608235</v>
      </c>
      <c r="P44" s="263"/>
      <c r="Q44" s="263">
        <f t="shared" si="7"/>
        <v>18.136568139213864</v>
      </c>
      <c r="R44" s="263"/>
      <c r="S44" s="263"/>
      <c r="T44" s="263">
        <f t="shared" si="7"/>
        <v>0</v>
      </c>
      <c r="U44" s="263">
        <f t="shared" si="7"/>
        <v>53.749124260080173</v>
      </c>
      <c r="V44" s="263">
        <f t="shared" si="7"/>
        <v>29.034110697788691</v>
      </c>
      <c r="W44" s="263"/>
      <c r="X44" s="263"/>
      <c r="Y44" s="333">
        <f t="shared" si="7"/>
        <v>36.694655996879</v>
      </c>
      <c r="Z44" s="333">
        <f t="shared" si="7"/>
        <v>29.034110697788691</v>
      </c>
      <c r="AA44" s="156" t="s">
        <v>14</v>
      </c>
      <c r="AB44" s="156" t="s">
        <v>14</v>
      </c>
      <c r="AC44" s="156" t="s">
        <v>14</v>
      </c>
      <c r="AD44" s="156" t="s">
        <v>14</v>
      </c>
      <c r="AE44" s="263">
        <f>100-EXP(1000*LN((0.001*AE7+1)/(0.001*$B$121+1))/$D$122)*100</f>
        <v>75.286150755353106</v>
      </c>
      <c r="AF44" s="263">
        <f>100-EXP(1000*LN((0.001*AF7+1)/(0.001*$B$121+1))/$D$122)*100</f>
        <v>2.8192057695120241</v>
      </c>
      <c r="AG44" s="263">
        <f t="shared" ref="AG44:BL44" si="8">100-EXP(1000*LN((0.001*AG7+1)/(0.001*$B$121+1))/$D$122)*100</f>
        <v>52.411023805748115</v>
      </c>
      <c r="AH44" s="263">
        <f t="shared" si="8"/>
        <v>18.136568139213864</v>
      </c>
      <c r="AI44" s="263">
        <f t="shared" si="8"/>
        <v>45.114521815608235</v>
      </c>
      <c r="AJ44" s="263"/>
      <c r="AK44" s="263">
        <f t="shared" si="8"/>
        <v>43.525617755946314</v>
      </c>
      <c r="AL44" s="263">
        <f t="shared" si="8"/>
        <v>10.807272230603445</v>
      </c>
      <c r="AM44" s="263">
        <f t="shared" si="8"/>
        <v>32.974129793731052</v>
      </c>
      <c r="AN44" s="263">
        <f t="shared" si="8"/>
        <v>40.207958344503226</v>
      </c>
      <c r="AO44" s="263">
        <f t="shared" si="8"/>
        <v>48.159020543555073</v>
      </c>
      <c r="AP44" s="263">
        <f t="shared" si="8"/>
        <v>46.65856575592646</v>
      </c>
      <c r="AQ44" s="263">
        <f t="shared" si="8"/>
        <v>65.22029903077086</v>
      </c>
      <c r="AR44" s="263">
        <f t="shared" si="8"/>
        <v>77.944388274787727</v>
      </c>
      <c r="AS44" s="263">
        <f t="shared" si="8"/>
        <v>56.313125777436873</v>
      </c>
      <c r="AT44" s="263">
        <f t="shared" si="8"/>
        <v>45.114521815608235</v>
      </c>
      <c r="AU44" s="263"/>
      <c r="AV44" s="263"/>
      <c r="AW44" s="263"/>
      <c r="AX44" s="263">
        <f t="shared" si="8"/>
        <v>34.861046095010352</v>
      </c>
      <c r="AY44" s="263"/>
      <c r="AZ44" s="263">
        <f t="shared" si="8"/>
        <v>45.114521815608235</v>
      </c>
      <c r="BA44" s="263"/>
      <c r="BB44" s="263"/>
      <c r="BC44" s="263">
        <f t="shared" si="8"/>
        <v>40.207958344503226</v>
      </c>
      <c r="BD44" s="263">
        <f t="shared" si="8"/>
        <v>41.890545415297694</v>
      </c>
      <c r="BE44" s="263">
        <f t="shared" si="8"/>
        <v>31.032351657565343</v>
      </c>
      <c r="BF44" s="263">
        <f t="shared" si="8"/>
        <v>32.974129793731052</v>
      </c>
      <c r="BG44" s="263">
        <f t="shared" si="8"/>
        <v>29.034110697788691</v>
      </c>
      <c r="BH44" s="263">
        <f t="shared" si="8"/>
        <v>46.65856575592646</v>
      </c>
      <c r="BI44" s="263">
        <f t="shared" si="8"/>
        <v>40.207958344503226</v>
      </c>
      <c r="BJ44" s="263">
        <f t="shared" si="8"/>
        <v>29.034110697788691</v>
      </c>
      <c r="BK44" s="263">
        <f t="shared" si="8"/>
        <v>18.136568139213864</v>
      </c>
      <c r="BL44" s="263">
        <f t="shared" si="8"/>
        <v>40.207958344503226</v>
      </c>
    </row>
    <row r="45" spans="1:64">
      <c r="A45" s="261" t="s">
        <v>1393</v>
      </c>
      <c r="B45" s="87">
        <v>-29.5</v>
      </c>
      <c r="C45" s="87">
        <v>-29.3</v>
      </c>
      <c r="D45" s="263">
        <f>100-EXP(1000*LN((0.001*D8+1)/(0.001*$E$45+1))/$H$122)*100</f>
        <v>26.401010240417833</v>
      </c>
      <c r="E45" s="87">
        <v>-27.2</v>
      </c>
      <c r="F45" s="156" t="s">
        <v>14</v>
      </c>
      <c r="G45" s="156" t="s">
        <v>14</v>
      </c>
      <c r="H45" s="263">
        <f>100-EXP(1000*LN((0.001*H8+1)/(0.001*$F$121+1))/$H$122)*100</f>
        <v>20.54934526761167</v>
      </c>
      <c r="I45" s="263">
        <f t="shared" ref="I45:Z45" si="9">100-EXP(1000*LN((0.001*I8+1)/(0.001*$F$121+1))/$H$122)*100</f>
        <v>22.947138718740078</v>
      </c>
      <c r="J45" s="263">
        <f t="shared" si="9"/>
        <v>28.627822770921043</v>
      </c>
      <c r="K45" s="263"/>
      <c r="L45" s="263"/>
      <c r="M45" s="263">
        <f t="shared" si="9"/>
        <v>21.757488228626769</v>
      </c>
      <c r="N45" s="263">
        <f t="shared" si="9"/>
        <v>21.757488228626769</v>
      </c>
      <c r="O45" s="263">
        <f t="shared" si="9"/>
        <v>28.627822770921043</v>
      </c>
      <c r="P45" s="263"/>
      <c r="Q45" s="263">
        <f t="shared" si="9"/>
        <v>64.654295643628714</v>
      </c>
      <c r="R45" s="263"/>
      <c r="S45" s="263">
        <f t="shared" si="9"/>
        <v>10.182768879553507</v>
      </c>
      <c r="T45" s="263">
        <f t="shared" si="9"/>
        <v>14.220953348851623</v>
      </c>
      <c r="U45" s="263">
        <f t="shared" si="9"/>
        <v>60.068975923093468</v>
      </c>
      <c r="V45" s="263">
        <f t="shared" si="9"/>
        <v>81.053748845224561</v>
      </c>
      <c r="W45" s="263"/>
      <c r="X45" s="263"/>
      <c r="Y45" s="333">
        <f t="shared" si="9"/>
        <v>69.648496941298831</v>
      </c>
      <c r="Z45" s="333">
        <f t="shared" si="9"/>
        <v>49.021374867370092</v>
      </c>
      <c r="AA45" s="156" t="s">
        <v>14</v>
      </c>
      <c r="AB45" s="156" t="s">
        <v>14</v>
      </c>
      <c r="AC45" s="156" t="s">
        <v>14</v>
      </c>
      <c r="AD45" s="156" t="s">
        <v>14</v>
      </c>
      <c r="AE45" s="263">
        <f>100-EXP(1000*LN((0.001*AE8+1)/(0.001*$F$121+1))/$H$122)*100</f>
        <v>88.508666808042435</v>
      </c>
      <c r="AF45" s="263">
        <f t="shared" ref="AF45:BL45" si="10">100-EXP(1000*LN((0.001*AF8+1)/(0.001*$F$121+1))/$H$122)*100</f>
        <v>8.7946081464335037</v>
      </c>
      <c r="AG45" s="263">
        <f t="shared" si="10"/>
        <v>0</v>
      </c>
      <c r="AH45" s="263">
        <f t="shared" si="10"/>
        <v>3.0225490483149855</v>
      </c>
      <c r="AI45" s="263">
        <f t="shared" si="10"/>
        <v>22.947138718740078</v>
      </c>
      <c r="AJ45" s="263"/>
      <c r="AK45" s="263">
        <f t="shared" si="10"/>
        <v>30.780287339811636</v>
      </c>
      <c r="AL45" s="263">
        <f t="shared" si="10"/>
        <v>25.272097509198716</v>
      </c>
      <c r="AM45" s="263">
        <f t="shared" si="10"/>
        <v>22.947138718740078</v>
      </c>
      <c r="AN45" s="263">
        <f t="shared" si="10"/>
        <v>52.769755386854506</v>
      </c>
      <c r="AO45" s="263">
        <f t="shared" si="10"/>
        <v>29.712349307343942</v>
      </c>
      <c r="AP45" s="263">
        <f t="shared" si="10"/>
        <v>27.526448316149072</v>
      </c>
      <c r="AQ45" s="263">
        <f t="shared" si="10"/>
        <v>79.246855551546489</v>
      </c>
      <c r="AR45" s="263">
        <f t="shared" si="10"/>
        <v>81.339116552582425</v>
      </c>
      <c r="AS45" s="263">
        <f t="shared" si="10"/>
        <v>39.686109042502004</v>
      </c>
      <c r="AT45" s="263">
        <f t="shared" si="10"/>
        <v>44.125706752234272</v>
      </c>
      <c r="AU45" s="263">
        <f t="shared" si="10"/>
        <v>7.3848468621308996</v>
      </c>
      <c r="AV45" s="263">
        <f t="shared" si="10"/>
        <v>18.076419779708971</v>
      </c>
      <c r="AW45" s="263">
        <f t="shared" si="10"/>
        <v>49.794282740631189</v>
      </c>
      <c r="AX45" s="263">
        <f t="shared" si="10"/>
        <v>15.52599192002819</v>
      </c>
      <c r="AY45" s="263"/>
      <c r="AZ45" s="263">
        <f t="shared" si="10"/>
        <v>21.757488228626769</v>
      </c>
      <c r="BA45" s="263"/>
      <c r="BB45" s="263"/>
      <c r="BC45" s="263">
        <f t="shared" si="10"/>
        <v>20.54934526761167</v>
      </c>
      <c r="BD45" s="263">
        <f t="shared" si="10"/>
        <v>22.947138718740078</v>
      </c>
      <c r="BE45" s="263">
        <f t="shared" si="10"/>
        <v>22.947138718740078</v>
      </c>
      <c r="BF45" s="263">
        <f t="shared" si="10"/>
        <v>24.118581648221166</v>
      </c>
      <c r="BG45" s="263">
        <f t="shared" si="10"/>
        <v>24.118581648221166</v>
      </c>
      <c r="BH45" s="263">
        <f t="shared" si="10"/>
        <v>42.390763020346512</v>
      </c>
      <c r="BI45" s="263">
        <f t="shared" si="10"/>
        <v>38.75643700317265</v>
      </c>
      <c r="BJ45" s="263">
        <f t="shared" si="10"/>
        <v>42.390763020346512</v>
      </c>
      <c r="BK45" s="263">
        <f t="shared" si="10"/>
        <v>24.118581648221166</v>
      </c>
      <c r="BL45" s="263">
        <f t="shared" si="10"/>
        <v>49.794282740631189</v>
      </c>
    </row>
    <row r="46" spans="1:64">
      <c r="A46" s="261" t="s">
        <v>1394</v>
      </c>
      <c r="B46" s="156" t="s">
        <v>14</v>
      </c>
      <c r="C46" s="156" t="s">
        <v>14</v>
      </c>
      <c r="D46" s="263"/>
      <c r="E46" s="87">
        <v>-27.1</v>
      </c>
      <c r="F46" s="156" t="s">
        <v>14</v>
      </c>
      <c r="G46" s="156" t="s">
        <v>14</v>
      </c>
      <c r="H46" s="263">
        <f>100-EXP(1000*LN((0.001*H9+1)/(0.001*$N$121+1))/$P$122)*100</f>
        <v>43.797941698079242</v>
      </c>
      <c r="I46" s="263">
        <f>100-EXP(1000*LN((0.001*I9+1)/(0.001*$N$121+1))/$P$122)*100</f>
        <v>25.977766897120176</v>
      </c>
      <c r="J46" s="263">
        <f>100-EXP(1000*LN((0.001*J9+1)/(0.001*$N$121+1))/$P$122)*100</f>
        <v>81.264795411373314</v>
      </c>
      <c r="K46" s="263"/>
      <c r="L46" s="263"/>
      <c r="M46" s="263">
        <f>100-EXP(1000*LN((0.001*M9+1)/(0.001*$N$121+1))/$P$122)*100</f>
        <v>27.80901507536079</v>
      </c>
      <c r="N46" s="263">
        <f>100-EXP(1000*LN((0.001*N9+1)/(0.001*$N$121+1))/$P$122)*100</f>
        <v>34.690362301283983</v>
      </c>
      <c r="O46" s="263">
        <f>100-EXP(1000*LN((0.001*O9+1)/(0.001*$N$121+1))/$P$122)*100</f>
        <v>65.048100242208889</v>
      </c>
      <c r="P46" s="263"/>
      <c r="Q46" s="263">
        <f>100-EXP(1000*LN((0.001*Q9+1)/(0.001*$N$121+1))/$P$122)*100</f>
        <v>40.913339716548414</v>
      </c>
      <c r="R46" s="263"/>
      <c r="S46" s="263">
        <f>100-EXP(1000*LN((0.001*S9+1)/(0.001*$N$121+1))/$P$122)*100</f>
        <v>40.913339716548414</v>
      </c>
      <c r="T46" s="282">
        <f>100-EXP(1000*LN((0.001*T9+1)/(0.001*$N$121+1))/$P$122)*100</f>
        <v>16.097475567849514</v>
      </c>
      <c r="U46" s="263">
        <f>100-EXP(1000*LN((0.001*U9+1)/(0.001*$N$121+1))/$P$122)*100</f>
        <v>55.126506123765687</v>
      </c>
      <c r="V46" s="263">
        <f>100-EXP(1000*LN((0.001*V9+1)/(0.001*$N$121+1))/$P$122)*100</f>
        <v>43.797941698079242</v>
      </c>
      <c r="W46" s="263"/>
      <c r="X46" s="263"/>
      <c r="Y46" s="333">
        <f>100-EXP(1000*LN((0.001*Y9+1)/(0.001*$N$121+1))/$P$122)*100</f>
        <v>42.373761193742531</v>
      </c>
      <c r="Z46" s="333">
        <f>100-EXP(1000*LN((0.001*Z9+1)/(0.001*$N$121+1))/$P$122)*100</f>
        <v>20.199330381711306</v>
      </c>
      <c r="AA46" s="156" t="s">
        <v>14</v>
      </c>
      <c r="AB46" s="156" t="s">
        <v>14</v>
      </c>
      <c r="AC46" s="156" t="s">
        <v>14</v>
      </c>
      <c r="AD46" s="156" t="s">
        <v>14</v>
      </c>
      <c r="AF46" s="263">
        <f>100-EXP(1000*LN((0.001*AF9+1)/(0.001*$N$121+1))/$P$122)*100</f>
        <v>11.783871375244431</v>
      </c>
      <c r="AG46" s="263">
        <f t="shared" ref="AG46:BL46" si="11">100-EXP(1000*LN((0.001*AG9+1)/(0.001*$N$121+1))/$P$122)*100</f>
        <v>7.2475397617236013</v>
      </c>
      <c r="AH46" s="263">
        <f t="shared" si="11"/>
        <v>0</v>
      </c>
      <c r="AI46" s="263">
        <f t="shared" si="11"/>
        <v>34.690362301283983</v>
      </c>
      <c r="AJ46" s="263"/>
      <c r="AK46" s="263"/>
      <c r="AL46" s="263">
        <f t="shared" si="11"/>
        <v>36.305249199612476</v>
      </c>
      <c r="AM46" s="263">
        <f t="shared" si="11"/>
        <v>25.977766897120176</v>
      </c>
      <c r="AN46" s="263">
        <f t="shared" si="11"/>
        <v>39.41575118455394</v>
      </c>
      <c r="AO46" s="263">
        <f t="shared" si="11"/>
        <v>46.541168865614644</v>
      </c>
      <c r="AP46" s="263">
        <f t="shared" si="11"/>
        <v>40.913339716548414</v>
      </c>
      <c r="AQ46" s="263">
        <f t="shared" si="11"/>
        <v>58.368459598996751</v>
      </c>
      <c r="AR46" s="263">
        <f t="shared" si="11"/>
        <v>60.398062076046969</v>
      </c>
      <c r="AS46" s="263">
        <f t="shared" si="11"/>
        <v>39.41575118455394</v>
      </c>
      <c r="AT46" s="263">
        <f t="shared" si="11"/>
        <v>40.913339716548414</v>
      </c>
      <c r="AU46" s="263"/>
      <c r="AV46" s="263"/>
      <c r="AW46" s="263"/>
      <c r="AX46" s="263">
        <f t="shared" si="11"/>
        <v>27.80901507536079</v>
      </c>
      <c r="AY46" s="263"/>
      <c r="AZ46" s="263">
        <f t="shared" si="11"/>
        <v>27.80901507536079</v>
      </c>
      <c r="BA46" s="263"/>
      <c r="BB46" s="263"/>
      <c r="BC46" s="263">
        <f t="shared" si="11"/>
        <v>37.880045752512984</v>
      </c>
      <c r="BD46" s="263">
        <f t="shared" si="11"/>
        <v>29.594778582710461</v>
      </c>
      <c r="BE46" s="263">
        <f t="shared" si="11"/>
        <v>25.977766897120176</v>
      </c>
      <c r="BF46" s="263">
        <f t="shared" si="11"/>
        <v>24.099870669647899</v>
      </c>
      <c r="BG46" s="263">
        <f t="shared" si="11"/>
        <v>33.034360184844502</v>
      </c>
      <c r="BH46" s="263">
        <f t="shared" si="11"/>
        <v>18.174207060729302</v>
      </c>
      <c r="BI46" s="263">
        <f t="shared" si="11"/>
        <v>33.034360184844502</v>
      </c>
      <c r="BJ46" s="263">
        <f t="shared" si="11"/>
        <v>29.594778582710461</v>
      </c>
      <c r="BK46" s="263">
        <f t="shared" si="11"/>
        <v>31.336191668411587</v>
      </c>
      <c r="BL46" s="263">
        <f t="shared" si="11"/>
        <v>47.861954173117816</v>
      </c>
    </row>
    <row r="47" spans="1:64">
      <c r="A47" s="261" t="s">
        <v>1395</v>
      </c>
      <c r="B47" s="156" t="s">
        <v>14</v>
      </c>
      <c r="C47" s="156" t="s">
        <v>14</v>
      </c>
      <c r="D47" s="263">
        <f>100-EXP(1000*LN((0.001*D10+1)/(0.001*$E$47+1))/$L$122)*100</f>
        <v>17.336531935257426</v>
      </c>
      <c r="E47" s="87">
        <v>-27.6</v>
      </c>
      <c r="F47" s="156" t="s">
        <v>14</v>
      </c>
      <c r="G47" s="156" t="s">
        <v>14</v>
      </c>
      <c r="H47" s="263">
        <f>100-EXP(1000*LN((0.001*H10+1)/(0.001*$J$121+1))/$L$122)*100</f>
        <v>39.010054203235981</v>
      </c>
      <c r="I47" s="263">
        <f t="shared" ref="I47:Z47" si="12">100-EXP(1000*LN((0.001*I10+1)/(0.001*$J$121+1))/$L$122)*100</f>
        <v>20.411046100720966</v>
      </c>
      <c r="J47" s="263">
        <f t="shared" si="12"/>
        <v>58.28741077919188</v>
      </c>
      <c r="K47" s="263"/>
      <c r="L47" s="263"/>
      <c r="M47" s="263">
        <f t="shared" si="12"/>
        <v>31.642118217402682</v>
      </c>
      <c r="N47" s="263">
        <f t="shared" si="12"/>
        <v>36.647075261381602</v>
      </c>
      <c r="O47" s="263">
        <f t="shared" si="12"/>
        <v>51.443957729860344</v>
      </c>
      <c r="P47" s="263"/>
      <c r="Q47" s="263">
        <f t="shared" si="12"/>
        <v>10.788927813004918</v>
      </c>
      <c r="R47" s="263"/>
      <c r="S47" s="263">
        <f t="shared" si="12"/>
        <v>14.119399132811097</v>
      </c>
      <c r="T47" s="263">
        <f t="shared" si="12"/>
        <v>7.3289377366823771</v>
      </c>
      <c r="U47" s="263">
        <f t="shared" si="12"/>
        <v>53.253757188863574</v>
      </c>
      <c r="V47" s="263">
        <f t="shared" si="12"/>
        <v>71.460581800207919</v>
      </c>
      <c r="W47" s="263"/>
      <c r="X47" s="263"/>
      <c r="Y47" s="333">
        <f t="shared" si="12"/>
        <v>-149.57500366318803</v>
      </c>
      <c r="Z47" s="333">
        <f t="shared" si="12"/>
        <v>-98.522082624264158</v>
      </c>
      <c r="AA47" s="156" t="s">
        <v>14</v>
      </c>
      <c r="AB47" s="156" t="s">
        <v>14</v>
      </c>
      <c r="AC47" s="156" t="s">
        <v>14</v>
      </c>
      <c r="AD47" s="156" t="s">
        <v>14</v>
      </c>
      <c r="AF47" s="263">
        <f t="shared" ref="AF47:BL47" si="13">100-EXP(1000*LN((0.001*AF10+1)/(0.001*$J$121+1))/$L$122)*100</f>
        <v>7.3289377366823771</v>
      </c>
      <c r="AG47" s="263">
        <f t="shared" si="13"/>
        <v>7.3289377366823771</v>
      </c>
      <c r="AH47" s="263">
        <f t="shared" si="13"/>
        <v>0</v>
      </c>
      <c r="AI47" s="263">
        <f t="shared" si="13"/>
        <v>31.642118217402682</v>
      </c>
      <c r="AJ47" s="263"/>
      <c r="AK47" s="263">
        <f t="shared" si="13"/>
        <v>58.28741077919188</v>
      </c>
      <c r="AL47" s="263">
        <f t="shared" si="13"/>
        <v>10.788927813004918</v>
      </c>
      <c r="AM47" s="263">
        <f t="shared" si="13"/>
        <v>23.381401694035446</v>
      </c>
      <c r="AN47" s="263">
        <f t="shared" si="13"/>
        <v>34.192288904990733</v>
      </c>
      <c r="AO47" s="263">
        <f t="shared" si="13"/>
        <v>17.32521257091328</v>
      </c>
      <c r="AP47" s="263">
        <f t="shared" si="13"/>
        <v>23.381401694035446</v>
      </c>
      <c r="AQ47" s="263">
        <f t="shared" si="13"/>
        <v>95.696132859898796</v>
      </c>
      <c r="AR47" s="263">
        <f t="shared" si="13"/>
        <v>93.954461105135707</v>
      </c>
      <c r="AS47" s="263">
        <f t="shared" si="13"/>
        <v>81.192297928563036</v>
      </c>
      <c r="AT47" s="263">
        <f t="shared" si="13"/>
        <v>68.020328809608912</v>
      </c>
      <c r="AU47" s="263"/>
      <c r="AV47" s="263"/>
      <c r="AW47" s="263"/>
      <c r="AX47" s="263">
        <f t="shared" si="13"/>
        <v>26.240611959950371</v>
      </c>
      <c r="AY47" s="263"/>
      <c r="AZ47" s="263">
        <f t="shared" si="13"/>
        <v>14.119399132811097</v>
      </c>
      <c r="BA47" s="263"/>
      <c r="BB47" s="263"/>
      <c r="BC47" s="263">
        <f t="shared" si="13"/>
        <v>10.788927813004918</v>
      </c>
      <c r="BD47" s="263">
        <f t="shared" si="13"/>
        <v>10.788927813004918</v>
      </c>
      <c r="BE47" s="263">
        <f t="shared" si="13"/>
        <v>14.119399132811097</v>
      </c>
      <c r="BF47" s="263">
        <f t="shared" si="13"/>
        <v>7.3289377366823771</v>
      </c>
      <c r="BG47" s="263">
        <f t="shared" si="13"/>
        <v>14.119399132811097</v>
      </c>
      <c r="BH47" s="263">
        <f t="shared" si="13"/>
        <v>14.119399132811097</v>
      </c>
      <c r="BI47" s="263">
        <f t="shared" si="13"/>
        <v>10.788927813004918</v>
      </c>
      <c r="BJ47" s="263">
        <f t="shared" si="13"/>
        <v>7.3289377366823771</v>
      </c>
      <c r="BK47" s="263">
        <f t="shared" si="13"/>
        <v>3.7343779565853481</v>
      </c>
      <c r="BL47" s="263">
        <f t="shared" si="13"/>
        <v>23.381401694035446</v>
      </c>
    </row>
    <row r="48" spans="1:64">
      <c r="A48" s="261" t="s">
        <v>1384</v>
      </c>
      <c r="B48" s="156" t="s">
        <v>14</v>
      </c>
      <c r="C48" s="156" t="s">
        <v>14</v>
      </c>
      <c r="D48" s="263">
        <f>100-EXP(1000*LN((0.001*D11+1)/(0.001*$E$48+1))/$L$122)*100</f>
        <v>20.472830352731634</v>
      </c>
      <c r="E48" s="87">
        <v>-30.2</v>
      </c>
      <c r="F48" s="156" t="s">
        <v>14</v>
      </c>
      <c r="G48" s="156" t="s">
        <v>14</v>
      </c>
      <c r="H48" s="263">
        <f>100-EXP(1000*LN((0.001*H11+1)/(0.001*$J$123+1))/$L$122)*100</f>
        <v>17.312294180579286</v>
      </c>
      <c r="I48" s="263">
        <f t="shared" ref="I48:Z48" si="14">100-EXP(1000*LN((0.001*I11+1)/(0.001*$J$123+1))/$L$122)*100</f>
        <v>49.535555423108548</v>
      </c>
      <c r="J48" s="263">
        <f t="shared" si="14"/>
        <v>41.258999414932852</v>
      </c>
      <c r="K48" s="263"/>
      <c r="L48" s="263"/>
      <c r="M48" s="263">
        <f t="shared" si="14"/>
        <v>34.169678517705222</v>
      </c>
      <c r="N48" s="263">
        <f t="shared" si="14"/>
        <v>43.447755832572412</v>
      </c>
      <c r="O48" s="263">
        <f t="shared" si="14"/>
        <v>61.307409187974841</v>
      </c>
      <c r="P48" s="263"/>
      <c r="Q48" s="263">
        <f t="shared" si="14"/>
        <v>20.396123945487375</v>
      </c>
      <c r="R48" s="263"/>
      <c r="S48" s="263">
        <f t="shared" si="14"/>
        <v>31.620764921613983</v>
      </c>
      <c r="T48" s="263">
        <f t="shared" si="14"/>
        <v>17.312294180579286</v>
      </c>
      <c r="U48" s="263">
        <f t="shared" si="14"/>
        <v>65.468605534002663</v>
      </c>
      <c r="V48" s="263">
        <f t="shared" si="14"/>
        <v>88.483264296529626</v>
      </c>
      <c r="W48" s="263"/>
      <c r="X48" s="263"/>
      <c r="Y48" s="333">
        <f t="shared" si="14"/>
        <v>31.620764921613983</v>
      </c>
      <c r="Z48" s="333">
        <f t="shared" si="14"/>
        <v>56.643253096101311</v>
      </c>
      <c r="AA48" s="156" t="s">
        <v>14</v>
      </c>
      <c r="AB48" s="156" t="s">
        <v>14</v>
      </c>
      <c r="AC48" s="156" t="s">
        <v>14</v>
      </c>
      <c r="AD48" s="156" t="s">
        <v>14</v>
      </c>
      <c r="AF48" s="263">
        <f t="shared" ref="AF48:BL48" si="15">100-EXP(1000*LN((0.001*AF11+1)/(0.001*$J$123+1))/$L$122)*100</f>
        <v>59.811442722901532</v>
      </c>
      <c r="AG48" s="263">
        <f t="shared" si="15"/>
        <v>28.972882019451546</v>
      </c>
      <c r="AH48" s="263">
        <f t="shared" si="15"/>
        <v>10.780562524084971</v>
      </c>
      <c r="AI48" s="263">
        <f t="shared" si="15"/>
        <v>17.312294180579286</v>
      </c>
      <c r="AJ48" s="263"/>
      <c r="AK48" s="263"/>
      <c r="AL48" s="263">
        <f t="shared" si="15"/>
        <v>66.753475038798939</v>
      </c>
      <c r="AM48" s="263">
        <f t="shared" si="15"/>
        <v>23.364643703238684</v>
      </c>
      <c r="AN48" s="263">
        <f t="shared" si="15"/>
        <v>10.780562524084971</v>
      </c>
      <c r="AO48" s="263">
        <f t="shared" si="15"/>
        <v>34.169678517705222</v>
      </c>
      <c r="AP48" s="263">
        <f t="shared" si="15"/>
        <v>36.623331546954653</v>
      </c>
      <c r="AQ48" s="263">
        <f t="shared" si="15"/>
        <v>95.685044607389869</v>
      </c>
      <c r="AR48" s="263">
        <f t="shared" si="15"/>
        <v>86.602535821814413</v>
      </c>
      <c r="AS48" s="263">
        <f t="shared" si="15"/>
        <v>77.240624797432616</v>
      </c>
      <c r="AT48" s="263">
        <f t="shared" si="15"/>
        <v>10.780562524084971</v>
      </c>
      <c r="AU48" s="263"/>
      <c r="AV48" s="263"/>
      <c r="AW48" s="263"/>
      <c r="AX48" s="263">
        <f t="shared" si="15"/>
        <v>7.3231440783143853</v>
      </c>
      <c r="AY48" s="263"/>
      <c r="AZ48" s="263">
        <f t="shared" si="15"/>
        <v>0</v>
      </c>
      <c r="BA48" s="263"/>
      <c r="BB48" s="263"/>
      <c r="BC48" s="263">
        <f t="shared" si="15"/>
        <v>7.3231440783143853</v>
      </c>
      <c r="BD48" s="263">
        <f t="shared" si="15"/>
        <v>20.396123945487375</v>
      </c>
      <c r="BE48" s="263">
        <f t="shared" si="15"/>
        <v>10.780562524084971</v>
      </c>
      <c r="BF48" s="263">
        <f t="shared" si="15"/>
        <v>26.222176278366675</v>
      </c>
      <c r="BG48" s="263">
        <f t="shared" si="15"/>
        <v>20.396123945487375</v>
      </c>
      <c r="BH48" s="263">
        <f t="shared" si="15"/>
        <v>14.108662745116646</v>
      </c>
      <c r="BI48" s="263">
        <f t="shared" si="15"/>
        <v>3.7313685020649388</v>
      </c>
      <c r="BJ48" s="263">
        <f t="shared" si="15"/>
        <v>14.108662745116646</v>
      </c>
      <c r="BK48" s="263">
        <f t="shared" si="15"/>
        <v>7.3231440783143853</v>
      </c>
      <c r="BL48" s="263">
        <f t="shared" si="15"/>
        <v>20.396123945487375</v>
      </c>
    </row>
    <row r="49" spans="1:64">
      <c r="A49" t="s">
        <v>1385</v>
      </c>
      <c r="B49" s="156" t="s">
        <v>14</v>
      </c>
      <c r="C49" s="156" t="s">
        <v>14</v>
      </c>
      <c r="D49" s="156" t="s">
        <v>14</v>
      </c>
      <c r="E49" s="156" t="s">
        <v>14</v>
      </c>
      <c r="F49" s="156" t="s">
        <v>14</v>
      </c>
      <c r="G49" s="156" t="s">
        <v>14</v>
      </c>
      <c r="H49" s="87">
        <v>-25.7</v>
      </c>
      <c r="I49" s="87">
        <v>-25.6</v>
      </c>
      <c r="J49" s="87">
        <v>-24.7</v>
      </c>
      <c r="K49" s="156" t="s">
        <v>14</v>
      </c>
      <c r="L49" s="87" t="s">
        <v>103</v>
      </c>
      <c r="M49" s="87">
        <v>-25.4</v>
      </c>
      <c r="N49" s="87">
        <v>-25.4</v>
      </c>
      <c r="O49" s="87">
        <v>-25</v>
      </c>
      <c r="P49" s="87" t="s">
        <v>103</v>
      </c>
      <c r="Q49" s="87" t="s">
        <v>103</v>
      </c>
      <c r="R49" s="156" t="s">
        <v>14</v>
      </c>
      <c r="S49" s="87">
        <v>-26.3</v>
      </c>
      <c r="T49" s="87">
        <v>-26.4</v>
      </c>
      <c r="U49" s="87">
        <v>-23.4</v>
      </c>
      <c r="V49" s="156" t="s">
        <v>14</v>
      </c>
      <c r="W49" s="87" t="s">
        <v>103</v>
      </c>
      <c r="X49" s="156" t="s">
        <v>14</v>
      </c>
      <c r="Y49" s="328" t="s">
        <v>14</v>
      </c>
      <c r="Z49" s="205">
        <v>-23.7</v>
      </c>
      <c r="AA49" s="156" t="s">
        <v>14</v>
      </c>
      <c r="AB49" s="156" t="s">
        <v>14</v>
      </c>
      <c r="AC49" s="156" t="s">
        <v>14</v>
      </c>
      <c r="AD49" s="156" t="s">
        <v>14</v>
      </c>
    </row>
    <row r="50" spans="1:64">
      <c r="A50" t="s">
        <v>1410</v>
      </c>
      <c r="B50" s="156" t="s">
        <v>14</v>
      </c>
      <c r="C50" s="87">
        <v>-30.7</v>
      </c>
      <c r="D50" s="156" t="s">
        <v>14</v>
      </c>
      <c r="E50" s="156" t="s">
        <v>14</v>
      </c>
      <c r="F50" s="156" t="s">
        <v>14</v>
      </c>
      <c r="G50" s="156" t="s">
        <v>14</v>
      </c>
      <c r="H50" s="156" t="s">
        <v>14</v>
      </c>
      <c r="I50" s="156" t="s">
        <v>14</v>
      </c>
      <c r="J50" s="156">
        <v>-29</v>
      </c>
      <c r="K50" s="156" t="s">
        <v>14</v>
      </c>
      <c r="L50" s="87" t="s">
        <v>103</v>
      </c>
      <c r="M50" s="156" t="s">
        <v>14</v>
      </c>
      <c r="N50" s="156" t="s">
        <v>14</v>
      </c>
      <c r="O50" s="156" t="s">
        <v>14</v>
      </c>
      <c r="P50" s="87" t="s">
        <v>103</v>
      </c>
      <c r="Q50" s="87" t="s">
        <v>103</v>
      </c>
      <c r="R50" s="156" t="s">
        <v>14</v>
      </c>
      <c r="S50" s="87">
        <v>-25.1</v>
      </c>
      <c r="T50" s="156" t="s">
        <v>14</v>
      </c>
      <c r="U50" s="156" t="s">
        <v>14</v>
      </c>
      <c r="V50" s="156" t="s">
        <v>14</v>
      </c>
      <c r="W50" s="87" t="s">
        <v>103</v>
      </c>
      <c r="X50" s="156" t="s">
        <v>14</v>
      </c>
      <c r="Y50" s="328" t="s">
        <v>14</v>
      </c>
      <c r="Z50" s="328" t="s">
        <v>14</v>
      </c>
      <c r="AA50" s="156" t="s">
        <v>14</v>
      </c>
      <c r="AB50" s="156" t="s">
        <v>14</v>
      </c>
      <c r="AC50" s="156" t="s">
        <v>14</v>
      </c>
      <c r="AD50" s="156" t="s">
        <v>14</v>
      </c>
    </row>
    <row r="51" spans="1:64">
      <c r="A51" t="s">
        <v>1411</v>
      </c>
      <c r="B51" s="156" t="s">
        <v>14</v>
      </c>
      <c r="C51" s="156" t="s">
        <v>14</v>
      </c>
      <c r="D51" s="156" t="s">
        <v>14</v>
      </c>
      <c r="E51" s="156" t="s">
        <v>14</v>
      </c>
      <c r="F51" s="156" t="s">
        <v>14</v>
      </c>
      <c r="G51" s="156" t="s">
        <v>14</v>
      </c>
      <c r="H51" s="156" t="s">
        <v>14</v>
      </c>
      <c r="I51" s="156" t="s">
        <v>14</v>
      </c>
      <c r="J51" s="156" t="s">
        <v>14</v>
      </c>
      <c r="K51" s="156" t="s">
        <v>14</v>
      </c>
      <c r="L51" s="87" t="s">
        <v>103</v>
      </c>
      <c r="M51" s="156" t="s">
        <v>14</v>
      </c>
      <c r="N51" s="156" t="s">
        <v>14</v>
      </c>
      <c r="O51" s="156" t="s">
        <v>14</v>
      </c>
      <c r="P51" s="87" t="s">
        <v>103</v>
      </c>
      <c r="Q51" s="87" t="s">
        <v>103</v>
      </c>
      <c r="R51" s="156" t="s">
        <v>14</v>
      </c>
      <c r="S51" s="156" t="s">
        <v>14</v>
      </c>
      <c r="T51" s="156" t="s">
        <v>14</v>
      </c>
      <c r="U51" s="156" t="s">
        <v>14</v>
      </c>
      <c r="V51" s="156" t="s">
        <v>14</v>
      </c>
      <c r="W51" s="87" t="s">
        <v>103</v>
      </c>
      <c r="X51" s="156" t="s">
        <v>14</v>
      </c>
      <c r="Y51" s="328" t="s">
        <v>14</v>
      </c>
      <c r="Z51" s="328" t="s">
        <v>14</v>
      </c>
      <c r="AA51" s="156" t="s">
        <v>14</v>
      </c>
      <c r="AB51" s="156" t="s">
        <v>14</v>
      </c>
      <c r="AC51" s="156" t="s">
        <v>14</v>
      </c>
      <c r="AD51" s="156" t="s">
        <v>14</v>
      </c>
    </row>
    <row r="52" spans="1:64">
      <c r="A52" t="s">
        <v>1412</v>
      </c>
      <c r="B52" s="156" t="s">
        <v>14</v>
      </c>
      <c r="C52" s="156" t="s">
        <v>14</v>
      </c>
      <c r="D52" s="87">
        <v>-29.9</v>
      </c>
      <c r="E52" s="87">
        <v>-30.3</v>
      </c>
      <c r="F52" s="156" t="s">
        <v>14</v>
      </c>
      <c r="G52" s="156" t="s">
        <v>14</v>
      </c>
      <c r="H52" s="156" t="s">
        <v>14</v>
      </c>
      <c r="I52" s="156" t="s">
        <v>14</v>
      </c>
      <c r="J52" s="156" t="s">
        <v>14</v>
      </c>
      <c r="K52" s="156" t="s">
        <v>14</v>
      </c>
      <c r="L52" s="87" t="s">
        <v>103</v>
      </c>
      <c r="M52" s="156" t="s">
        <v>14</v>
      </c>
      <c r="N52" s="156" t="s">
        <v>14</v>
      </c>
      <c r="O52" s="156" t="s">
        <v>14</v>
      </c>
      <c r="P52" s="87" t="s">
        <v>103</v>
      </c>
      <c r="Q52" s="87" t="s">
        <v>103</v>
      </c>
      <c r="R52" s="156" t="s">
        <v>14</v>
      </c>
      <c r="S52" s="156" t="s">
        <v>14</v>
      </c>
      <c r="T52" s="156" t="s">
        <v>14</v>
      </c>
      <c r="U52" s="156" t="s">
        <v>14</v>
      </c>
      <c r="V52" s="156" t="s">
        <v>14</v>
      </c>
      <c r="W52" s="87" t="s">
        <v>103</v>
      </c>
      <c r="X52" s="156" t="s">
        <v>14</v>
      </c>
      <c r="Y52" s="328" t="s">
        <v>14</v>
      </c>
      <c r="Z52" s="328" t="s">
        <v>14</v>
      </c>
      <c r="AA52" s="156" t="s">
        <v>14</v>
      </c>
      <c r="AB52" s="156" t="s">
        <v>14</v>
      </c>
      <c r="AC52" s="156" t="s">
        <v>14</v>
      </c>
      <c r="AD52" s="156" t="s">
        <v>14</v>
      </c>
    </row>
    <row r="53" spans="1:64">
      <c r="A53" t="s">
        <v>1413</v>
      </c>
      <c r="B53" s="156" t="s">
        <v>14</v>
      </c>
      <c r="C53" s="156" t="s">
        <v>14</v>
      </c>
      <c r="D53" s="87">
        <v>-28.5</v>
      </c>
      <c r="E53" s="87">
        <v>-28.5</v>
      </c>
      <c r="F53" s="156" t="s">
        <v>14</v>
      </c>
      <c r="G53" s="156" t="s">
        <v>14</v>
      </c>
      <c r="H53" s="156" t="s">
        <v>14</v>
      </c>
      <c r="I53" s="156" t="s">
        <v>14</v>
      </c>
      <c r="J53" s="156" t="s">
        <v>14</v>
      </c>
      <c r="K53" s="156" t="s">
        <v>14</v>
      </c>
      <c r="L53" s="87" t="s">
        <v>103</v>
      </c>
      <c r="M53" s="156" t="s">
        <v>14</v>
      </c>
      <c r="N53" s="156" t="s">
        <v>14</v>
      </c>
      <c r="O53" s="156" t="s">
        <v>14</v>
      </c>
      <c r="P53" s="87" t="s">
        <v>103</v>
      </c>
      <c r="Q53" s="87" t="s">
        <v>103</v>
      </c>
      <c r="R53" s="156" t="s">
        <v>14</v>
      </c>
      <c r="S53" s="156" t="s">
        <v>14</v>
      </c>
      <c r="T53" s="156" t="s">
        <v>14</v>
      </c>
      <c r="U53" s="156" t="s">
        <v>14</v>
      </c>
      <c r="V53" s="156" t="s">
        <v>14</v>
      </c>
      <c r="W53" s="87" t="s">
        <v>103</v>
      </c>
      <c r="X53" s="156" t="s">
        <v>14</v>
      </c>
      <c r="Y53" s="328" t="s">
        <v>14</v>
      </c>
      <c r="Z53" s="328" t="s">
        <v>14</v>
      </c>
      <c r="AA53" s="156" t="s">
        <v>14</v>
      </c>
      <c r="AB53" s="156" t="s">
        <v>14</v>
      </c>
      <c r="AC53" s="156" t="s">
        <v>14</v>
      </c>
      <c r="AD53" s="156" t="s">
        <v>14</v>
      </c>
    </row>
    <row r="54" spans="1:64">
      <c r="A54" t="s">
        <v>1387</v>
      </c>
      <c r="B54" s="156" t="s">
        <v>14</v>
      </c>
      <c r="C54" s="156" t="s">
        <v>14</v>
      </c>
      <c r="D54" s="87">
        <v>-23.1</v>
      </c>
      <c r="E54" s="87">
        <v>-23.8</v>
      </c>
      <c r="F54" s="156" t="s">
        <v>14</v>
      </c>
      <c r="G54" s="156" t="s">
        <v>14</v>
      </c>
      <c r="H54" s="87">
        <v>-26.7</v>
      </c>
      <c r="I54" s="87">
        <v>-25.5</v>
      </c>
      <c r="J54" s="87">
        <v>-26</v>
      </c>
      <c r="K54" s="156" t="s">
        <v>14</v>
      </c>
      <c r="L54" s="87" t="s">
        <v>103</v>
      </c>
      <c r="M54" s="87">
        <v>-24.9</v>
      </c>
      <c r="N54" s="87">
        <v>-25.9</v>
      </c>
      <c r="O54" s="87">
        <v>-24.4</v>
      </c>
      <c r="P54" s="87" t="s">
        <v>103</v>
      </c>
      <c r="Q54" s="87">
        <v>-24.4</v>
      </c>
      <c r="R54" s="156" t="s">
        <v>14</v>
      </c>
      <c r="S54" s="250">
        <v>-26.4</v>
      </c>
      <c r="T54" s="250">
        <v>-26</v>
      </c>
      <c r="U54" s="87">
        <v>-22.9</v>
      </c>
      <c r="V54" s="87">
        <v>-26.1</v>
      </c>
      <c r="W54" s="87" t="s">
        <v>103</v>
      </c>
      <c r="X54" s="156" t="s">
        <v>14</v>
      </c>
      <c r="Y54" s="205">
        <v>-26.1</v>
      </c>
      <c r="Z54" s="205">
        <v>-25.9</v>
      </c>
      <c r="AA54" s="156" t="s">
        <v>14</v>
      </c>
      <c r="AB54" s="156" t="s">
        <v>14</v>
      </c>
      <c r="AC54" s="156" t="s">
        <v>14</v>
      </c>
      <c r="AD54" s="156" t="s">
        <v>14</v>
      </c>
    </row>
    <row r="55" spans="1:64">
      <c r="A55" s="261" t="s">
        <v>1389</v>
      </c>
      <c r="B55" s="87">
        <v>-29.1</v>
      </c>
      <c r="C55" s="87">
        <v>-29.4</v>
      </c>
      <c r="D55" s="156" t="s">
        <v>14</v>
      </c>
      <c r="E55" s="87">
        <v>-27.6</v>
      </c>
      <c r="F55" s="156" t="s">
        <v>14</v>
      </c>
      <c r="G55" s="156" t="s">
        <v>14</v>
      </c>
      <c r="H55" s="263">
        <f>100-EXP(1000*LN((0.001*H18+1)/(0.001*$V$121+1))/$X$122)*100</f>
        <v>38.962090179963582</v>
      </c>
      <c r="I55" s="263">
        <f t="shared" ref="I55:Z55" si="16">100-EXP(1000*LN((0.001*I18+1)/(0.001*$V$121+1))/$X$122)*100</f>
        <v>35.081156764774619</v>
      </c>
      <c r="J55" s="263">
        <f t="shared" si="16"/>
        <v>26.559135914532845</v>
      </c>
      <c r="K55" s="263"/>
      <c r="L55" s="263"/>
      <c r="M55" s="263">
        <f t="shared" si="16"/>
        <v>38.962090179963582</v>
      </c>
      <c r="N55" s="263">
        <f t="shared" si="16"/>
        <v>41.418994307028981</v>
      </c>
      <c r="O55" s="263">
        <f t="shared" si="16"/>
        <v>44.919300276735974</v>
      </c>
      <c r="P55" s="263"/>
      <c r="Q55" s="263">
        <f t="shared" si="16"/>
        <v>4.0349536743303389</v>
      </c>
      <c r="R55" s="263"/>
      <c r="S55" s="263">
        <f t="shared" si="16"/>
        <v>7.9063179087251285</v>
      </c>
      <c r="T55" s="263">
        <f t="shared" si="16"/>
        <v>9.7827472955668355</v>
      </c>
      <c r="U55" s="263">
        <f t="shared" si="16"/>
        <v>49.261716974388769</v>
      </c>
      <c r="V55" s="263">
        <f t="shared" si="16"/>
        <v>41.418994307028981</v>
      </c>
      <c r="W55" s="263"/>
      <c r="X55" s="263"/>
      <c r="Y55" s="333">
        <f t="shared" si="16"/>
        <v>21.885137242964788</v>
      </c>
      <c r="Z55" s="333">
        <f t="shared" si="16"/>
        <v>7.9063179087251285</v>
      </c>
      <c r="AA55" s="156" t="s">
        <v>14</v>
      </c>
      <c r="AB55" s="156" t="s">
        <v>14</v>
      </c>
      <c r="AC55" s="156" t="s">
        <v>14</v>
      </c>
      <c r="AD55" s="156" t="s">
        <v>14</v>
      </c>
      <c r="AF55" s="263">
        <f t="shared" ref="AF55:BL55" si="17">100-EXP(1000*LN((0.001*AF18+1)/(0.001*$V$121+1))/$X$122)*100</f>
        <v>9.7827472955668355</v>
      </c>
      <c r="AG55" s="263">
        <f t="shared" si="17"/>
        <v>9.7827472955668355</v>
      </c>
      <c r="AH55" s="263">
        <f t="shared" si="17"/>
        <v>7.9063179087251285</v>
      </c>
      <c r="AI55" s="263">
        <f t="shared" si="17"/>
        <v>18.604162067970336</v>
      </c>
      <c r="AJ55" s="263"/>
      <c r="AK55" s="263">
        <f t="shared" si="17"/>
        <v>7.9063179087251285</v>
      </c>
      <c r="AL55" s="263">
        <f t="shared" si="17"/>
        <v>15.184661569060722</v>
      </c>
      <c r="AM55" s="263">
        <f t="shared" si="17"/>
        <v>21.885137242964788</v>
      </c>
      <c r="AN55" s="263">
        <f t="shared" si="17"/>
        <v>16.912089165008808</v>
      </c>
      <c r="AO55" s="263">
        <f t="shared" si="17"/>
        <v>13.42113681604225</v>
      </c>
      <c r="AP55" s="263">
        <f t="shared" si="17"/>
        <v>7.9063179087251285</v>
      </c>
      <c r="AQ55" s="263">
        <f t="shared" si="17"/>
        <v>38.962090179963582</v>
      </c>
      <c r="AR55" s="263">
        <f t="shared" si="17"/>
        <v>64.922376661880122</v>
      </c>
      <c r="AS55" s="263">
        <f t="shared" si="17"/>
        <v>29.517964364332045</v>
      </c>
      <c r="AT55" s="263">
        <f t="shared" si="17"/>
        <v>99.716344751055857</v>
      </c>
      <c r="AU55" s="263">
        <f t="shared" si="17"/>
        <v>99.716344751055857</v>
      </c>
      <c r="AV55" s="263">
        <f t="shared" si="17"/>
        <v>99.716344751055857</v>
      </c>
      <c r="AW55" s="263">
        <f t="shared" si="17"/>
        <v>99.716344751055857</v>
      </c>
      <c r="AX55" s="263">
        <f t="shared" si="17"/>
        <v>5.990661439773902</v>
      </c>
      <c r="AY55" s="263">
        <f t="shared" si="17"/>
        <v>99.716344751055857</v>
      </c>
      <c r="AZ55" s="263">
        <f t="shared" si="17"/>
        <v>0</v>
      </c>
      <c r="BA55" s="263"/>
      <c r="BB55" s="263"/>
      <c r="BC55" s="263">
        <f t="shared" si="17"/>
        <v>16.912089165008808</v>
      </c>
      <c r="BD55" s="263">
        <f t="shared" si="17"/>
        <v>13.42113681604225</v>
      </c>
      <c r="BE55" s="263">
        <f t="shared" si="17"/>
        <v>9.7827472955668355</v>
      </c>
      <c r="BF55" s="263">
        <f t="shared" si="17"/>
        <v>13.42113681604225</v>
      </c>
      <c r="BG55" s="263">
        <f t="shared" si="17"/>
        <v>18.604162067970336</v>
      </c>
      <c r="BH55" s="263">
        <f t="shared" si="17"/>
        <v>13.42113681604225</v>
      </c>
      <c r="BI55" s="263">
        <f t="shared" si="17"/>
        <v>18.604162067970336</v>
      </c>
      <c r="BJ55" s="263">
        <f t="shared" si="17"/>
        <v>15.184661569060722</v>
      </c>
      <c r="BK55" s="263">
        <f t="shared" si="17"/>
        <v>20.261607396630723</v>
      </c>
      <c r="BL55" s="263">
        <f t="shared" si="17"/>
        <v>16.912089165008808</v>
      </c>
    </row>
    <row r="56" spans="1:64">
      <c r="A56" t="s">
        <v>1390</v>
      </c>
      <c r="B56" s="156" t="s">
        <v>14</v>
      </c>
      <c r="C56" s="87">
        <v>-29.5</v>
      </c>
      <c r="D56" s="156" t="s">
        <v>14</v>
      </c>
      <c r="E56" s="156" t="s">
        <v>14</v>
      </c>
      <c r="F56" s="156" t="s">
        <v>14</v>
      </c>
      <c r="G56" s="156" t="s">
        <v>14</v>
      </c>
      <c r="H56" s="156" t="s">
        <v>14</v>
      </c>
      <c r="I56" s="87">
        <v>-30.2</v>
      </c>
      <c r="J56" s="87">
        <v>-28.1</v>
      </c>
      <c r="K56" s="156" t="s">
        <v>14</v>
      </c>
      <c r="L56" s="87" t="s">
        <v>103</v>
      </c>
      <c r="M56" s="87">
        <v>-26.5</v>
      </c>
      <c r="N56" s="87">
        <v>-27</v>
      </c>
      <c r="O56" s="87">
        <v>-26.9</v>
      </c>
      <c r="P56" s="87" t="s">
        <v>103</v>
      </c>
      <c r="Q56" s="87">
        <v>-26.4</v>
      </c>
      <c r="R56" s="156" t="s">
        <v>14</v>
      </c>
      <c r="S56" s="87">
        <v>-27.7</v>
      </c>
      <c r="T56" s="87">
        <v>-30.1</v>
      </c>
      <c r="U56" s="87">
        <v>-26.9</v>
      </c>
      <c r="V56" s="156" t="s">
        <v>14</v>
      </c>
      <c r="W56" s="87" t="s">
        <v>103</v>
      </c>
      <c r="X56" s="156" t="s">
        <v>14</v>
      </c>
      <c r="Y56" s="328" t="s">
        <v>14</v>
      </c>
      <c r="Z56" s="328" t="s">
        <v>14</v>
      </c>
      <c r="AA56" s="156" t="s">
        <v>14</v>
      </c>
      <c r="AB56" s="156" t="s">
        <v>14</v>
      </c>
      <c r="AC56" s="156" t="s">
        <v>14</v>
      </c>
      <c r="AD56" s="156" t="s">
        <v>14</v>
      </c>
    </row>
    <row r="57" spans="1:64">
      <c r="A57" t="s">
        <v>1391</v>
      </c>
      <c r="B57" s="156" t="s">
        <v>14</v>
      </c>
      <c r="C57" s="87">
        <v>-27.5</v>
      </c>
      <c r="D57" s="156" t="s">
        <v>14</v>
      </c>
      <c r="E57" s="156" t="s">
        <v>14</v>
      </c>
      <c r="F57" s="156" t="s">
        <v>14</v>
      </c>
      <c r="G57" s="156" t="s">
        <v>14</v>
      </c>
      <c r="H57" s="156" t="s">
        <v>14</v>
      </c>
      <c r="I57" s="87">
        <v>-27.6</v>
      </c>
      <c r="J57" s="87">
        <v>-25.7</v>
      </c>
      <c r="K57" s="156" t="s">
        <v>14</v>
      </c>
      <c r="L57" s="87" t="s">
        <v>103</v>
      </c>
      <c r="M57" s="87">
        <v>-25.1</v>
      </c>
      <c r="N57" s="87">
        <v>-25.3</v>
      </c>
      <c r="O57" s="87">
        <v>-25.7</v>
      </c>
      <c r="P57" s="87" t="s">
        <v>103</v>
      </c>
      <c r="Q57" s="87" t="s">
        <v>1414</v>
      </c>
      <c r="R57" s="156" t="s">
        <v>14</v>
      </c>
      <c r="S57" s="87">
        <v>-26.6</v>
      </c>
      <c r="T57" s="87">
        <v>-28.4</v>
      </c>
      <c r="U57" s="87">
        <v>-27</v>
      </c>
      <c r="V57" s="156" t="s">
        <v>14</v>
      </c>
      <c r="W57" s="87" t="s">
        <v>103</v>
      </c>
      <c r="X57" s="156" t="s">
        <v>14</v>
      </c>
      <c r="Y57" s="328" t="s">
        <v>14</v>
      </c>
      <c r="Z57" s="328" t="s">
        <v>14</v>
      </c>
      <c r="AA57" s="156" t="s">
        <v>14</v>
      </c>
      <c r="AB57" s="156" t="s">
        <v>14</v>
      </c>
      <c r="AC57" s="156" t="s">
        <v>14</v>
      </c>
      <c r="AD57" s="156" t="s">
        <v>14</v>
      </c>
    </row>
    <row r="60" spans="1:64">
      <c r="A60" s="34" t="s">
        <v>956</v>
      </c>
      <c r="F60" s="248" t="s">
        <v>957</v>
      </c>
      <c r="G60" s="248" t="s">
        <v>958</v>
      </c>
      <c r="H60" s="75" t="s">
        <v>927</v>
      </c>
      <c r="I60" s="75" t="s">
        <v>19</v>
      </c>
      <c r="J60" s="249" t="s">
        <v>959</v>
      </c>
      <c r="K60" s="248" t="s">
        <v>960</v>
      </c>
      <c r="L60" s="248" t="s">
        <v>34</v>
      </c>
      <c r="M60" s="75" t="s">
        <v>1197</v>
      </c>
      <c r="N60" s="75" t="s">
        <v>1198</v>
      </c>
      <c r="O60" s="75" t="s">
        <v>1199</v>
      </c>
      <c r="P60" s="249" t="s">
        <v>961</v>
      </c>
      <c r="Q60" s="249" t="s">
        <v>962</v>
      </c>
      <c r="R60" s="248" t="s">
        <v>963</v>
      </c>
      <c r="S60" s="75" t="s">
        <v>1200</v>
      </c>
      <c r="T60" s="75" t="s">
        <v>1201</v>
      </c>
      <c r="U60" s="75" t="s">
        <v>1202</v>
      </c>
      <c r="V60" s="249" t="s">
        <v>964</v>
      </c>
      <c r="W60" s="248" t="s">
        <v>965</v>
      </c>
      <c r="X60" s="320" t="s">
        <v>966</v>
      </c>
      <c r="Y60" s="334" t="s">
        <v>1203</v>
      </c>
      <c r="Z60" s="341" t="s">
        <v>967</v>
      </c>
      <c r="AA60" s="340" t="s">
        <v>968</v>
      </c>
      <c r="AB60" s="248" t="s">
        <v>969</v>
      </c>
    </row>
    <row r="61" spans="1:64" ht="28.9">
      <c r="A61" s="39" t="s">
        <v>975</v>
      </c>
      <c r="F61" s="40" t="s">
        <v>976</v>
      </c>
      <c r="G61" s="41" t="s">
        <v>977</v>
      </c>
      <c r="H61" s="40" t="s">
        <v>970</v>
      </c>
      <c r="I61" s="41" t="s">
        <v>971</v>
      </c>
      <c r="J61" s="41" t="s">
        <v>978</v>
      </c>
      <c r="K61" s="41" t="s">
        <v>979</v>
      </c>
      <c r="L61" s="41" t="s">
        <v>980</v>
      </c>
      <c r="M61" s="41" t="s">
        <v>972</v>
      </c>
      <c r="N61" s="41" t="s">
        <v>973</v>
      </c>
      <c r="O61" s="41" t="s">
        <v>974</v>
      </c>
      <c r="P61" s="41" t="s">
        <v>981</v>
      </c>
      <c r="Q61" s="41" t="s">
        <v>982</v>
      </c>
      <c r="R61" s="41" t="s">
        <v>983</v>
      </c>
      <c r="S61" s="41" t="s">
        <v>946</v>
      </c>
      <c r="T61" s="41" t="s">
        <v>947</v>
      </c>
      <c r="U61" s="41" t="s">
        <v>948</v>
      </c>
      <c r="V61" s="41" t="s">
        <v>984</v>
      </c>
      <c r="W61" s="41" t="s">
        <v>985</v>
      </c>
      <c r="X61" s="41" t="s">
        <v>986</v>
      </c>
      <c r="Y61" s="335" t="s">
        <v>949</v>
      </c>
      <c r="Z61" s="342" t="s">
        <v>987</v>
      </c>
      <c r="AA61" s="41" t="s">
        <v>988</v>
      </c>
      <c r="AB61" s="42" t="s">
        <v>989</v>
      </c>
    </row>
    <row r="62" spans="1:64">
      <c r="A62" s="43" t="s">
        <v>996</v>
      </c>
      <c r="F62" s="44" t="s">
        <v>997</v>
      </c>
      <c r="G62" s="45" t="s">
        <v>998</v>
      </c>
      <c r="H62" s="44" t="s">
        <v>991</v>
      </c>
      <c r="I62" s="45" t="s">
        <v>992</v>
      </c>
      <c r="J62" s="45" t="s">
        <v>999</v>
      </c>
      <c r="K62" s="45" t="s">
        <v>1000</v>
      </c>
      <c r="L62" s="45" t="s">
        <v>1001</v>
      </c>
      <c r="M62" s="45" t="s">
        <v>993</v>
      </c>
      <c r="N62" s="45" t="s">
        <v>994</v>
      </c>
      <c r="O62" s="45" t="s">
        <v>995</v>
      </c>
      <c r="P62" s="45" t="s">
        <v>1002</v>
      </c>
      <c r="Q62" s="45" t="s">
        <v>1003</v>
      </c>
      <c r="R62" s="45" t="s">
        <v>1004</v>
      </c>
      <c r="S62" s="45" t="s">
        <v>951</v>
      </c>
      <c r="T62" s="45" t="s">
        <v>952</v>
      </c>
      <c r="U62" s="45" t="s">
        <v>953</v>
      </c>
      <c r="V62" s="45" t="s">
        <v>1005</v>
      </c>
      <c r="W62" s="45" t="s">
        <v>1006</v>
      </c>
      <c r="X62" s="45" t="s">
        <v>1007</v>
      </c>
      <c r="Y62" s="335" t="s">
        <v>954</v>
      </c>
      <c r="Z62" s="343" t="s">
        <v>1008</v>
      </c>
      <c r="AA62" s="45" t="s">
        <v>1009</v>
      </c>
      <c r="AB62" s="46" t="s">
        <v>1010</v>
      </c>
    </row>
    <row r="63" spans="1:64">
      <c r="A63" s="47" t="s">
        <v>1011</v>
      </c>
      <c r="F63" s="48" t="s">
        <v>97</v>
      </c>
      <c r="G63" s="49" t="s">
        <v>97</v>
      </c>
      <c r="H63" s="228" t="s">
        <v>96</v>
      </c>
      <c r="I63" s="229" t="s">
        <v>96</v>
      </c>
      <c r="J63" s="49" t="s">
        <v>97</v>
      </c>
      <c r="K63" s="49" t="s">
        <v>97</v>
      </c>
      <c r="L63" s="49" t="s">
        <v>97</v>
      </c>
      <c r="M63" s="229" t="s">
        <v>96</v>
      </c>
      <c r="N63" s="229" t="s">
        <v>96</v>
      </c>
      <c r="O63" s="229" t="s">
        <v>96</v>
      </c>
      <c r="P63" s="49" t="s">
        <v>97</v>
      </c>
      <c r="Q63" s="49" t="s">
        <v>97</v>
      </c>
      <c r="R63" s="49" t="s">
        <v>97</v>
      </c>
      <c r="S63" s="229" t="s">
        <v>96</v>
      </c>
      <c r="T63" s="229" t="s">
        <v>96</v>
      </c>
      <c r="U63" s="229" t="s">
        <v>96</v>
      </c>
      <c r="V63" s="49" t="s">
        <v>97</v>
      </c>
      <c r="W63" s="49" t="s">
        <v>97</v>
      </c>
      <c r="X63" s="49" t="s">
        <v>97</v>
      </c>
      <c r="Y63" s="336" t="s">
        <v>96</v>
      </c>
      <c r="Z63" s="344" t="s">
        <v>97</v>
      </c>
      <c r="AA63" s="49" t="s">
        <v>97</v>
      </c>
      <c r="AB63" s="50" t="s">
        <v>97</v>
      </c>
    </row>
    <row r="64" spans="1:64">
      <c r="A64" s="51"/>
      <c r="F64" s="52"/>
      <c r="G64" s="37"/>
      <c r="H64" s="65"/>
      <c r="I64" s="56"/>
      <c r="J64" s="37"/>
      <c r="K64" s="37"/>
      <c r="L64" s="37"/>
      <c r="M64" s="56"/>
      <c r="N64" s="56"/>
      <c r="O64" s="56"/>
      <c r="P64" s="37"/>
      <c r="Q64" s="37"/>
      <c r="R64" s="37"/>
      <c r="S64" s="56"/>
      <c r="T64" s="56"/>
      <c r="U64" s="56"/>
      <c r="V64" s="37"/>
      <c r="W64" s="37"/>
      <c r="X64" s="37"/>
      <c r="Y64" s="335"/>
      <c r="Z64" s="345"/>
      <c r="AA64" s="37"/>
      <c r="AB64" s="53"/>
    </row>
    <row r="65" spans="1:28">
      <c r="A65" s="43" t="s">
        <v>1012</v>
      </c>
      <c r="F65" s="54">
        <v>0.46753661818857978</v>
      </c>
      <c r="G65" s="55">
        <v>0</v>
      </c>
      <c r="H65" s="54">
        <v>22.555936040523775</v>
      </c>
      <c r="I65" s="55">
        <v>23.063856762405297</v>
      </c>
      <c r="J65" s="56">
        <v>29.581486552336326</v>
      </c>
      <c r="K65" s="55">
        <v>0</v>
      </c>
      <c r="L65" s="55">
        <v>1.5046848061833011</v>
      </c>
      <c r="M65" s="55">
        <v>15.115830665414792</v>
      </c>
      <c r="N65" s="66">
        <v>6.9447790130558156</v>
      </c>
      <c r="O65" s="66">
        <v>8.1502495372124262</v>
      </c>
      <c r="P65" s="56">
        <v>2430</v>
      </c>
      <c r="Q65" s="56">
        <v>330.52781418714983</v>
      </c>
      <c r="R65" s="55">
        <v>0</v>
      </c>
      <c r="S65" s="66">
        <v>1.1843405996417818E-2</v>
      </c>
      <c r="T65" s="66">
        <v>0.8471448978818914</v>
      </c>
      <c r="U65" s="66">
        <v>2.1525640697781783</v>
      </c>
      <c r="V65" s="56">
        <v>6200</v>
      </c>
      <c r="W65" s="55">
        <v>0</v>
      </c>
      <c r="X65" s="55">
        <v>2.8294363473453639</v>
      </c>
      <c r="Y65" s="337">
        <v>7.549787841774303</v>
      </c>
      <c r="Z65" s="335">
        <v>5800</v>
      </c>
      <c r="AA65" s="55">
        <v>0</v>
      </c>
      <c r="AB65" s="57">
        <v>0.94851234957569841</v>
      </c>
    </row>
    <row r="66" spans="1:28">
      <c r="A66" s="43" t="s">
        <v>1013</v>
      </c>
      <c r="F66" s="54">
        <v>7.2992225344944845</v>
      </c>
      <c r="G66" s="55">
        <v>6.9789043706626979</v>
      </c>
      <c r="H66" s="54">
        <v>12.689610779816499</v>
      </c>
      <c r="I66" s="55">
        <v>13.092168063264781</v>
      </c>
      <c r="J66" s="56">
        <v>206.54516736775523</v>
      </c>
      <c r="K66" s="55">
        <v>7.2430468660746321</v>
      </c>
      <c r="L66" s="55">
        <v>7.2652848728310708</v>
      </c>
      <c r="M66" s="55">
        <v>14.653305637653578</v>
      </c>
      <c r="N66" s="55">
        <v>10.798464922503429</v>
      </c>
      <c r="O66" s="55">
        <v>11.667164145710599</v>
      </c>
      <c r="P66" s="56">
        <v>3700</v>
      </c>
      <c r="Q66" s="56">
        <v>10.059655822442844</v>
      </c>
      <c r="R66" s="55">
        <v>7.2113660906756172</v>
      </c>
      <c r="S66" s="66">
        <v>0.23627560433186376</v>
      </c>
      <c r="T66" s="66">
        <v>7.6544494906443097</v>
      </c>
      <c r="U66" s="66">
        <v>0.82937944518896112</v>
      </c>
      <c r="V66" s="56">
        <v>67.832707499458621</v>
      </c>
      <c r="W66" s="55">
        <v>6.8890217304502608</v>
      </c>
      <c r="X66" s="55">
        <v>6.6689455891634912</v>
      </c>
      <c r="Y66" s="337">
        <v>0.12056877035831433</v>
      </c>
      <c r="Z66" s="335">
        <v>95.349666872479162</v>
      </c>
      <c r="AA66" s="55">
        <v>6.8631261588270647</v>
      </c>
      <c r="AB66" s="57">
        <v>6.8655097699498535</v>
      </c>
    </row>
    <row r="67" spans="1:28">
      <c r="A67" s="43" t="s">
        <v>1014</v>
      </c>
      <c r="F67" s="54">
        <v>0.5543356356498278</v>
      </c>
      <c r="G67" s="55">
        <v>0.62635693568731798</v>
      </c>
      <c r="H67" s="68">
        <v>1.0727874760701974</v>
      </c>
      <c r="I67" s="66">
        <v>0.86925448221124957</v>
      </c>
      <c r="J67" s="56">
        <v>13.861674926498559</v>
      </c>
      <c r="K67" s="55">
        <v>0.55621937856679049</v>
      </c>
      <c r="L67" s="55">
        <v>1.180904599053394</v>
      </c>
      <c r="M67" s="66">
        <v>1.6675589933623289</v>
      </c>
      <c r="N67" s="66">
        <v>1.0767492099205496</v>
      </c>
      <c r="O67" s="66">
        <v>1.4290979702781605</v>
      </c>
      <c r="P67" s="56">
        <v>504.48105657184243</v>
      </c>
      <c r="Q67" s="56">
        <v>17.460863273183815</v>
      </c>
      <c r="R67" s="55">
        <v>0.51224789252082614</v>
      </c>
      <c r="S67" s="66">
        <v>9.4645409033477623E-2</v>
      </c>
      <c r="T67" s="66">
        <v>0.58958356340062823</v>
      </c>
      <c r="U67" s="66">
        <v>0.43570808438016351</v>
      </c>
      <c r="V67" s="56">
        <v>287.0248791756232</v>
      </c>
      <c r="W67" s="55">
        <v>0</v>
      </c>
      <c r="X67" s="55">
        <v>0.48719758719747475</v>
      </c>
      <c r="Y67" s="337">
        <v>1.8955189548332478</v>
      </c>
      <c r="Z67" s="335">
        <v>1030</v>
      </c>
      <c r="AA67" s="55">
        <v>0.52682558169015614</v>
      </c>
      <c r="AB67" s="57">
        <v>0</v>
      </c>
    </row>
    <row r="68" spans="1:28">
      <c r="A68" s="43" t="s">
        <v>1015</v>
      </c>
      <c r="F68" s="54">
        <v>0.94216259400694435</v>
      </c>
      <c r="G68" s="55">
        <v>0.71496985514063949</v>
      </c>
      <c r="H68" s="68">
        <v>2.8303433282864425</v>
      </c>
      <c r="I68" s="66">
        <v>3.0147911693043534</v>
      </c>
      <c r="J68" s="56">
        <v>49.737556284640107</v>
      </c>
      <c r="K68" s="55">
        <v>1.010290309489366</v>
      </c>
      <c r="L68" s="55">
        <v>1.1919893605962877</v>
      </c>
      <c r="M68" s="66">
        <v>6.060636947828427</v>
      </c>
      <c r="N68" s="66">
        <v>3.9080330341625182</v>
      </c>
      <c r="O68" s="66">
        <v>3.3230309296759089</v>
      </c>
      <c r="P68" s="56">
        <v>1190</v>
      </c>
      <c r="Q68" s="56">
        <v>11.052307466075192</v>
      </c>
      <c r="R68" s="55">
        <v>0.86185366410002873</v>
      </c>
      <c r="S68" s="66">
        <v>0.35790937846111598</v>
      </c>
      <c r="T68" s="66">
        <v>2.2089300449021354</v>
      </c>
      <c r="U68" s="66">
        <v>0.24915603115489698</v>
      </c>
      <c r="V68" s="56">
        <v>107.81512184112196</v>
      </c>
      <c r="W68" s="55">
        <v>0.85104483609856407</v>
      </c>
      <c r="X68" s="55">
        <v>0.74384536426607117</v>
      </c>
      <c r="Y68" s="337">
        <v>0.74344001068369914</v>
      </c>
      <c r="Z68" s="335">
        <v>165.79819618301667</v>
      </c>
      <c r="AA68" s="55">
        <v>0.60135595660016294</v>
      </c>
      <c r="AB68" s="57">
        <v>0.71827400734257585</v>
      </c>
    </row>
    <row r="69" spans="1:28">
      <c r="A69" s="43" t="s">
        <v>1017</v>
      </c>
      <c r="F69" s="54">
        <v>0</v>
      </c>
      <c r="G69" s="55">
        <v>0</v>
      </c>
      <c r="H69" s="68">
        <v>1.583948557055868</v>
      </c>
      <c r="I69" s="66">
        <v>1.5586729676171507</v>
      </c>
      <c r="J69" s="56">
        <v>59.621741834172539</v>
      </c>
      <c r="K69" s="55">
        <v>0</v>
      </c>
      <c r="L69" s="55">
        <v>1.0688028839328061</v>
      </c>
      <c r="M69" s="66">
        <v>3.00693435980005</v>
      </c>
      <c r="N69" s="66">
        <v>1.971769916932808</v>
      </c>
      <c r="O69" s="66">
        <v>1.7719387238600921</v>
      </c>
      <c r="P69" s="56">
        <v>644.14093935887547</v>
      </c>
      <c r="Q69" s="55">
        <v>8.8470705783687578</v>
      </c>
      <c r="R69" s="55">
        <v>0</v>
      </c>
      <c r="S69" s="66">
        <v>0.17929588469191246</v>
      </c>
      <c r="T69" s="66">
        <v>1.2305645205999614</v>
      </c>
      <c r="U69" s="66">
        <v>0.30678623719823112</v>
      </c>
      <c r="V69" s="56">
        <v>93.497344889191453</v>
      </c>
      <c r="W69" s="55">
        <v>0</v>
      </c>
      <c r="X69" s="55">
        <v>0.30870408121231746</v>
      </c>
      <c r="Y69" s="337">
        <v>0.43137364235509384</v>
      </c>
      <c r="Z69" s="335">
        <v>117.79129653043661</v>
      </c>
      <c r="AA69" s="55">
        <v>0</v>
      </c>
      <c r="AB69" s="57">
        <v>0</v>
      </c>
    </row>
    <row r="70" spans="1:28">
      <c r="A70" s="43" t="s">
        <v>1016</v>
      </c>
      <c r="F70" s="54">
        <v>0</v>
      </c>
      <c r="G70" s="55">
        <v>0</v>
      </c>
      <c r="H70" s="68">
        <v>4.2344208102301222</v>
      </c>
      <c r="I70" s="66">
        <v>3.8363722774435107</v>
      </c>
      <c r="J70" s="56">
        <v>33.973359261151465</v>
      </c>
      <c r="K70" s="55">
        <v>0</v>
      </c>
      <c r="L70" s="55">
        <v>0</v>
      </c>
      <c r="M70" s="66">
        <v>7.3413272645007011</v>
      </c>
      <c r="N70" s="66">
        <v>4.8118733041169168</v>
      </c>
      <c r="O70" s="66">
        <v>3.7780022687786414</v>
      </c>
      <c r="P70" s="56">
        <v>1210</v>
      </c>
      <c r="Q70" s="55">
        <v>1.2590639434065762</v>
      </c>
      <c r="R70" s="55">
        <v>0</v>
      </c>
      <c r="S70" s="66">
        <v>0.12944588326827042</v>
      </c>
      <c r="T70" s="66">
        <v>2.9367842710210645</v>
      </c>
      <c r="U70" s="66">
        <v>0.27295657039149185</v>
      </c>
      <c r="V70" s="55">
        <v>7.0003930851283469</v>
      </c>
      <c r="W70" s="55">
        <v>0</v>
      </c>
      <c r="X70" s="55">
        <v>0.198318931589545</v>
      </c>
      <c r="Y70" s="337">
        <v>5.4022168206961166E-3</v>
      </c>
      <c r="Z70" s="335">
        <v>17.184338174635599</v>
      </c>
      <c r="AA70" s="55">
        <v>0</v>
      </c>
      <c r="AB70" s="57">
        <v>0</v>
      </c>
    </row>
    <row r="71" spans="1:28">
      <c r="A71" s="43" t="s">
        <v>1250</v>
      </c>
      <c r="F71" s="231" t="s">
        <v>14</v>
      </c>
      <c r="G71" s="232" t="s">
        <v>14</v>
      </c>
      <c r="H71" s="233" t="s">
        <v>14</v>
      </c>
      <c r="I71" s="234" t="s">
        <v>14</v>
      </c>
      <c r="J71" s="234" t="s">
        <v>14</v>
      </c>
      <c r="K71" s="234" t="s">
        <v>14</v>
      </c>
      <c r="L71" s="234" t="s">
        <v>14</v>
      </c>
      <c r="M71" s="234" t="s">
        <v>14</v>
      </c>
      <c r="N71" s="234" t="s">
        <v>14</v>
      </c>
      <c r="O71" s="234" t="s">
        <v>14</v>
      </c>
      <c r="P71" s="234" t="s">
        <v>14</v>
      </c>
      <c r="Q71" s="234" t="s">
        <v>14</v>
      </c>
      <c r="R71" s="234" t="s">
        <v>14</v>
      </c>
      <c r="S71" s="234" t="s">
        <v>14</v>
      </c>
      <c r="T71" s="234" t="s">
        <v>14</v>
      </c>
      <c r="U71" s="234" t="s">
        <v>14</v>
      </c>
      <c r="V71" s="234" t="s">
        <v>14</v>
      </c>
      <c r="W71" s="234" t="s">
        <v>14</v>
      </c>
      <c r="X71" s="234" t="s">
        <v>14</v>
      </c>
      <c r="Y71" s="338" t="s">
        <v>14</v>
      </c>
      <c r="Z71" s="346" t="s">
        <v>14</v>
      </c>
      <c r="AA71" s="232" t="s">
        <v>14</v>
      </c>
      <c r="AB71" s="237" t="s">
        <v>14</v>
      </c>
    </row>
    <row r="72" spans="1:28">
      <c r="A72" s="43" t="s">
        <v>1251</v>
      </c>
      <c r="F72" s="231" t="s">
        <v>14</v>
      </c>
      <c r="G72" s="232" t="s">
        <v>14</v>
      </c>
      <c r="H72" s="233" t="s">
        <v>14</v>
      </c>
      <c r="I72" s="234" t="s">
        <v>14</v>
      </c>
      <c r="J72" s="234" t="s">
        <v>14</v>
      </c>
      <c r="K72" s="234" t="s">
        <v>14</v>
      </c>
      <c r="L72" s="234" t="s">
        <v>14</v>
      </c>
      <c r="M72" s="234" t="s">
        <v>14</v>
      </c>
      <c r="N72" s="234" t="s">
        <v>14</v>
      </c>
      <c r="O72" s="234" t="s">
        <v>14</v>
      </c>
      <c r="P72" s="234" t="s">
        <v>14</v>
      </c>
      <c r="Q72" s="234" t="s">
        <v>14</v>
      </c>
      <c r="R72" s="234" t="s">
        <v>14</v>
      </c>
      <c r="S72" s="234" t="s">
        <v>14</v>
      </c>
      <c r="T72" s="234" t="s">
        <v>14</v>
      </c>
      <c r="U72" s="234" t="s">
        <v>14</v>
      </c>
      <c r="V72" s="234" t="s">
        <v>14</v>
      </c>
      <c r="W72" s="234" t="s">
        <v>14</v>
      </c>
      <c r="X72" s="234" t="s">
        <v>14</v>
      </c>
      <c r="Y72" s="338" t="s">
        <v>14</v>
      </c>
      <c r="Z72" s="346" t="s">
        <v>14</v>
      </c>
      <c r="AA72" s="232" t="s">
        <v>14</v>
      </c>
      <c r="AB72" s="237" t="s">
        <v>14</v>
      </c>
    </row>
    <row r="73" spans="1:28">
      <c r="A73" s="43" t="s">
        <v>1026</v>
      </c>
      <c r="F73" s="54">
        <v>0</v>
      </c>
      <c r="G73" s="55">
        <v>0</v>
      </c>
      <c r="H73" s="68">
        <v>0.16041411591679808</v>
      </c>
      <c r="I73" s="66">
        <v>0.16648953498279698</v>
      </c>
      <c r="J73" s="56">
        <v>41.407797336125263</v>
      </c>
      <c r="K73" s="55">
        <v>0</v>
      </c>
      <c r="L73" s="55">
        <v>0</v>
      </c>
      <c r="M73" s="66">
        <v>0.67430185555070132</v>
      </c>
      <c r="N73" s="66">
        <v>0.47010627819376516</v>
      </c>
      <c r="O73" s="66">
        <v>0.24441218920209581</v>
      </c>
      <c r="P73" s="56">
        <v>117.2044809194295</v>
      </c>
      <c r="Q73" s="55">
        <v>6.6024542725523947</v>
      </c>
      <c r="R73" s="55">
        <v>0</v>
      </c>
      <c r="S73" s="66">
        <v>6.7434966063418672E-2</v>
      </c>
      <c r="T73" s="66">
        <v>0.15413562944052214</v>
      </c>
      <c r="U73" s="66">
        <v>5.5894722666533184E-2</v>
      </c>
      <c r="V73" s="56">
        <v>86.714839555329007</v>
      </c>
      <c r="W73" s="55">
        <v>0</v>
      </c>
      <c r="X73" s="55">
        <v>0.20937799956365707</v>
      </c>
      <c r="Y73" s="337">
        <v>5.0479072327303545E-2</v>
      </c>
      <c r="Z73" s="335">
        <v>78.13529320940053</v>
      </c>
      <c r="AA73" s="55">
        <v>0</v>
      </c>
      <c r="AB73" s="57">
        <v>0</v>
      </c>
    </row>
    <row r="74" spans="1:28">
      <c r="A74" s="43" t="s">
        <v>1024</v>
      </c>
      <c r="F74" s="54">
        <v>0</v>
      </c>
      <c r="G74" s="55">
        <v>0</v>
      </c>
      <c r="H74" s="68">
        <v>0.37019400889353538</v>
      </c>
      <c r="I74" s="66">
        <v>0.41333814829737425</v>
      </c>
      <c r="J74" s="56">
        <v>119.35665471574086</v>
      </c>
      <c r="K74" s="55">
        <v>0</v>
      </c>
      <c r="L74" s="55">
        <v>0</v>
      </c>
      <c r="M74" s="66">
        <v>1.848557908901191</v>
      </c>
      <c r="N74" s="66">
        <v>1.2104650687225051</v>
      </c>
      <c r="O74" s="66">
        <v>0.56699883620382108</v>
      </c>
      <c r="P74" s="56">
        <v>299.16054339470145</v>
      </c>
      <c r="Q74" s="56">
        <v>24.657892905625591</v>
      </c>
      <c r="R74" s="55">
        <v>0</v>
      </c>
      <c r="S74" s="66">
        <v>0.17370828699267521</v>
      </c>
      <c r="T74" s="66">
        <v>0.33068227040152931</v>
      </c>
      <c r="U74" s="66">
        <v>0.1146492130769166</v>
      </c>
      <c r="V74" s="56">
        <v>52.55758485309395</v>
      </c>
      <c r="W74" s="55">
        <v>0</v>
      </c>
      <c r="X74" s="55">
        <v>0.26282631229103776</v>
      </c>
      <c r="Y74" s="337">
        <v>0.13683061669716978</v>
      </c>
      <c r="Z74" s="335">
        <v>97.925692611106882</v>
      </c>
      <c r="AA74" s="55">
        <v>0</v>
      </c>
      <c r="AB74" s="57">
        <v>0</v>
      </c>
    </row>
    <row r="75" spans="1:28">
      <c r="A75" s="43" t="s">
        <v>1028</v>
      </c>
      <c r="F75" s="54">
        <v>0</v>
      </c>
      <c r="G75" s="55">
        <v>0</v>
      </c>
      <c r="H75" s="68">
        <v>3.7728673933236467</v>
      </c>
      <c r="I75" s="66">
        <v>3.7154627743144393</v>
      </c>
      <c r="J75" s="56">
        <v>158.42225499826378</v>
      </c>
      <c r="K75" s="55">
        <v>0</v>
      </c>
      <c r="L75" s="55">
        <v>6.0122215883497603</v>
      </c>
      <c r="M75" s="66">
        <v>6.7953383111817312</v>
      </c>
      <c r="N75" s="66">
        <v>4.3620153364326573</v>
      </c>
      <c r="O75" s="66">
        <v>3.6355003655298841</v>
      </c>
      <c r="P75" s="56">
        <v>1980</v>
      </c>
      <c r="Q75" s="56">
        <v>39.445116653736356</v>
      </c>
      <c r="R75" s="55">
        <v>0</v>
      </c>
      <c r="S75" s="66">
        <v>0.39628238452159714</v>
      </c>
      <c r="T75" s="66">
        <v>3.0080929280178661</v>
      </c>
      <c r="U75" s="66">
        <v>1.2841686910427403</v>
      </c>
      <c r="V75" s="56">
        <v>1340</v>
      </c>
      <c r="W75" s="55">
        <v>0</v>
      </c>
      <c r="X75" s="55">
        <v>2.9567455479806499</v>
      </c>
      <c r="Y75" s="337">
        <v>0.93201019223495341</v>
      </c>
      <c r="Z75" s="335">
        <v>991.83461081731411</v>
      </c>
      <c r="AA75" s="55">
        <v>0</v>
      </c>
      <c r="AB75" s="57">
        <v>0</v>
      </c>
    </row>
    <row r="76" spans="1:28">
      <c r="A76" s="43" t="s">
        <v>1031</v>
      </c>
      <c r="F76" s="54">
        <v>0</v>
      </c>
      <c r="G76" s="55">
        <v>0</v>
      </c>
      <c r="H76" s="68">
        <v>6.651858705892681</v>
      </c>
      <c r="I76" s="66">
        <v>7.5872559483611619</v>
      </c>
      <c r="J76" s="56">
        <v>1510</v>
      </c>
      <c r="K76" s="55">
        <v>0</v>
      </c>
      <c r="L76" s="55">
        <v>0</v>
      </c>
      <c r="M76" s="55">
        <v>27.738893396358211</v>
      </c>
      <c r="N76" s="55">
        <v>18.969481901166887</v>
      </c>
      <c r="O76" s="66">
        <v>7.8869962476797539</v>
      </c>
      <c r="P76" s="56">
        <v>6200</v>
      </c>
      <c r="Q76" s="56">
        <v>186.22328637048469</v>
      </c>
      <c r="R76" s="55">
        <v>0</v>
      </c>
      <c r="S76" s="66">
        <v>2.7264646061991913</v>
      </c>
      <c r="T76" s="66">
        <v>5.7424266618241626</v>
      </c>
      <c r="U76" s="66">
        <v>1.8041336632058953</v>
      </c>
      <c r="V76" s="56">
        <v>1310</v>
      </c>
      <c r="W76" s="55">
        <v>0</v>
      </c>
      <c r="X76" s="55">
        <v>12.636894007449724</v>
      </c>
      <c r="Y76" s="337">
        <v>2.4258331922206584</v>
      </c>
      <c r="Z76" s="335">
        <v>1450</v>
      </c>
      <c r="AA76" s="55">
        <v>0</v>
      </c>
      <c r="AB76" s="57">
        <v>0</v>
      </c>
    </row>
    <row r="77" spans="1:28">
      <c r="A77" s="43" t="s">
        <v>1033</v>
      </c>
      <c r="F77" s="54">
        <v>0</v>
      </c>
      <c r="G77" s="55">
        <v>0</v>
      </c>
      <c r="H77" s="68">
        <v>0.33694542604438843</v>
      </c>
      <c r="I77" s="66">
        <v>0.46502617822092773</v>
      </c>
      <c r="J77" s="56">
        <v>383.81409426354401</v>
      </c>
      <c r="K77" s="55">
        <v>0</v>
      </c>
      <c r="L77" s="55">
        <v>0</v>
      </c>
      <c r="M77" s="66">
        <v>4.1861744771471194</v>
      </c>
      <c r="N77" s="66">
        <v>2.8106642831651931</v>
      </c>
      <c r="O77" s="66">
        <v>0.76622913262649117</v>
      </c>
      <c r="P77" s="56">
        <v>276.8411066174869</v>
      </c>
      <c r="Q77" s="56">
        <v>31.304796344904158</v>
      </c>
      <c r="R77" s="55">
        <v>0</v>
      </c>
      <c r="S77" s="66">
        <v>0.34248093021088921</v>
      </c>
      <c r="T77" s="66">
        <v>0.38824517876994485</v>
      </c>
      <c r="U77" s="66">
        <v>0.11188635784642646</v>
      </c>
      <c r="V77" s="56">
        <v>104.54412874950738</v>
      </c>
      <c r="W77" s="55">
        <v>0</v>
      </c>
      <c r="X77" s="55">
        <v>0</v>
      </c>
      <c r="Y77" s="337">
        <v>8.5999903277650086E-2</v>
      </c>
      <c r="Z77" s="335">
        <v>140.10470518883923</v>
      </c>
      <c r="AA77" s="55">
        <v>0</v>
      </c>
      <c r="AB77" s="57">
        <v>0</v>
      </c>
    </row>
    <row r="78" spans="1:28">
      <c r="A78" s="43" t="s">
        <v>1032</v>
      </c>
      <c r="F78" s="54">
        <v>0</v>
      </c>
      <c r="G78" s="55">
        <v>0</v>
      </c>
      <c r="H78" s="68">
        <v>0.56158445856149186</v>
      </c>
      <c r="I78" s="66">
        <v>0.79039172349092379</v>
      </c>
      <c r="J78" s="56">
        <v>715.49802651135974</v>
      </c>
      <c r="K78" s="55">
        <v>0</v>
      </c>
      <c r="L78" s="55">
        <v>0</v>
      </c>
      <c r="M78" s="66">
        <v>6.6333957404334516</v>
      </c>
      <c r="N78" s="66">
        <v>4.7520867365084678</v>
      </c>
      <c r="O78" s="66">
        <v>1.2935372809274779</v>
      </c>
      <c r="P78" s="56">
        <v>492.43366078279126</v>
      </c>
      <c r="Q78" s="55">
        <v>3.8989385021753482</v>
      </c>
      <c r="R78" s="55">
        <v>0</v>
      </c>
      <c r="S78" s="66">
        <v>0.62782828917795697</v>
      </c>
      <c r="T78" s="66">
        <v>0.62306357476448393</v>
      </c>
      <c r="U78" s="66">
        <v>1.8316585218296239E-2</v>
      </c>
      <c r="V78" s="55">
        <v>0</v>
      </c>
      <c r="W78" s="55">
        <v>0</v>
      </c>
      <c r="X78" s="55">
        <v>0</v>
      </c>
      <c r="Y78" s="337">
        <v>0.10672725382406437</v>
      </c>
      <c r="Z78" s="347">
        <v>3.7577115165478974</v>
      </c>
      <c r="AA78" s="55">
        <v>0</v>
      </c>
      <c r="AB78" s="57">
        <v>0</v>
      </c>
    </row>
    <row r="80" spans="1:28" ht="15" thickBot="1"/>
    <row r="81" spans="1:12">
      <c r="A81" s="238" t="s">
        <v>1053</v>
      </c>
      <c r="B81" s="239" t="s">
        <v>1054</v>
      </c>
      <c r="C81" s="240" t="s">
        <v>5</v>
      </c>
      <c r="D81" s="240" t="s">
        <v>1055</v>
      </c>
      <c r="E81" s="240" t="s">
        <v>1056</v>
      </c>
      <c r="F81" s="240" t="s">
        <v>1057</v>
      </c>
      <c r="G81" s="240" t="s">
        <v>69</v>
      </c>
      <c r="H81" s="240" t="s">
        <v>70</v>
      </c>
      <c r="I81" s="240" t="s">
        <v>1058</v>
      </c>
      <c r="J81" s="240" t="s">
        <v>204</v>
      </c>
      <c r="K81" s="240" t="s">
        <v>206</v>
      </c>
      <c r="L81" s="241" t="s">
        <v>1059</v>
      </c>
    </row>
    <row r="82" spans="1:12">
      <c r="A82" s="242" t="s">
        <v>1060</v>
      </c>
      <c r="B82" s="124">
        <v>323</v>
      </c>
      <c r="C82" s="102" t="s">
        <v>1061</v>
      </c>
      <c r="D82" s="102" t="s">
        <v>1062</v>
      </c>
      <c r="E82" s="102">
        <v>15</v>
      </c>
      <c r="F82" s="102"/>
      <c r="G82" s="102">
        <v>5.56</v>
      </c>
      <c r="H82" s="102">
        <v>322</v>
      </c>
      <c r="I82" s="102">
        <v>12.7</v>
      </c>
      <c r="J82" s="102">
        <v>152</v>
      </c>
      <c r="K82" s="102">
        <v>0.25</v>
      </c>
      <c r="L82" s="243">
        <v>0</v>
      </c>
    </row>
    <row r="83" spans="1:12">
      <c r="A83" s="242" t="s">
        <v>1063</v>
      </c>
      <c r="B83" s="124">
        <v>323</v>
      </c>
      <c r="C83" s="102" t="s">
        <v>1064</v>
      </c>
      <c r="D83" s="102" t="s">
        <v>1065</v>
      </c>
      <c r="E83" s="102">
        <v>20</v>
      </c>
      <c r="F83" s="102"/>
      <c r="G83" s="102">
        <v>7</v>
      </c>
      <c r="H83" s="102">
        <v>539</v>
      </c>
      <c r="I83" s="102">
        <v>12.1</v>
      </c>
      <c r="J83" s="102">
        <v>-86</v>
      </c>
      <c r="K83" s="102">
        <v>0.19</v>
      </c>
      <c r="L83" s="243">
        <v>0</v>
      </c>
    </row>
    <row r="84" spans="1:12">
      <c r="A84" s="242" t="s">
        <v>1066</v>
      </c>
      <c r="B84" s="124" t="s">
        <v>17</v>
      </c>
      <c r="C84" s="102" t="s">
        <v>1067</v>
      </c>
      <c r="D84" s="102"/>
      <c r="E84" s="102">
        <v>20</v>
      </c>
      <c r="F84" s="102"/>
      <c r="G84" s="102">
        <v>5.97</v>
      </c>
      <c r="H84" s="102">
        <v>144</v>
      </c>
      <c r="I84" s="102">
        <v>11.6</v>
      </c>
      <c r="J84" s="102">
        <v>8</v>
      </c>
      <c r="K84" s="102">
        <v>0.15</v>
      </c>
      <c r="L84" s="243">
        <v>0</v>
      </c>
    </row>
    <row r="85" spans="1:12">
      <c r="A85" s="242" t="s">
        <v>1068</v>
      </c>
      <c r="B85" s="124" t="s">
        <v>19</v>
      </c>
      <c r="C85" s="102" t="s">
        <v>1069</v>
      </c>
      <c r="D85" s="102"/>
      <c r="E85" s="102">
        <v>20</v>
      </c>
      <c r="F85" s="102"/>
      <c r="G85" s="102">
        <v>6.25</v>
      </c>
      <c r="H85" s="102">
        <v>182</v>
      </c>
      <c r="I85" s="102">
        <v>11.6</v>
      </c>
      <c r="J85" s="102">
        <v>33</v>
      </c>
      <c r="K85" s="102">
        <v>0.16</v>
      </c>
      <c r="L85" s="243">
        <v>0</v>
      </c>
    </row>
    <row r="86" spans="1:12">
      <c r="A86" s="242" t="s">
        <v>1070</v>
      </c>
      <c r="B86" s="124">
        <v>352</v>
      </c>
      <c r="C86" s="102" t="s">
        <v>1071</v>
      </c>
      <c r="D86" s="102"/>
      <c r="E86" s="102">
        <v>20</v>
      </c>
      <c r="F86" s="102"/>
      <c r="G86" s="102">
        <v>5.27</v>
      </c>
      <c r="H86" s="102">
        <v>229</v>
      </c>
      <c r="I86" s="102">
        <v>11.6</v>
      </c>
      <c r="J86" s="102">
        <v>180</v>
      </c>
      <c r="K86" s="102">
        <v>0.14000000000000001</v>
      </c>
      <c r="L86" s="243">
        <v>0</v>
      </c>
    </row>
    <row r="87" spans="1:12">
      <c r="A87" s="242" t="s">
        <v>1072</v>
      </c>
      <c r="B87" s="124">
        <v>1024</v>
      </c>
      <c r="C87" s="102" t="s">
        <v>1073</v>
      </c>
      <c r="D87" s="102" t="s">
        <v>1074</v>
      </c>
      <c r="E87" s="102">
        <v>10</v>
      </c>
      <c r="F87" s="102"/>
      <c r="G87" s="102">
        <v>6.37</v>
      </c>
      <c r="H87" s="102">
        <v>563</v>
      </c>
      <c r="I87" s="102">
        <v>11.5</v>
      </c>
      <c r="J87" s="102">
        <v>78</v>
      </c>
      <c r="K87" s="102">
        <v>0.28000000000000003</v>
      </c>
      <c r="L87" s="243">
        <v>0</v>
      </c>
    </row>
    <row r="88" spans="1:12">
      <c r="A88" s="242" t="s">
        <v>1075</v>
      </c>
      <c r="B88" s="124" t="s">
        <v>34</v>
      </c>
      <c r="C88" s="102" t="s">
        <v>1064</v>
      </c>
      <c r="D88" s="102"/>
      <c r="E88" s="102">
        <v>20</v>
      </c>
      <c r="F88" s="102"/>
      <c r="G88" s="102">
        <v>6.43</v>
      </c>
      <c r="H88" s="102">
        <v>253</v>
      </c>
      <c r="I88" s="102">
        <v>11.6</v>
      </c>
      <c r="J88" s="102">
        <v>-23</v>
      </c>
      <c r="K88" s="102">
        <v>0.18</v>
      </c>
      <c r="L88" s="243">
        <v>0</v>
      </c>
    </row>
    <row r="89" spans="1:12">
      <c r="A89" s="242" t="s">
        <v>1076</v>
      </c>
      <c r="B89" s="124">
        <v>4031</v>
      </c>
      <c r="C89" s="102" t="s">
        <v>1077</v>
      </c>
      <c r="D89" s="102" t="s">
        <v>1078</v>
      </c>
      <c r="E89" s="102"/>
      <c r="F89" s="102"/>
      <c r="G89" s="102"/>
      <c r="H89" s="102"/>
      <c r="I89" s="102"/>
      <c r="J89" s="102"/>
      <c r="K89" s="102"/>
      <c r="L89" s="244" t="s">
        <v>1079</v>
      </c>
    </row>
    <row r="90" spans="1:12">
      <c r="A90" s="242" t="s">
        <v>1080</v>
      </c>
      <c r="B90" s="124">
        <v>4031</v>
      </c>
      <c r="C90" s="102" t="s">
        <v>35</v>
      </c>
      <c r="D90" s="102" t="s">
        <v>1078</v>
      </c>
      <c r="E90" s="102"/>
      <c r="F90" s="102"/>
      <c r="G90" s="102"/>
      <c r="H90" s="102"/>
      <c r="I90" s="102"/>
      <c r="J90" s="102"/>
      <c r="K90" s="102"/>
      <c r="L90" s="243">
        <v>0</v>
      </c>
    </row>
    <row r="91" spans="1:12">
      <c r="A91" s="242" t="s">
        <v>1081</v>
      </c>
      <c r="B91" s="124">
        <v>4031</v>
      </c>
      <c r="C91" s="102" t="s">
        <v>1082</v>
      </c>
      <c r="D91" s="102" t="s">
        <v>1078</v>
      </c>
      <c r="E91" s="102"/>
      <c r="F91" s="102"/>
      <c r="G91" s="102"/>
      <c r="H91" s="102"/>
      <c r="I91" s="102"/>
      <c r="J91" s="102"/>
      <c r="K91" s="102"/>
      <c r="L91" s="243">
        <v>0</v>
      </c>
    </row>
    <row r="92" spans="1:12">
      <c r="A92" s="242" t="s">
        <v>1083</v>
      </c>
      <c r="B92" s="124" t="s">
        <v>41</v>
      </c>
      <c r="C92" s="102" t="s">
        <v>1064</v>
      </c>
      <c r="D92" s="102" t="s">
        <v>1084</v>
      </c>
      <c r="E92" s="102">
        <v>8</v>
      </c>
      <c r="F92" s="102"/>
      <c r="G92" s="102">
        <v>6.19</v>
      </c>
      <c r="H92" s="102">
        <v>402</v>
      </c>
      <c r="I92" s="102">
        <v>11.6</v>
      </c>
      <c r="J92" s="102">
        <v>48</v>
      </c>
      <c r="K92" s="102">
        <v>0.4</v>
      </c>
      <c r="L92" s="243">
        <v>0</v>
      </c>
    </row>
    <row r="93" spans="1:12">
      <c r="A93" s="242" t="s">
        <v>1085</v>
      </c>
      <c r="B93" s="124">
        <v>4016</v>
      </c>
      <c r="C93" s="102" t="s">
        <v>1073</v>
      </c>
      <c r="D93" s="102" t="s">
        <v>1074</v>
      </c>
      <c r="E93" s="102">
        <v>12</v>
      </c>
      <c r="F93" s="102"/>
      <c r="G93" s="102">
        <v>6.04</v>
      </c>
      <c r="H93" s="102">
        <v>279</v>
      </c>
      <c r="I93" s="102">
        <v>12.1</v>
      </c>
      <c r="J93" s="102">
        <v>-11</v>
      </c>
      <c r="K93" s="102">
        <v>0.21</v>
      </c>
      <c r="L93" s="243">
        <v>0</v>
      </c>
    </row>
    <row r="94" spans="1:12">
      <c r="A94" s="242" t="s">
        <v>1086</v>
      </c>
      <c r="B94" s="124">
        <v>1033</v>
      </c>
      <c r="C94" s="102" t="s">
        <v>1087</v>
      </c>
      <c r="D94" s="102" t="s">
        <v>1088</v>
      </c>
      <c r="E94" s="102"/>
      <c r="F94" s="102"/>
      <c r="G94" s="102"/>
      <c r="H94" s="102"/>
      <c r="I94" s="102"/>
      <c r="J94" s="102"/>
      <c r="K94" s="102"/>
      <c r="L94" s="243">
        <v>0</v>
      </c>
    </row>
    <row r="95" spans="1:12">
      <c r="A95" s="242" t="s">
        <v>1089</v>
      </c>
      <c r="B95" s="124" t="s">
        <v>15</v>
      </c>
      <c r="C95" s="102" t="s">
        <v>1090</v>
      </c>
      <c r="D95" s="102"/>
      <c r="E95" s="102">
        <v>15</v>
      </c>
      <c r="F95" s="102"/>
      <c r="G95" s="102">
        <v>5.3</v>
      </c>
      <c r="H95" s="102">
        <v>58</v>
      </c>
      <c r="I95" s="102">
        <v>12.2</v>
      </c>
      <c r="J95" s="102">
        <v>210</v>
      </c>
      <c r="K95" s="102">
        <v>0.54</v>
      </c>
      <c r="L95" s="243">
        <v>0</v>
      </c>
    </row>
    <row r="96" spans="1:12">
      <c r="A96" s="242" t="s">
        <v>1091</v>
      </c>
      <c r="B96" s="124" t="s">
        <v>15</v>
      </c>
      <c r="C96" s="102" t="s">
        <v>1087</v>
      </c>
      <c r="D96" s="102" t="s">
        <v>1078</v>
      </c>
      <c r="E96" s="102">
        <v>20</v>
      </c>
      <c r="F96" s="102"/>
      <c r="G96" s="102"/>
      <c r="H96" s="102"/>
      <c r="I96" s="102"/>
      <c r="J96" s="102"/>
      <c r="K96" s="102"/>
      <c r="L96" s="243">
        <v>0</v>
      </c>
    </row>
    <row r="97" spans="1:29">
      <c r="A97" s="242" t="s">
        <v>1092</v>
      </c>
      <c r="B97" s="124" t="s">
        <v>15</v>
      </c>
      <c r="C97" s="102" t="s">
        <v>1093</v>
      </c>
      <c r="D97" s="102"/>
      <c r="E97" s="102">
        <v>30</v>
      </c>
      <c r="F97" s="102"/>
      <c r="G97" s="102">
        <v>6.71</v>
      </c>
      <c r="H97" s="102">
        <v>310</v>
      </c>
      <c r="I97" s="102">
        <v>11.8</v>
      </c>
      <c r="J97" s="102">
        <v>-78</v>
      </c>
      <c r="K97" s="102">
        <v>0.16</v>
      </c>
      <c r="L97" s="243">
        <v>0</v>
      </c>
    </row>
    <row r="98" spans="1:29">
      <c r="A98" s="242" t="s">
        <v>1094</v>
      </c>
      <c r="B98" s="124" t="s">
        <v>15</v>
      </c>
      <c r="C98" s="102" t="s">
        <v>1095</v>
      </c>
      <c r="D98" s="102"/>
      <c r="E98" s="102">
        <v>35</v>
      </c>
      <c r="F98" s="102"/>
      <c r="G98" s="102">
        <v>6.81</v>
      </c>
      <c r="H98" s="102">
        <v>337</v>
      </c>
      <c r="I98" s="102">
        <v>11.8</v>
      </c>
      <c r="J98" s="102">
        <v>-107</v>
      </c>
      <c r="K98" s="102">
        <v>0.19</v>
      </c>
      <c r="L98" s="243">
        <v>0</v>
      </c>
    </row>
    <row r="99" spans="1:29">
      <c r="A99" s="242" t="s">
        <v>1096</v>
      </c>
      <c r="B99" s="124">
        <v>241</v>
      </c>
      <c r="C99" s="102" t="s">
        <v>1097</v>
      </c>
      <c r="D99" s="102" t="s">
        <v>1098</v>
      </c>
      <c r="E99" s="102">
        <v>15</v>
      </c>
      <c r="F99" s="102"/>
      <c r="G99" s="102">
        <v>5.36</v>
      </c>
      <c r="H99" s="102">
        <v>310</v>
      </c>
      <c r="I99" s="102">
        <v>12.6</v>
      </c>
      <c r="J99" s="102">
        <v>212</v>
      </c>
      <c r="K99" s="102">
        <v>0.23</v>
      </c>
      <c r="L99" s="243">
        <v>0</v>
      </c>
    </row>
    <row r="100" spans="1:29">
      <c r="A100" s="242" t="s">
        <v>1099</v>
      </c>
      <c r="B100" s="124">
        <v>241</v>
      </c>
      <c r="C100" s="102" t="s">
        <v>32</v>
      </c>
      <c r="D100" s="102" t="s">
        <v>1100</v>
      </c>
      <c r="E100" s="102">
        <v>17</v>
      </c>
      <c r="F100" s="102"/>
      <c r="G100" s="102">
        <v>5.74</v>
      </c>
      <c r="H100" s="102">
        <v>391</v>
      </c>
      <c r="I100" s="102">
        <v>12.3</v>
      </c>
      <c r="J100" s="102">
        <v>72</v>
      </c>
      <c r="K100" s="102">
        <v>0.17</v>
      </c>
      <c r="L100" s="243">
        <v>0</v>
      </c>
    </row>
    <row r="101" spans="1:29">
      <c r="A101" s="242" t="s">
        <v>1101</v>
      </c>
      <c r="B101" s="124">
        <v>241</v>
      </c>
      <c r="C101" s="102" t="s">
        <v>1064</v>
      </c>
      <c r="D101" s="102" t="s">
        <v>1102</v>
      </c>
      <c r="E101" s="102">
        <v>21</v>
      </c>
      <c r="F101" s="102"/>
      <c r="G101" s="102">
        <v>6.32</v>
      </c>
      <c r="H101" s="102">
        <v>366</v>
      </c>
      <c r="I101" s="102">
        <v>12</v>
      </c>
      <c r="J101" s="102">
        <v>-32</v>
      </c>
      <c r="K101" s="102">
        <v>0.2</v>
      </c>
      <c r="L101" s="243">
        <v>0</v>
      </c>
    </row>
    <row r="102" spans="1:29">
      <c r="A102" s="242" t="s">
        <v>1103</v>
      </c>
      <c r="B102" s="124">
        <v>241</v>
      </c>
      <c r="C102" s="102" t="s">
        <v>1082</v>
      </c>
      <c r="D102" s="102" t="s">
        <v>1104</v>
      </c>
      <c r="E102" s="102">
        <v>25</v>
      </c>
      <c r="F102" s="102"/>
      <c r="G102" s="102">
        <v>6.23</v>
      </c>
      <c r="H102" s="102">
        <v>291</v>
      </c>
      <c r="I102" s="102">
        <v>11.8</v>
      </c>
      <c r="J102" s="102">
        <v>-39</v>
      </c>
      <c r="K102" s="102">
        <v>0.23</v>
      </c>
      <c r="L102" s="243">
        <v>0</v>
      </c>
    </row>
    <row r="103" spans="1:29">
      <c r="A103" s="242" t="s">
        <v>1105</v>
      </c>
      <c r="B103" s="124">
        <v>241</v>
      </c>
      <c r="C103" s="102" t="s">
        <v>1106</v>
      </c>
      <c r="D103" s="102" t="s">
        <v>1107</v>
      </c>
      <c r="E103" s="102">
        <v>20</v>
      </c>
      <c r="F103" s="102"/>
      <c r="G103" s="102">
        <v>5.61</v>
      </c>
      <c r="H103" s="102">
        <v>331</v>
      </c>
      <c r="I103" s="102">
        <v>11.5</v>
      </c>
      <c r="J103" s="102">
        <v>117</v>
      </c>
      <c r="K103" s="102">
        <v>0.26</v>
      </c>
      <c r="L103" s="243">
        <v>0</v>
      </c>
    </row>
    <row r="104" spans="1:29">
      <c r="A104" s="242" t="s">
        <v>1108</v>
      </c>
      <c r="B104" s="124">
        <v>320</v>
      </c>
      <c r="C104" s="102" t="s">
        <v>1087</v>
      </c>
      <c r="D104" s="102" t="s">
        <v>1109</v>
      </c>
      <c r="E104" s="102">
        <v>15</v>
      </c>
      <c r="F104" s="102"/>
      <c r="G104" s="102">
        <v>7.36</v>
      </c>
      <c r="H104" s="102">
        <v>808</v>
      </c>
      <c r="I104" s="102">
        <v>11.6</v>
      </c>
      <c r="J104" s="102">
        <v>-134</v>
      </c>
      <c r="K104" s="102">
        <v>0.17</v>
      </c>
      <c r="L104" s="243">
        <v>0</v>
      </c>
    </row>
    <row r="105" spans="1:29">
      <c r="A105" s="242" t="s">
        <v>1110</v>
      </c>
      <c r="B105" s="124">
        <v>320</v>
      </c>
      <c r="C105" s="102" t="s">
        <v>1111</v>
      </c>
      <c r="D105" s="102" t="s">
        <v>1112</v>
      </c>
      <c r="E105" s="102">
        <v>30</v>
      </c>
      <c r="F105" s="102"/>
      <c r="G105" s="102">
        <v>7.51</v>
      </c>
      <c r="H105" s="102">
        <v>752</v>
      </c>
      <c r="I105" s="102">
        <v>11.5</v>
      </c>
      <c r="J105" s="102">
        <v>-158</v>
      </c>
      <c r="K105" s="102">
        <v>0.11</v>
      </c>
      <c r="L105" s="243">
        <v>0</v>
      </c>
    </row>
    <row r="106" spans="1:29" ht="15" thickBot="1">
      <c r="A106" s="245" t="s">
        <v>1113</v>
      </c>
      <c r="B106" s="246">
        <v>320</v>
      </c>
      <c r="C106" s="108" t="s">
        <v>1114</v>
      </c>
      <c r="D106" s="108" t="s">
        <v>1115</v>
      </c>
      <c r="E106" s="108">
        <v>33</v>
      </c>
      <c r="F106" s="108"/>
      <c r="G106" s="108">
        <v>6.76</v>
      </c>
      <c r="H106" s="108">
        <v>536</v>
      </c>
      <c r="I106" s="108">
        <v>11.5</v>
      </c>
      <c r="J106" s="108">
        <v>19</v>
      </c>
      <c r="K106" s="108">
        <v>0.17</v>
      </c>
      <c r="L106" s="247">
        <v>0</v>
      </c>
    </row>
    <row r="109" spans="1:29" ht="15.6">
      <c r="A109" s="251" t="s">
        <v>1252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>
      <c r="A111" s="252"/>
      <c r="B111" s="439" t="s">
        <v>1415</v>
      </c>
      <c r="C111" s="252"/>
      <c r="D111" s="252"/>
      <c r="E111" s="439" t="s">
        <v>1254</v>
      </c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339"/>
      <c r="Z111" s="339"/>
      <c r="AA111" s="252"/>
      <c r="AB111" s="252"/>
      <c r="AC111" s="252"/>
    </row>
    <row r="112" spans="1:29">
      <c r="A112" s="252"/>
      <c r="B112" s="253"/>
      <c r="C112" s="252"/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339"/>
      <c r="Z112" s="339"/>
      <c r="AA112" s="252"/>
      <c r="AB112" s="252"/>
      <c r="AC112" s="252"/>
    </row>
    <row r="113" spans="1:29">
      <c r="A113" s="252"/>
      <c r="B113" s="253" t="s">
        <v>1416</v>
      </c>
      <c r="C113" s="439" t="s">
        <v>1417</v>
      </c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339"/>
      <c r="Z113" s="339"/>
      <c r="AA113" s="252"/>
      <c r="AB113" s="252"/>
      <c r="AC113" s="252"/>
    </row>
    <row r="114" spans="1:29">
      <c r="A114" s="252"/>
      <c r="B114" s="253" t="s">
        <v>1418</v>
      </c>
      <c r="C114" s="439" t="s">
        <v>1419</v>
      </c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>
      <c r="A115" s="252"/>
      <c r="B115" s="253" t="s">
        <v>1259</v>
      </c>
      <c r="C115" s="439" t="s">
        <v>1260</v>
      </c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>
      <c r="A116" s="252"/>
      <c r="B116" s="253" t="s">
        <v>81</v>
      </c>
      <c r="C116" s="252" t="s">
        <v>1420</v>
      </c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339"/>
      <c r="Z116" s="339"/>
      <c r="AA116" s="252"/>
      <c r="AB116" s="252"/>
      <c r="AC116" s="252"/>
    </row>
    <row r="117" spans="1:29">
      <c r="A117" s="252"/>
      <c r="B117" s="252"/>
      <c r="C117" s="252"/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339"/>
      <c r="Z117" s="339"/>
      <c r="AA117" s="252"/>
      <c r="AB117" s="252"/>
      <c r="AC117" s="252"/>
    </row>
    <row r="118" spans="1:29">
      <c r="A118" s="252" t="s">
        <v>1262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339"/>
      <c r="Z118" s="339"/>
      <c r="AA118" s="252"/>
      <c r="AB118" s="252"/>
      <c r="AC118" s="252"/>
    </row>
    <row r="119" spans="1:29">
      <c r="A119" s="252"/>
      <c r="B119" s="252"/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339"/>
      <c r="Z119" s="339"/>
      <c r="AA119" s="252"/>
      <c r="AB119" s="252"/>
      <c r="AC119" s="252"/>
    </row>
    <row r="120" spans="1:29">
      <c r="A120" s="252"/>
      <c r="B120" s="252" t="s">
        <v>1263</v>
      </c>
      <c r="C120" s="252"/>
      <c r="D120" s="252"/>
      <c r="E120" s="252"/>
      <c r="F120" s="252" t="s">
        <v>1264</v>
      </c>
      <c r="G120" s="252"/>
      <c r="H120" s="252"/>
      <c r="I120" s="252"/>
      <c r="J120" s="252" t="s">
        <v>1265</v>
      </c>
      <c r="K120" s="252"/>
      <c r="L120" s="252"/>
      <c r="M120" s="252"/>
      <c r="N120" s="252" t="s">
        <v>1266</v>
      </c>
      <c r="O120" s="252"/>
      <c r="P120" s="252"/>
      <c r="Q120" s="252"/>
      <c r="R120" s="252" t="s">
        <v>1267</v>
      </c>
      <c r="S120" s="252"/>
      <c r="T120" s="252"/>
      <c r="U120" s="252"/>
      <c r="V120" s="252" t="s">
        <v>1268</v>
      </c>
      <c r="W120" s="252"/>
      <c r="X120" s="252"/>
      <c r="Y120" s="339"/>
      <c r="Z120" s="339"/>
      <c r="AA120" s="252"/>
      <c r="AB120" s="252"/>
      <c r="AC120" s="252"/>
    </row>
    <row r="121" spans="1:29">
      <c r="A121" s="253" t="s">
        <v>1416</v>
      </c>
      <c r="B121" s="252">
        <v>-28.7</v>
      </c>
      <c r="C121" s="252" t="s">
        <v>1269</v>
      </c>
      <c r="D121" s="252"/>
      <c r="E121" s="252"/>
      <c r="F121" s="252">
        <v>-27.5</v>
      </c>
      <c r="G121" s="252" t="s">
        <v>1421</v>
      </c>
      <c r="H121" s="252"/>
      <c r="I121" s="252"/>
      <c r="J121" s="252">
        <v>-26.9</v>
      </c>
      <c r="K121" s="351" t="s">
        <v>1422</v>
      </c>
      <c r="L121" s="252"/>
      <c r="M121" s="252"/>
      <c r="N121" s="252">
        <v>-27.6</v>
      </c>
      <c r="O121" s="252" t="s">
        <v>1423</v>
      </c>
      <c r="P121" s="252"/>
      <c r="Q121" s="252"/>
      <c r="R121" s="252">
        <v>-27.6</v>
      </c>
      <c r="S121" s="252" t="s">
        <v>1423</v>
      </c>
      <c r="T121" s="252"/>
      <c r="U121" s="252"/>
      <c r="V121" s="252">
        <v>-28.9</v>
      </c>
      <c r="W121" s="252" t="s">
        <v>1424</v>
      </c>
      <c r="X121" s="252"/>
      <c r="Y121" s="339"/>
      <c r="Z121" s="339"/>
      <c r="AA121" s="252"/>
      <c r="AB121" s="252"/>
      <c r="AC121" s="252"/>
    </row>
    <row r="122" spans="1:29" ht="15">
      <c r="A122" s="253" t="s">
        <v>1425</v>
      </c>
      <c r="B122" s="252">
        <v>-0.6</v>
      </c>
      <c r="C122" s="252" t="s">
        <v>1274</v>
      </c>
      <c r="D122" s="252">
        <v>-3.6</v>
      </c>
      <c r="E122" s="252"/>
      <c r="F122" s="252">
        <v>-0.7</v>
      </c>
      <c r="G122" s="252" t="s">
        <v>1274</v>
      </c>
      <c r="H122" s="252">
        <v>-6.7</v>
      </c>
      <c r="I122" s="252"/>
      <c r="J122" s="252">
        <v>-0.7</v>
      </c>
      <c r="K122" s="252" t="s">
        <v>1274</v>
      </c>
      <c r="L122" s="252">
        <v>-2.7</v>
      </c>
      <c r="M122" s="252"/>
      <c r="N122" s="252">
        <v>-1.3</v>
      </c>
      <c r="O122" s="252" t="s">
        <v>1274</v>
      </c>
      <c r="P122" s="252">
        <v>-4.0999999999999996</v>
      </c>
      <c r="Q122" s="252"/>
      <c r="R122" s="252">
        <v>-0.6</v>
      </c>
      <c r="S122" s="252" t="s">
        <v>1274</v>
      </c>
      <c r="T122" s="252">
        <v>-0.7</v>
      </c>
      <c r="U122" s="252"/>
      <c r="V122" s="252">
        <v>-0.4</v>
      </c>
      <c r="W122" s="252" t="s">
        <v>1274</v>
      </c>
      <c r="X122" s="252">
        <v>-5</v>
      </c>
      <c r="Y122" s="339"/>
      <c r="Z122" s="339"/>
      <c r="AA122" s="252"/>
      <c r="AB122" s="252"/>
      <c r="AC122" s="252"/>
    </row>
    <row r="123" spans="1:29" ht="18">
      <c r="A123" s="253"/>
      <c r="B123" s="252"/>
      <c r="C123" s="252"/>
      <c r="D123" s="252"/>
      <c r="E123" s="252"/>
      <c r="F123" s="252" t="s">
        <v>1426</v>
      </c>
      <c r="G123" s="252"/>
      <c r="H123" s="252"/>
      <c r="I123" s="252"/>
      <c r="J123" s="252">
        <v>-26.1</v>
      </c>
      <c r="K123" s="252" t="s">
        <v>1427</v>
      </c>
      <c r="L123" s="252"/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339"/>
      <c r="Z123" s="339"/>
      <c r="AA123" s="252"/>
      <c r="AB123" s="252"/>
      <c r="AC123" s="252"/>
    </row>
    <row r="124" spans="1:29">
      <c r="A124" s="253"/>
      <c r="B124" s="252"/>
      <c r="C124" s="252"/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339"/>
      <c r="Z124" s="339"/>
      <c r="AA124" s="252"/>
      <c r="AB124" s="252"/>
      <c r="AC124" s="252"/>
    </row>
    <row r="125" spans="1:29">
      <c r="A125" s="252"/>
      <c r="B125" s="252"/>
      <c r="C125" s="439" t="s">
        <v>1276</v>
      </c>
      <c r="D125" s="252"/>
      <c r="E125" s="252"/>
      <c r="F125" s="439" t="s">
        <v>1276</v>
      </c>
      <c r="G125" s="252"/>
      <c r="H125" s="252"/>
      <c r="I125" s="252"/>
      <c r="J125" s="439" t="s">
        <v>1276</v>
      </c>
      <c r="K125" s="252"/>
      <c r="L125" s="252"/>
      <c r="M125" s="252"/>
      <c r="N125" s="439" t="s">
        <v>1276</v>
      </c>
      <c r="O125" s="252"/>
      <c r="P125" s="252"/>
      <c r="Q125" s="252"/>
      <c r="R125" s="439" t="s">
        <v>1276</v>
      </c>
      <c r="S125" s="252"/>
      <c r="T125" s="252"/>
      <c r="U125" s="252"/>
      <c r="V125" s="439" t="s">
        <v>1276</v>
      </c>
      <c r="W125" s="252"/>
      <c r="X125" s="252"/>
      <c r="Y125" s="339"/>
      <c r="Z125" s="339"/>
      <c r="AA125" s="252"/>
      <c r="AB125" s="252"/>
      <c r="AC125" s="252"/>
    </row>
    <row r="126" spans="1:29">
      <c r="A126" s="440" t="s">
        <v>1277</v>
      </c>
      <c r="B126" s="440" t="s">
        <v>81</v>
      </c>
      <c r="C126" s="254" t="s">
        <v>1396</v>
      </c>
      <c r="D126" s="252"/>
      <c r="E126" s="252"/>
      <c r="F126" s="254" t="s">
        <v>1428</v>
      </c>
      <c r="G126" s="252"/>
      <c r="H126" s="252"/>
      <c r="I126" s="252"/>
      <c r="J126" s="254" t="s">
        <v>1429</v>
      </c>
      <c r="K126" s="252"/>
      <c r="L126" s="252"/>
      <c r="M126" s="252"/>
      <c r="N126" s="254" t="s">
        <v>1430</v>
      </c>
      <c r="O126" s="252"/>
      <c r="P126" s="252"/>
      <c r="Q126" s="252"/>
      <c r="R126" s="254" t="s">
        <v>1431</v>
      </c>
      <c r="S126" s="252"/>
      <c r="T126" s="252"/>
      <c r="U126" s="252"/>
      <c r="V126" s="254" t="s">
        <v>1283</v>
      </c>
      <c r="W126" s="252"/>
      <c r="X126" s="252"/>
      <c r="Y126" s="339"/>
      <c r="Z126" s="339"/>
      <c r="AA126" s="252"/>
      <c r="AB126" s="252"/>
      <c r="AC126" s="252"/>
    </row>
    <row r="127" spans="1:29">
      <c r="A127" s="254" t="s">
        <v>1248</v>
      </c>
      <c r="B127" s="254"/>
      <c r="C127" s="254"/>
      <c r="D127" s="252"/>
      <c r="E127" s="252"/>
      <c r="F127" s="254"/>
      <c r="G127" s="252"/>
      <c r="H127" s="252"/>
      <c r="I127" s="252"/>
      <c r="J127" s="254"/>
      <c r="K127" s="252"/>
      <c r="L127" s="252"/>
      <c r="M127" s="252"/>
      <c r="N127" s="254"/>
      <c r="O127" s="252"/>
      <c r="P127" s="252"/>
      <c r="Q127" s="252"/>
      <c r="R127" s="254"/>
      <c r="S127" s="252"/>
      <c r="T127" s="252"/>
      <c r="U127" s="252"/>
      <c r="V127" s="254"/>
      <c r="W127" s="252"/>
      <c r="X127" s="252"/>
      <c r="Y127" s="339"/>
      <c r="Z127" s="339"/>
      <c r="AA127" s="252"/>
      <c r="AB127" s="252"/>
      <c r="AC127" s="252"/>
    </row>
    <row r="128" spans="1:29" ht="15">
      <c r="A128" s="254"/>
      <c r="B128" s="254"/>
      <c r="C128" s="253" t="s">
        <v>1432</v>
      </c>
      <c r="D128" s="253" t="s">
        <v>1433</v>
      </c>
      <c r="E128" s="252"/>
      <c r="F128" s="253" t="s">
        <v>1434</v>
      </c>
      <c r="G128" s="253" t="s">
        <v>1435</v>
      </c>
      <c r="H128" s="252"/>
      <c r="I128" s="252"/>
      <c r="J128" s="253" t="s">
        <v>1434</v>
      </c>
      <c r="K128" s="253" t="s">
        <v>1436</v>
      </c>
      <c r="L128" s="252"/>
      <c r="M128" s="252"/>
      <c r="N128" s="253" t="s">
        <v>1437</v>
      </c>
      <c r="O128" s="253" t="s">
        <v>1438</v>
      </c>
      <c r="P128" s="252"/>
      <c r="Q128" s="252"/>
      <c r="R128" s="253" t="s">
        <v>1432</v>
      </c>
      <c r="S128" s="253" t="s">
        <v>1434</v>
      </c>
      <c r="T128" s="252"/>
      <c r="U128" s="252"/>
      <c r="V128" s="253" t="s">
        <v>1439</v>
      </c>
      <c r="W128" s="253" t="s">
        <v>1440</v>
      </c>
      <c r="X128" s="252"/>
      <c r="Y128" s="339"/>
      <c r="Z128" s="339"/>
      <c r="AA128" s="252"/>
      <c r="AB128" s="252"/>
      <c r="AC128" s="252"/>
    </row>
    <row r="129" spans="1:29">
      <c r="A129" s="254">
        <v>0</v>
      </c>
      <c r="B129" s="440">
        <f>+(100-A129)/100</f>
        <v>1</v>
      </c>
      <c r="C129" s="255">
        <f>$B$121+$B$122*LN(B129)</f>
        <v>-28.7</v>
      </c>
      <c r="D129" s="255">
        <f>$B$121+$D$122*LN(B129)</f>
        <v>-28.7</v>
      </c>
      <c r="E129" s="252"/>
      <c r="F129" s="255">
        <f>$F$121+$F$122*LN($B129)</f>
        <v>-27.5</v>
      </c>
      <c r="G129" s="255">
        <f>$F$121+$H$122*LN($B129)</f>
        <v>-27.5</v>
      </c>
      <c r="H129" s="252"/>
      <c r="I129" s="252"/>
      <c r="J129" s="255">
        <f>$J$121+$J$122*LN($B129)</f>
        <v>-26.9</v>
      </c>
      <c r="K129" s="255">
        <f>$J$121+$L$122*LN($B129)</f>
        <v>-26.9</v>
      </c>
      <c r="L129" s="252"/>
      <c r="M129" s="252"/>
      <c r="N129" s="255">
        <f>$N$121+$N$122*LN($B129)</f>
        <v>-27.6</v>
      </c>
      <c r="O129" s="255">
        <f>$N$121+$P$122*LN($B129)</f>
        <v>-27.6</v>
      </c>
      <c r="P129" s="252"/>
      <c r="Q129" s="252"/>
      <c r="R129" s="255">
        <f>$R$121+$R$122*LN($B129)</f>
        <v>-27.6</v>
      </c>
      <c r="S129" s="255">
        <f>$R$121+$T$122*LN($B129)</f>
        <v>-27.6</v>
      </c>
      <c r="T129" s="252"/>
      <c r="U129" s="252"/>
      <c r="V129" s="255">
        <f>$V$121+$V$122*LN($B129)</f>
        <v>-28.9</v>
      </c>
      <c r="W129" s="255">
        <f>$V$121+$X$122*LN($B129)</f>
        <v>-28.9</v>
      </c>
      <c r="X129" s="252"/>
      <c r="Y129" s="339"/>
      <c r="Z129" s="339"/>
      <c r="AA129" s="252"/>
      <c r="AB129" s="252"/>
      <c r="AC129" s="252"/>
    </row>
    <row r="130" spans="1:29">
      <c r="A130" s="254">
        <v>10</v>
      </c>
      <c r="B130" s="440">
        <f t="shared" ref="B130:B142" si="18">+(100-A130)/100</f>
        <v>0.9</v>
      </c>
      <c r="C130" s="255">
        <f t="shared" ref="C130:C142" si="19">$B$121+$B$122*LN(B130)</f>
        <v>-28.636783690605302</v>
      </c>
      <c r="D130" s="255">
        <f t="shared" ref="D130:D142" si="20">$B$121+$D$122*LN(B130)</f>
        <v>-28.320702143631824</v>
      </c>
      <c r="E130" s="252"/>
      <c r="F130" s="255">
        <f t="shared" ref="F130:F142" si="21">$F$121+$F$122*LN($B130)</f>
        <v>-27.42624763903952</v>
      </c>
      <c r="G130" s="255">
        <f t="shared" ref="G130:G142" si="22">$F$121+$H$122*LN($B130)</f>
        <v>-26.794084545092563</v>
      </c>
      <c r="H130" s="252"/>
      <c r="I130" s="252"/>
      <c r="J130" s="255">
        <f t="shared" ref="J130:J142" si="23">$J$121+$J$122*LN($B130)</f>
        <v>-26.826247639039519</v>
      </c>
      <c r="K130" s="255">
        <f t="shared" ref="K130:K142" si="24">$J$121+$L$122*LN($B130)</f>
        <v>-26.615526607723869</v>
      </c>
      <c r="L130" s="252"/>
      <c r="M130" s="252"/>
      <c r="N130" s="255">
        <f t="shared" ref="N130:N142" si="25">$N$121+$N$122*LN($B130)</f>
        <v>-27.463031329644828</v>
      </c>
      <c r="O130" s="255">
        <f t="shared" ref="O130:O142" si="26">$N$121+$P$122*LN($B130)</f>
        <v>-27.168021885802915</v>
      </c>
      <c r="P130" s="252"/>
      <c r="Q130" s="252"/>
      <c r="R130" s="255">
        <f t="shared" ref="R130:R142" si="27">$R$121+$R$122*LN($B130)</f>
        <v>-27.536783690605304</v>
      </c>
      <c r="S130" s="255">
        <f t="shared" ref="S130:S142" si="28">$R$121+$T$122*LN($B130)</f>
        <v>-27.526247639039521</v>
      </c>
      <c r="T130" s="252"/>
      <c r="U130" s="252"/>
      <c r="V130" s="255">
        <f t="shared" ref="V130:V142" si="29">$V$121+$V$122*LN($B130)</f>
        <v>-28.857855793736867</v>
      </c>
      <c r="W130" s="255">
        <f t="shared" ref="W130:W142" si="30">$V$121+$X$122*LN($B130)</f>
        <v>-28.373197421710866</v>
      </c>
      <c r="X130" s="252"/>
      <c r="Y130" s="339"/>
      <c r="Z130" s="339"/>
      <c r="AA130" s="252"/>
      <c r="AB130" s="252"/>
      <c r="AC130" s="252"/>
    </row>
    <row r="131" spans="1:29">
      <c r="A131" s="254">
        <v>20</v>
      </c>
      <c r="B131" s="440">
        <f t="shared" si="18"/>
        <v>0.8</v>
      </c>
      <c r="C131" s="255">
        <f t="shared" si="19"/>
        <v>-28.566113869211474</v>
      </c>
      <c r="D131" s="255">
        <f t="shared" si="20"/>
        <v>-27.896683215268844</v>
      </c>
      <c r="E131" s="252"/>
      <c r="F131" s="255">
        <f t="shared" si="21"/>
        <v>-27.343799514080054</v>
      </c>
      <c r="G131" s="255">
        <f t="shared" si="22"/>
        <v>-26.004938206194794</v>
      </c>
      <c r="H131" s="252"/>
      <c r="I131" s="252"/>
      <c r="J131" s="255">
        <f t="shared" si="23"/>
        <v>-26.743799514080052</v>
      </c>
      <c r="K131" s="255">
        <f t="shared" si="24"/>
        <v>-26.297512411451631</v>
      </c>
      <c r="L131" s="252"/>
      <c r="M131" s="252"/>
      <c r="N131" s="255">
        <f t="shared" si="25"/>
        <v>-27.30991338329153</v>
      </c>
      <c r="O131" s="255">
        <f t="shared" si="26"/>
        <v>-26.685111439611742</v>
      </c>
      <c r="P131" s="252"/>
      <c r="Q131" s="252"/>
      <c r="R131" s="255">
        <f t="shared" si="27"/>
        <v>-27.466113869211476</v>
      </c>
      <c r="S131" s="255">
        <f t="shared" si="28"/>
        <v>-27.443799514080055</v>
      </c>
      <c r="T131" s="252"/>
      <c r="U131" s="252"/>
      <c r="V131" s="255">
        <f t="shared" si="29"/>
        <v>-28.810742579474315</v>
      </c>
      <c r="W131" s="255">
        <f t="shared" si="30"/>
        <v>-27.784282243428951</v>
      </c>
      <c r="X131" s="252"/>
      <c r="Y131" s="339"/>
      <c r="Z131" s="339"/>
      <c r="AA131" s="252"/>
      <c r="AB131" s="252"/>
      <c r="AC131" s="252"/>
    </row>
    <row r="132" spans="1:29">
      <c r="A132" s="254">
        <v>30</v>
      </c>
      <c r="B132" s="440">
        <f t="shared" si="18"/>
        <v>0.7</v>
      </c>
      <c r="C132" s="255">
        <f t="shared" si="19"/>
        <v>-28.485995033636758</v>
      </c>
      <c r="D132" s="255">
        <f t="shared" si="20"/>
        <v>-27.415970201820564</v>
      </c>
      <c r="E132" s="252"/>
      <c r="F132" s="255">
        <f t="shared" si="21"/>
        <v>-27.250327539242889</v>
      </c>
      <c r="G132" s="255">
        <f t="shared" si="22"/>
        <v>-25.110277875610493</v>
      </c>
      <c r="H132" s="252"/>
      <c r="I132" s="252"/>
      <c r="J132" s="255">
        <f t="shared" si="23"/>
        <v>-26.650327539242888</v>
      </c>
      <c r="K132" s="255">
        <f t="shared" si="24"/>
        <v>-25.936977651365421</v>
      </c>
      <c r="L132" s="252"/>
      <c r="M132" s="252"/>
      <c r="N132" s="255">
        <f t="shared" si="25"/>
        <v>-27.136322572879649</v>
      </c>
      <c r="O132" s="255">
        <f t="shared" si="26"/>
        <v>-26.137632729851198</v>
      </c>
      <c r="P132" s="252"/>
      <c r="Q132" s="252"/>
      <c r="R132" s="255">
        <f t="shared" si="27"/>
        <v>-27.38599503363676</v>
      </c>
      <c r="S132" s="255">
        <f t="shared" si="28"/>
        <v>-27.35032753924289</v>
      </c>
      <c r="T132" s="252"/>
      <c r="U132" s="252"/>
      <c r="V132" s="255">
        <f t="shared" si="29"/>
        <v>-28.757330022424505</v>
      </c>
      <c r="W132" s="255">
        <f t="shared" si="30"/>
        <v>-27.116625280306337</v>
      </c>
      <c r="X132" s="252"/>
      <c r="Y132" s="339"/>
      <c r="Z132" s="339"/>
      <c r="AA132" s="252"/>
      <c r="AB132" s="252"/>
      <c r="AC132" s="252"/>
    </row>
    <row r="133" spans="1:29">
      <c r="A133" s="254">
        <v>40</v>
      </c>
      <c r="B133" s="440">
        <f t="shared" si="18"/>
        <v>0.6</v>
      </c>
      <c r="C133" s="255">
        <f t="shared" si="19"/>
        <v>-28.393504625740405</v>
      </c>
      <c r="D133" s="255">
        <f t="shared" si="20"/>
        <v>-26.861027754442432</v>
      </c>
      <c r="E133" s="252"/>
      <c r="F133" s="255">
        <f t="shared" si="21"/>
        <v>-27.142422063363806</v>
      </c>
      <c r="G133" s="255">
        <f t="shared" si="22"/>
        <v>-24.077468320767863</v>
      </c>
      <c r="H133" s="252"/>
      <c r="I133" s="252"/>
      <c r="J133" s="255">
        <f t="shared" si="23"/>
        <v>-26.542422063363805</v>
      </c>
      <c r="K133" s="255">
        <f t="shared" si="24"/>
        <v>-25.520770815831824</v>
      </c>
      <c r="L133" s="252"/>
      <c r="M133" s="252"/>
      <c r="N133" s="255">
        <f t="shared" si="25"/>
        <v>-26.935926689104214</v>
      </c>
      <c r="O133" s="255">
        <f t="shared" si="26"/>
        <v>-25.50561494255944</v>
      </c>
      <c r="P133" s="252"/>
      <c r="Q133" s="252"/>
      <c r="R133" s="255">
        <f t="shared" si="27"/>
        <v>-27.293504625740407</v>
      </c>
      <c r="S133" s="255">
        <f t="shared" si="28"/>
        <v>-27.242422063363808</v>
      </c>
      <c r="T133" s="252"/>
      <c r="U133" s="252"/>
      <c r="V133" s="255">
        <f t="shared" si="29"/>
        <v>-28.695669750493604</v>
      </c>
      <c r="W133" s="255">
        <f t="shared" si="30"/>
        <v>-26.345871881170044</v>
      </c>
      <c r="X133" s="252"/>
      <c r="Y133" s="339"/>
      <c r="Z133" s="339"/>
      <c r="AA133" s="252"/>
      <c r="AB133" s="252"/>
      <c r="AC133" s="252"/>
    </row>
    <row r="134" spans="1:29">
      <c r="A134" s="254">
        <v>50</v>
      </c>
      <c r="B134" s="440">
        <f t="shared" si="18"/>
        <v>0.5</v>
      </c>
      <c r="C134" s="255">
        <f t="shared" si="19"/>
        <v>-28.284111691664034</v>
      </c>
      <c r="D134" s="255">
        <f t="shared" si="20"/>
        <v>-26.204670149984196</v>
      </c>
      <c r="E134" s="252"/>
      <c r="F134" s="255">
        <f t="shared" si="21"/>
        <v>-27.014796973608039</v>
      </c>
      <c r="G134" s="255">
        <f t="shared" si="22"/>
        <v>-22.855913890248367</v>
      </c>
      <c r="H134" s="252"/>
      <c r="I134" s="252"/>
      <c r="J134" s="255">
        <f t="shared" si="23"/>
        <v>-26.414796973608038</v>
      </c>
      <c r="K134" s="255">
        <f t="shared" si="24"/>
        <v>-25.028502612488147</v>
      </c>
      <c r="L134" s="252"/>
      <c r="M134" s="252"/>
      <c r="N134" s="255">
        <f t="shared" si="25"/>
        <v>-26.698908665272072</v>
      </c>
      <c r="O134" s="255">
        <f t="shared" si="26"/>
        <v>-24.758096559704228</v>
      </c>
      <c r="P134" s="252"/>
      <c r="Q134" s="252"/>
      <c r="R134" s="255">
        <f t="shared" si="27"/>
        <v>-27.184111691664036</v>
      </c>
      <c r="S134" s="255">
        <f t="shared" si="28"/>
        <v>-27.114796973608041</v>
      </c>
      <c r="T134" s="252"/>
      <c r="U134" s="252"/>
      <c r="V134" s="255">
        <f t="shared" si="29"/>
        <v>-28.62274112777602</v>
      </c>
      <c r="W134" s="255">
        <f t="shared" si="30"/>
        <v>-25.434264097200273</v>
      </c>
      <c r="X134" s="252"/>
      <c r="Y134" s="339"/>
      <c r="Z134" s="339"/>
      <c r="AA134" s="252"/>
      <c r="AB134" s="252"/>
      <c r="AC134" s="252"/>
    </row>
    <row r="135" spans="1:29">
      <c r="A135" s="254">
        <v>60</v>
      </c>
      <c r="B135" s="440">
        <f t="shared" si="18"/>
        <v>0.4</v>
      </c>
      <c r="C135" s="255">
        <f t="shared" si="19"/>
        <v>-28.150225560875505</v>
      </c>
      <c r="D135" s="255">
        <f t="shared" si="20"/>
        <v>-25.401353365253041</v>
      </c>
      <c r="E135" s="252"/>
      <c r="F135" s="255">
        <f t="shared" si="21"/>
        <v>-26.858596487688093</v>
      </c>
      <c r="G135" s="255">
        <f t="shared" si="22"/>
        <v>-21.360852096443161</v>
      </c>
      <c r="H135" s="252"/>
      <c r="I135" s="252"/>
      <c r="J135" s="255">
        <f t="shared" si="23"/>
        <v>-26.258596487688092</v>
      </c>
      <c r="K135" s="255">
        <f t="shared" si="24"/>
        <v>-24.42601502393978</v>
      </c>
      <c r="L135" s="252"/>
      <c r="M135" s="252"/>
      <c r="N135" s="255">
        <f t="shared" si="25"/>
        <v>-26.4088220485636</v>
      </c>
      <c r="O135" s="255">
        <f t="shared" si="26"/>
        <v>-23.843207999315965</v>
      </c>
      <c r="P135" s="252"/>
      <c r="Q135" s="252"/>
      <c r="R135" s="255">
        <f t="shared" si="27"/>
        <v>-27.050225560875507</v>
      </c>
      <c r="S135" s="255">
        <f t="shared" si="28"/>
        <v>-26.958596487688094</v>
      </c>
      <c r="T135" s="252"/>
      <c r="U135" s="252"/>
      <c r="V135" s="255">
        <f t="shared" si="29"/>
        <v>-28.533483707250337</v>
      </c>
      <c r="W135" s="255">
        <f t="shared" si="30"/>
        <v>-24.318546340629226</v>
      </c>
      <c r="X135" s="252"/>
      <c r="Y135" s="339"/>
      <c r="Z135" s="339"/>
      <c r="AA135" s="252"/>
      <c r="AB135" s="252"/>
      <c r="AC135" s="252"/>
    </row>
    <row r="136" spans="1:29">
      <c r="A136" s="254">
        <v>70</v>
      </c>
      <c r="B136" s="440">
        <f t="shared" si="18"/>
        <v>0.3</v>
      </c>
      <c r="C136" s="255">
        <f t="shared" si="19"/>
        <v>-27.977616317404436</v>
      </c>
      <c r="D136" s="255">
        <f t="shared" si="20"/>
        <v>-24.365697904426629</v>
      </c>
      <c r="E136" s="252"/>
      <c r="F136" s="255">
        <f t="shared" si="21"/>
        <v>-26.657219036971846</v>
      </c>
      <c r="G136" s="255">
        <f t="shared" si="22"/>
        <v>-19.43338221101623</v>
      </c>
      <c r="H136" s="252"/>
      <c r="I136" s="252"/>
      <c r="J136" s="255">
        <f t="shared" si="23"/>
        <v>-26.057219036971844</v>
      </c>
      <c r="K136" s="255">
        <f t="shared" si="24"/>
        <v>-23.649273428319972</v>
      </c>
      <c r="L136" s="252"/>
      <c r="M136" s="252"/>
      <c r="N136" s="255">
        <f t="shared" si="25"/>
        <v>-26.034835354376284</v>
      </c>
      <c r="O136" s="255">
        <f t="shared" si="26"/>
        <v>-22.663711502263663</v>
      </c>
      <c r="P136" s="252"/>
      <c r="Q136" s="252"/>
      <c r="R136" s="255">
        <f t="shared" si="27"/>
        <v>-26.877616317404438</v>
      </c>
      <c r="S136" s="255">
        <f t="shared" si="28"/>
        <v>-26.757219036971847</v>
      </c>
      <c r="T136" s="252"/>
      <c r="U136" s="252"/>
      <c r="V136" s="255">
        <f t="shared" si="29"/>
        <v>-28.418410878269626</v>
      </c>
      <c r="W136" s="255">
        <f t="shared" si="30"/>
        <v>-22.880135978370319</v>
      </c>
      <c r="X136" s="252"/>
      <c r="Y136" s="339"/>
      <c r="Z136" s="339"/>
      <c r="AA136" s="252"/>
      <c r="AB136" s="252"/>
      <c r="AC136" s="252"/>
    </row>
    <row r="137" spans="1:29">
      <c r="A137" s="254">
        <v>80</v>
      </c>
      <c r="B137" s="440">
        <f t="shared" si="18"/>
        <v>0.2</v>
      </c>
      <c r="C137" s="255">
        <f t="shared" si="19"/>
        <v>-27.73433725253954</v>
      </c>
      <c r="D137" s="255">
        <f t="shared" si="20"/>
        <v>-22.906023515237237</v>
      </c>
      <c r="E137" s="252"/>
      <c r="F137" s="255">
        <f t="shared" si="21"/>
        <v>-26.373393461296128</v>
      </c>
      <c r="G137" s="255">
        <f t="shared" si="22"/>
        <v>-16.716765986691527</v>
      </c>
      <c r="H137" s="252"/>
      <c r="I137" s="252"/>
      <c r="J137" s="255">
        <f t="shared" si="23"/>
        <v>-25.773393461296127</v>
      </c>
      <c r="K137" s="255">
        <f t="shared" si="24"/>
        <v>-22.554517636427928</v>
      </c>
      <c r="L137" s="252"/>
      <c r="M137" s="252"/>
      <c r="N137" s="255">
        <f t="shared" si="25"/>
        <v>-25.50773071383567</v>
      </c>
      <c r="O137" s="255">
        <f t="shared" si="26"/>
        <v>-21.001304559020191</v>
      </c>
      <c r="P137" s="252"/>
      <c r="Q137" s="252"/>
      <c r="R137" s="255">
        <f t="shared" si="27"/>
        <v>-26.634337252539542</v>
      </c>
      <c r="S137" s="255">
        <f t="shared" si="28"/>
        <v>-26.47339346129613</v>
      </c>
      <c r="T137" s="252"/>
      <c r="U137" s="252"/>
      <c r="V137" s="255">
        <f t="shared" si="29"/>
        <v>-28.256224835026359</v>
      </c>
      <c r="W137" s="255">
        <f t="shared" si="30"/>
        <v>-20.852810437829497</v>
      </c>
      <c r="X137" s="252"/>
      <c r="Y137" s="339"/>
      <c r="Z137" s="339"/>
      <c r="AA137" s="252"/>
      <c r="AB137" s="252"/>
      <c r="AC137" s="252"/>
    </row>
    <row r="138" spans="1:29">
      <c r="A138" s="254">
        <v>90</v>
      </c>
      <c r="B138" s="440">
        <f t="shared" si="18"/>
        <v>0.1</v>
      </c>
      <c r="C138" s="255">
        <f t="shared" si="19"/>
        <v>-27.318448944203571</v>
      </c>
      <c r="D138" s="255">
        <f t="shared" si="20"/>
        <v>-20.410693665221437</v>
      </c>
      <c r="E138" s="252"/>
      <c r="F138" s="255">
        <f t="shared" si="21"/>
        <v>-25.888190434904168</v>
      </c>
      <c r="G138" s="255">
        <f t="shared" si="22"/>
        <v>-12.072679876939896</v>
      </c>
      <c r="H138" s="252"/>
      <c r="I138" s="252"/>
      <c r="J138" s="255">
        <f t="shared" si="23"/>
        <v>-25.288190434904166</v>
      </c>
      <c r="K138" s="255">
        <f t="shared" si="24"/>
        <v>-20.683020248916076</v>
      </c>
      <c r="L138" s="252"/>
      <c r="M138" s="252"/>
      <c r="N138" s="255">
        <f t="shared" si="25"/>
        <v>-24.60663937910774</v>
      </c>
      <c r="O138" s="255">
        <f t="shared" si="26"/>
        <v>-18.159401118724418</v>
      </c>
      <c r="P138" s="252"/>
      <c r="Q138" s="252"/>
      <c r="R138" s="255">
        <f t="shared" si="27"/>
        <v>-26.218448944203573</v>
      </c>
      <c r="S138" s="255">
        <f t="shared" si="28"/>
        <v>-25.988190434904169</v>
      </c>
      <c r="T138" s="252"/>
      <c r="U138" s="252"/>
      <c r="V138" s="255">
        <f t="shared" si="29"/>
        <v>-27.978965962802381</v>
      </c>
      <c r="W138" s="255">
        <f t="shared" si="30"/>
        <v>-17.387074535029772</v>
      </c>
      <c r="X138" s="252"/>
      <c r="Y138" s="339"/>
      <c r="Z138" s="339"/>
      <c r="AA138" s="252"/>
      <c r="AB138" s="252"/>
      <c r="AC138" s="252"/>
    </row>
    <row r="139" spans="1:29">
      <c r="A139" s="254">
        <v>95</v>
      </c>
      <c r="B139" s="440">
        <f t="shared" si="18"/>
        <v>0.05</v>
      </c>
      <c r="C139" s="255">
        <f t="shared" si="19"/>
        <v>-26.902560635867605</v>
      </c>
      <c r="D139" s="255">
        <f t="shared" si="20"/>
        <v>-17.91536381520563</v>
      </c>
      <c r="E139" s="252"/>
      <c r="F139" s="255">
        <f t="shared" si="21"/>
        <v>-25.402987408512207</v>
      </c>
      <c r="G139" s="255">
        <f t="shared" si="22"/>
        <v>-7.4285937671882607</v>
      </c>
      <c r="H139" s="252"/>
      <c r="I139" s="252"/>
      <c r="J139" s="255">
        <f t="shared" si="23"/>
        <v>-24.802987408512205</v>
      </c>
      <c r="K139" s="255">
        <f t="shared" si="24"/>
        <v>-18.811522861404221</v>
      </c>
      <c r="L139" s="252"/>
      <c r="M139" s="252"/>
      <c r="N139" s="255">
        <f t="shared" si="25"/>
        <v>-23.705548044379814</v>
      </c>
      <c r="O139" s="255">
        <f t="shared" si="26"/>
        <v>-15.317497678428641</v>
      </c>
      <c r="P139" s="252"/>
      <c r="Q139" s="252"/>
      <c r="R139" s="255">
        <f t="shared" si="27"/>
        <v>-25.802560635867607</v>
      </c>
      <c r="S139" s="255">
        <f t="shared" si="28"/>
        <v>-25.502987408512208</v>
      </c>
      <c r="T139" s="252"/>
      <c r="U139" s="252"/>
      <c r="V139" s="255">
        <f t="shared" si="29"/>
        <v>-27.701707090578402</v>
      </c>
      <c r="W139" s="255">
        <f t="shared" si="30"/>
        <v>-13.921338632230045</v>
      </c>
      <c r="X139" s="252"/>
      <c r="Y139" s="339"/>
      <c r="Z139" s="339"/>
      <c r="AA139" s="252"/>
      <c r="AB139" s="252"/>
      <c r="AC139" s="252"/>
    </row>
    <row r="140" spans="1:29">
      <c r="A140" s="254">
        <v>99</v>
      </c>
      <c r="B140" s="440">
        <f t="shared" si="18"/>
        <v>0.01</v>
      </c>
      <c r="C140" s="255">
        <f t="shared" si="19"/>
        <v>-25.936897888407145</v>
      </c>
      <c r="D140" s="255">
        <f t="shared" si="20"/>
        <v>-12.121387330442872</v>
      </c>
      <c r="E140" s="252"/>
      <c r="F140" s="255">
        <f t="shared" si="21"/>
        <v>-24.276380869808335</v>
      </c>
      <c r="G140" s="255">
        <f t="shared" si="22"/>
        <v>3.3546402461202085</v>
      </c>
      <c r="H140" s="252"/>
      <c r="I140" s="252"/>
      <c r="J140" s="255">
        <f t="shared" si="23"/>
        <v>-23.676380869808334</v>
      </c>
      <c r="K140" s="255">
        <f t="shared" si="24"/>
        <v>-14.466040497832152</v>
      </c>
      <c r="L140" s="252"/>
      <c r="M140" s="252"/>
      <c r="N140" s="255">
        <f t="shared" si="25"/>
        <v>-21.613278758215483</v>
      </c>
      <c r="O140" s="255">
        <f t="shared" si="26"/>
        <v>-8.7188022374488305</v>
      </c>
      <c r="P140" s="252"/>
      <c r="Q140" s="252"/>
      <c r="R140" s="255">
        <f t="shared" si="27"/>
        <v>-24.836897888407147</v>
      </c>
      <c r="S140" s="255">
        <f t="shared" si="28"/>
        <v>-24.376380869808337</v>
      </c>
      <c r="T140" s="252"/>
      <c r="U140" s="252"/>
      <c r="V140" s="255">
        <f t="shared" si="29"/>
        <v>-27.057931925604763</v>
      </c>
      <c r="W140" s="255">
        <f t="shared" si="30"/>
        <v>-5.8741490700595449</v>
      </c>
      <c r="X140" s="252"/>
      <c r="Y140" s="339"/>
      <c r="Z140" s="339"/>
      <c r="AA140" s="252"/>
      <c r="AB140" s="252"/>
      <c r="AC140" s="252"/>
    </row>
    <row r="141" spans="1:29">
      <c r="A141" s="254">
        <v>99.9</v>
      </c>
      <c r="B141" s="440">
        <f t="shared" si="18"/>
        <v>9.9999999999994321E-4</v>
      </c>
      <c r="C141" s="255">
        <f t="shared" si="19"/>
        <v>-24.555346832610685</v>
      </c>
      <c r="D141" s="255">
        <f t="shared" si="20"/>
        <v>-3.8320809956641</v>
      </c>
      <c r="E141" s="252"/>
      <c r="F141" s="255">
        <f t="shared" si="21"/>
        <v>-22.664571304712464</v>
      </c>
      <c r="G141" s="255">
        <f t="shared" si="22"/>
        <v>18.781960369180702</v>
      </c>
      <c r="H141" s="252"/>
      <c r="I141" s="252"/>
      <c r="J141" s="255">
        <f t="shared" si="23"/>
        <v>-22.064571304712462</v>
      </c>
      <c r="K141" s="255">
        <f t="shared" si="24"/>
        <v>-8.249060746748075</v>
      </c>
      <c r="L141" s="252"/>
      <c r="M141" s="252"/>
      <c r="N141" s="255">
        <f t="shared" si="25"/>
        <v>-18.619918137323147</v>
      </c>
      <c r="O141" s="255">
        <f t="shared" si="26"/>
        <v>0.72179664382699116</v>
      </c>
      <c r="P141" s="252"/>
      <c r="Q141" s="252"/>
      <c r="R141" s="255">
        <f t="shared" si="27"/>
        <v>-23.455346832610687</v>
      </c>
      <c r="S141" s="255">
        <f t="shared" si="28"/>
        <v>-22.764571304712465</v>
      </c>
      <c r="T141" s="252"/>
      <c r="U141" s="252"/>
      <c r="V141" s="255">
        <f t="shared" si="29"/>
        <v>-26.13689788840712</v>
      </c>
      <c r="W141" s="255">
        <f t="shared" si="30"/>
        <v>5.6387763949109697</v>
      </c>
      <c r="X141" s="252"/>
      <c r="Y141" s="339"/>
      <c r="Z141" s="339"/>
      <c r="AA141" s="252"/>
      <c r="AB141" s="252"/>
      <c r="AC141" s="252"/>
    </row>
    <row r="142" spans="1:29">
      <c r="A142" s="254">
        <v>99.99</v>
      </c>
      <c r="B142" s="440">
        <f t="shared" si="18"/>
        <v>1.0000000000005117E-4</v>
      </c>
      <c r="C142" s="255">
        <f t="shared" si="19"/>
        <v>-23.173795776814597</v>
      </c>
      <c r="D142" s="255">
        <f t="shared" si="20"/>
        <v>4.4572253391124157</v>
      </c>
      <c r="E142" s="252"/>
      <c r="F142" s="255">
        <f t="shared" si="21"/>
        <v>-21.052761739617033</v>
      </c>
      <c r="G142" s="255">
        <f t="shared" si="22"/>
        <v>34.209280492236992</v>
      </c>
      <c r="H142" s="252"/>
      <c r="I142" s="252"/>
      <c r="J142" s="255">
        <f t="shared" si="23"/>
        <v>-20.452761739617031</v>
      </c>
      <c r="K142" s="255">
        <f t="shared" si="24"/>
        <v>-2.0320809956656873</v>
      </c>
      <c r="L142" s="252"/>
      <c r="M142" s="252"/>
      <c r="N142" s="255">
        <f t="shared" si="25"/>
        <v>-15.62655751643163</v>
      </c>
      <c r="O142" s="255">
        <f t="shared" si="26"/>
        <v>10.162395525100244</v>
      </c>
      <c r="P142" s="252"/>
      <c r="Q142" s="252"/>
      <c r="R142" s="255">
        <f t="shared" si="27"/>
        <v>-22.073795776814599</v>
      </c>
      <c r="S142" s="255">
        <f t="shared" si="28"/>
        <v>-21.152761739617034</v>
      </c>
      <c r="T142" s="252"/>
      <c r="U142" s="252"/>
      <c r="V142" s="255">
        <f t="shared" si="29"/>
        <v>-25.215863851209729</v>
      </c>
      <c r="W142" s="255">
        <f t="shared" si="30"/>
        <v>17.151701859878351</v>
      </c>
      <c r="X142" s="252"/>
      <c r="Y142" s="339"/>
      <c r="Z142" s="339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>
      <c r="A188" s="252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>
      <c r="A190" s="252"/>
      <c r="B190" s="252"/>
      <c r="C190" s="252"/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>
      <c r="A191" s="252"/>
      <c r="B191" s="252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  <row r="192" spans="1:29">
      <c r="A192" s="252"/>
      <c r="B192" s="252"/>
      <c r="C192" s="252"/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339"/>
      <c r="Z192" s="339"/>
      <c r="AA192" s="252"/>
      <c r="AB192" s="252"/>
      <c r="AC192" s="252"/>
    </row>
    <row r="193" spans="1:29">
      <c r="A193" s="252"/>
      <c r="B193" s="252"/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  <c r="R193" s="252"/>
      <c r="S193" s="252"/>
      <c r="T193" s="252"/>
      <c r="U193" s="252"/>
      <c r="V193" s="252"/>
      <c r="W193" s="252"/>
      <c r="X193" s="252"/>
      <c r="Y193" s="339"/>
      <c r="Z193" s="339"/>
      <c r="AA193" s="252"/>
      <c r="AB193" s="252"/>
      <c r="AC193" s="252"/>
    </row>
    <row r="194" spans="1:29">
      <c r="A194" s="252"/>
      <c r="B194" s="252"/>
      <c r="C194" s="252"/>
      <c r="D194" s="252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R194" s="252"/>
      <c r="S194" s="252"/>
      <c r="T194" s="252"/>
      <c r="U194" s="252"/>
      <c r="V194" s="252"/>
      <c r="W194" s="252"/>
      <c r="X194" s="252"/>
      <c r="Y194" s="339"/>
      <c r="Z194" s="339"/>
      <c r="AA194" s="252"/>
      <c r="AB194" s="252"/>
      <c r="AC194" s="252"/>
    </row>
    <row r="195" spans="1:29">
      <c r="A195" s="252"/>
      <c r="B195" s="252"/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  <c r="R195" s="252"/>
      <c r="S195" s="252"/>
      <c r="T195" s="252"/>
      <c r="U195" s="252"/>
      <c r="V195" s="252"/>
      <c r="W195" s="252"/>
      <c r="X195" s="252"/>
      <c r="Y195" s="339"/>
      <c r="Z195" s="339"/>
      <c r="AA195" s="252"/>
      <c r="AB195" s="252"/>
      <c r="AC195" s="252"/>
    </row>
    <row r="196" spans="1:29">
      <c r="A196" s="252"/>
      <c r="B196" s="252"/>
      <c r="C196" s="252"/>
      <c r="D196" s="252"/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  <c r="R196" s="252"/>
      <c r="S196" s="252"/>
      <c r="T196" s="252"/>
      <c r="U196" s="252"/>
      <c r="V196" s="252"/>
      <c r="W196" s="252"/>
      <c r="X196" s="252"/>
      <c r="Y196" s="339"/>
      <c r="Z196" s="339"/>
      <c r="AA196" s="252"/>
      <c r="AB196" s="252"/>
      <c r="AC196" s="252"/>
    </row>
    <row r="197" spans="1:29" ht="15.6">
      <c r="A197" s="251"/>
      <c r="B197" s="252"/>
      <c r="C197" s="252"/>
      <c r="D197" s="252"/>
      <c r="E197" s="252"/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252"/>
      <c r="S197" s="252"/>
      <c r="T197" s="252"/>
      <c r="U197" s="252"/>
      <c r="V197" s="252"/>
      <c r="W197" s="252"/>
      <c r="X197" s="252"/>
      <c r="Y197" s="339"/>
      <c r="Z197" s="339"/>
      <c r="AA197" s="252"/>
      <c r="AB197" s="252"/>
      <c r="AC197" s="252"/>
    </row>
    <row r="198" spans="1:29">
      <c r="A198" s="252"/>
      <c r="B198" s="252"/>
      <c r="C198" s="252"/>
      <c r="D198" s="252"/>
      <c r="E198" s="252"/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  <c r="R198" s="252"/>
      <c r="S198" s="252"/>
      <c r="T198" s="252"/>
      <c r="U198" s="252"/>
      <c r="V198" s="252"/>
      <c r="W198" s="252"/>
      <c r="X198" s="252"/>
      <c r="Y198" s="339"/>
      <c r="Z198" s="339"/>
      <c r="AA198" s="252"/>
      <c r="AB198" s="252"/>
      <c r="AC198" s="252"/>
    </row>
    <row r="199" spans="1:29">
      <c r="A199" s="252"/>
      <c r="B199" s="439"/>
      <c r="C199" s="252"/>
      <c r="D199" s="252"/>
      <c r="E199" s="439"/>
      <c r="F199" s="252"/>
      <c r="G199" s="252"/>
      <c r="H199" s="252"/>
      <c r="I199" s="252"/>
      <c r="J199" s="252"/>
      <c r="K199" s="252"/>
      <c r="L199" s="252"/>
      <c r="M199" s="252"/>
      <c r="N199" s="252"/>
      <c r="O199" s="252"/>
      <c r="P199" s="252"/>
      <c r="Q199" s="252"/>
      <c r="R199" s="252"/>
      <c r="S199" s="252"/>
      <c r="T199" s="252"/>
      <c r="U199" s="252"/>
      <c r="V199" s="252"/>
      <c r="W199" s="252"/>
      <c r="X199" s="252"/>
      <c r="Y199" s="339"/>
      <c r="Z199" s="339"/>
      <c r="AA199" s="252"/>
      <c r="AB199" s="252"/>
      <c r="AC199" s="252"/>
    </row>
    <row r="200" spans="1:29">
      <c r="A200" s="252"/>
      <c r="B200" s="253"/>
      <c r="C200" s="252"/>
      <c r="D200" s="252"/>
      <c r="E200" s="252"/>
      <c r="F200" s="252"/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  <c r="R200" s="252"/>
      <c r="S200" s="252"/>
      <c r="T200" s="252"/>
      <c r="U200" s="252"/>
      <c r="V200" s="252"/>
      <c r="W200" s="252"/>
      <c r="X200" s="252"/>
      <c r="Y200" s="339"/>
      <c r="Z200" s="339"/>
      <c r="AA200" s="252"/>
      <c r="AB200" s="252"/>
      <c r="AC200" s="252"/>
    </row>
    <row r="203" spans="1:29">
      <c r="A203" s="256" t="s">
        <v>1441</v>
      </c>
    </row>
    <row r="204" spans="1:29" ht="15.6">
      <c r="A204" s="256" t="s">
        <v>1442</v>
      </c>
    </row>
    <row r="205" spans="1:29" ht="15.6">
      <c r="A205" s="256" t="s">
        <v>1443</v>
      </c>
    </row>
    <row r="206" spans="1:29">
      <c r="A206" s="256"/>
    </row>
    <row r="207" spans="1:29">
      <c r="A207" s="256" t="s">
        <v>1444</v>
      </c>
    </row>
    <row r="208" spans="1:29">
      <c r="A208" s="256" t="s">
        <v>1445</v>
      </c>
    </row>
    <row r="209" spans="1:1">
      <c r="A209" s="256" t="s">
        <v>1446</v>
      </c>
    </row>
    <row r="210" spans="1:1">
      <c r="A210" s="256" t="s">
        <v>1447</v>
      </c>
    </row>
    <row r="211" spans="1:1">
      <c r="A211" s="256" t="s">
        <v>1448</v>
      </c>
    </row>
    <row r="212" spans="1:1">
      <c r="A212" s="256" t="s">
        <v>1449</v>
      </c>
    </row>
    <row r="213" spans="1:1">
      <c r="A213" s="256" t="s">
        <v>1450</v>
      </c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C213"/>
  <sheetViews>
    <sheetView workbookViewId="0">
      <pane xSplit="1" ySplit="3" topLeftCell="B63" activePane="bottomRight" state="frozen"/>
      <selection pane="bottomRight" activeCell="H7" sqref="H7"/>
      <selection pane="bottomLeft" activeCell="A4" sqref="A4"/>
      <selection pane="topRight" activeCell="B1" sqref="B1"/>
    </sheetView>
  </sheetViews>
  <sheetFormatPr defaultColWidth="8.85546875" defaultRowHeight="14.45"/>
  <cols>
    <col min="1" max="1" width="32.42578125" customWidth="1"/>
    <col min="2" max="2" width="28.140625" bestFit="1" customWidth="1"/>
    <col min="3" max="3" width="21.42578125" customWidth="1"/>
    <col min="4" max="4" width="12.42578125" customWidth="1"/>
    <col min="5" max="5" width="10.140625" customWidth="1"/>
    <col min="6" max="6" width="10.42578125" customWidth="1"/>
    <col min="7" max="7" width="11.140625" customWidth="1"/>
    <col min="8" max="8" width="22.85546875" customWidth="1"/>
    <col min="9" max="16" width="11.140625" customWidth="1"/>
    <col min="17" max="17" width="15.28515625" customWidth="1"/>
    <col min="18" max="18" width="11.140625" customWidth="1"/>
    <col min="19" max="19" width="15.85546875" customWidth="1"/>
    <col min="20" max="24" width="11.140625" customWidth="1"/>
    <col min="25" max="26" width="11.140625" style="329" customWidth="1"/>
    <col min="27" max="33" width="11.140625" customWidth="1"/>
    <col min="34" max="34" width="14.140625" customWidth="1"/>
  </cols>
  <sheetData>
    <row r="1" spans="1:26">
      <c r="A1" s="131" t="s">
        <v>1174</v>
      </c>
      <c r="B1" s="87"/>
      <c r="C1" s="87"/>
      <c r="D1" s="348" t="s">
        <v>1367</v>
      </c>
      <c r="Y1"/>
      <c r="Z1"/>
    </row>
    <row r="2" spans="1:26">
      <c r="A2" t="s">
        <v>1180</v>
      </c>
      <c r="B2" s="87" t="s">
        <v>973</v>
      </c>
      <c r="C2" s="87" t="s">
        <v>947</v>
      </c>
      <c r="D2" s="205" t="s">
        <v>949</v>
      </c>
      <c r="Y2"/>
      <c r="Z2"/>
    </row>
    <row r="3" spans="1:26">
      <c r="A3" t="s">
        <v>1196</v>
      </c>
      <c r="B3" s="86" t="s">
        <v>1198</v>
      </c>
      <c r="C3" s="86" t="s">
        <v>1201</v>
      </c>
      <c r="D3" s="325" t="s">
        <v>1203</v>
      </c>
      <c r="E3" t="s">
        <v>1201</v>
      </c>
      <c r="F3" t="s">
        <v>1210</v>
      </c>
      <c r="Y3"/>
      <c r="Z3"/>
    </row>
    <row r="4" spans="1:26">
      <c r="A4" t="s">
        <v>1368</v>
      </c>
      <c r="B4" s="87">
        <v>27</v>
      </c>
      <c r="C4" s="87">
        <v>35</v>
      </c>
      <c r="D4" s="205">
        <v>175</v>
      </c>
      <c r="E4" s="87">
        <v>35</v>
      </c>
      <c r="F4" s="87">
        <v>90</v>
      </c>
      <c r="Y4"/>
      <c r="Z4"/>
    </row>
    <row r="5" spans="1:26">
      <c r="A5" t="s">
        <v>1233</v>
      </c>
      <c r="B5" s="87" t="s">
        <v>1234</v>
      </c>
      <c r="C5" s="87" t="s">
        <v>1234</v>
      </c>
      <c r="D5" s="205" t="s">
        <v>1234</v>
      </c>
      <c r="Y5"/>
      <c r="Z5"/>
    </row>
    <row r="6" spans="1:26">
      <c r="A6" t="s">
        <v>1235</v>
      </c>
      <c r="B6" s="87"/>
      <c r="C6" s="87"/>
      <c r="D6" s="205"/>
      <c r="Y6"/>
      <c r="Z6"/>
    </row>
    <row r="7" spans="1:26" ht="19.899999999999999">
      <c r="A7" t="s">
        <v>1406</v>
      </c>
      <c r="B7" s="87">
        <v>-27.2</v>
      </c>
      <c r="C7" s="283">
        <v>-28.7</v>
      </c>
      <c r="D7" s="205">
        <v>-27.1</v>
      </c>
      <c r="E7">
        <v>-28.3</v>
      </c>
      <c r="F7">
        <v>-26.4</v>
      </c>
      <c r="Y7"/>
      <c r="Z7"/>
    </row>
    <row r="8" spans="1:26" ht="19.899999999999999">
      <c r="A8" t="s">
        <v>1407</v>
      </c>
      <c r="B8" s="87">
        <v>-25.9</v>
      </c>
      <c r="C8" s="283">
        <v>-26.5</v>
      </c>
      <c r="D8" s="205">
        <v>-19.7</v>
      </c>
      <c r="E8">
        <v>-25.6</v>
      </c>
      <c r="F8">
        <v>-25.2</v>
      </c>
      <c r="Y8"/>
      <c r="Z8"/>
    </row>
    <row r="9" spans="1:26" ht="19.899999999999999">
      <c r="A9" t="s">
        <v>1408</v>
      </c>
      <c r="B9" s="87">
        <v>-25.9</v>
      </c>
      <c r="C9" s="283">
        <v>-26.9</v>
      </c>
      <c r="D9" s="205">
        <v>-25.4</v>
      </c>
      <c r="E9">
        <v>-25.8</v>
      </c>
      <c r="F9">
        <v>-25.1</v>
      </c>
      <c r="Y9"/>
      <c r="Z9"/>
    </row>
    <row r="10" spans="1:26" ht="19.899999999999999">
      <c r="A10" t="s">
        <v>1409</v>
      </c>
      <c r="B10" s="87">
        <v>-25.7</v>
      </c>
      <c r="C10" s="283">
        <v>-26.7</v>
      </c>
      <c r="D10" s="360">
        <v>-29.3</v>
      </c>
      <c r="E10">
        <v>-26.6</v>
      </c>
      <c r="F10">
        <v>-26.4</v>
      </c>
      <c r="Y10"/>
      <c r="Z10"/>
    </row>
    <row r="11" spans="1:26">
      <c r="A11" t="s">
        <v>1384</v>
      </c>
      <c r="B11" s="87">
        <v>-24.6</v>
      </c>
      <c r="C11" s="283">
        <v>-25.6</v>
      </c>
      <c r="D11" s="360">
        <v>-25.1</v>
      </c>
      <c r="E11">
        <v>-23.2</v>
      </c>
      <c r="F11">
        <v>-25</v>
      </c>
      <c r="Y11"/>
      <c r="Z11"/>
    </row>
    <row r="12" spans="1:26">
      <c r="A12" t="s">
        <v>1385</v>
      </c>
      <c r="B12" s="87">
        <v>-25.4</v>
      </c>
      <c r="C12" s="87">
        <v>-26.4</v>
      </c>
      <c r="D12" s="328" t="s">
        <v>14</v>
      </c>
      <c r="E12">
        <v>-27</v>
      </c>
      <c r="F12">
        <v>-26.1</v>
      </c>
      <c r="Y12"/>
      <c r="Z12"/>
    </row>
    <row r="13" spans="1:26">
      <c r="A13" t="s">
        <v>1410</v>
      </c>
      <c r="B13" s="156" t="s">
        <v>14</v>
      </c>
      <c r="C13" s="156" t="s">
        <v>14</v>
      </c>
      <c r="D13" s="328" t="s">
        <v>14</v>
      </c>
      <c r="E13">
        <v>0</v>
      </c>
      <c r="F13">
        <v>0</v>
      </c>
      <c r="Y13"/>
      <c r="Z13"/>
    </row>
    <row r="14" spans="1:26">
      <c r="A14" t="s">
        <v>1411</v>
      </c>
      <c r="B14" s="156" t="s">
        <v>14</v>
      </c>
      <c r="C14" s="156" t="s">
        <v>14</v>
      </c>
      <c r="D14" s="328" t="s">
        <v>14</v>
      </c>
      <c r="E14">
        <v>0</v>
      </c>
      <c r="F14">
        <v>0</v>
      </c>
      <c r="Y14"/>
      <c r="Z14"/>
    </row>
    <row r="15" spans="1:26">
      <c r="A15" t="s">
        <v>1412</v>
      </c>
      <c r="B15" s="156" t="s">
        <v>14</v>
      </c>
      <c r="C15" s="156" t="s">
        <v>14</v>
      </c>
      <c r="D15" s="328" t="s">
        <v>14</v>
      </c>
      <c r="E15">
        <v>0</v>
      </c>
      <c r="F15">
        <v>0</v>
      </c>
      <c r="Y15"/>
      <c r="Z15"/>
    </row>
    <row r="16" spans="1:26">
      <c r="A16" t="s">
        <v>1413</v>
      </c>
      <c r="B16" s="156" t="s">
        <v>14</v>
      </c>
      <c r="C16" s="156" t="s">
        <v>14</v>
      </c>
      <c r="D16" s="328" t="s">
        <v>14</v>
      </c>
      <c r="E16">
        <v>0</v>
      </c>
      <c r="F16">
        <v>0</v>
      </c>
      <c r="Y16"/>
      <c r="Z16"/>
    </row>
    <row r="17" spans="1:26">
      <c r="A17" t="s">
        <v>1387</v>
      </c>
      <c r="B17" s="87">
        <v>-25.9</v>
      </c>
      <c r="C17" s="250">
        <v>-26</v>
      </c>
      <c r="D17" s="205">
        <v>-26.1</v>
      </c>
      <c r="E17">
        <v>-26.4</v>
      </c>
      <c r="F17">
        <v>-25.8</v>
      </c>
      <c r="Y17"/>
      <c r="Z17"/>
    </row>
    <row r="18" spans="1:26">
      <c r="A18" t="s">
        <v>1389</v>
      </c>
      <c r="B18" s="87">
        <v>-26.3</v>
      </c>
      <c r="C18" s="283">
        <v>-28.4</v>
      </c>
      <c r="D18" s="205">
        <v>-27.7</v>
      </c>
      <c r="E18">
        <v>-28.1</v>
      </c>
      <c r="F18">
        <v>-28.2</v>
      </c>
      <c r="Y18"/>
      <c r="Z18"/>
    </row>
    <row r="19" spans="1:26">
      <c r="A19" t="s">
        <v>1390</v>
      </c>
      <c r="B19" s="87">
        <v>-27</v>
      </c>
      <c r="C19" s="87">
        <v>-30.1</v>
      </c>
      <c r="D19" s="328" t="s">
        <v>14</v>
      </c>
      <c r="E19">
        <v>-25.4</v>
      </c>
      <c r="F19">
        <v>-26.5</v>
      </c>
      <c r="Y19"/>
      <c r="Z19"/>
    </row>
    <row r="20" spans="1:26">
      <c r="A20" t="s">
        <v>1391</v>
      </c>
      <c r="B20" s="87">
        <v>-25.3</v>
      </c>
      <c r="C20" s="87">
        <v>-28.4</v>
      </c>
      <c r="D20" s="328" t="s">
        <v>14</v>
      </c>
      <c r="E20">
        <v>-26.4</v>
      </c>
      <c r="F20">
        <v>-25.7</v>
      </c>
      <c r="Y20"/>
      <c r="Z20"/>
    </row>
    <row r="21" spans="1:26">
      <c r="D21" s="329"/>
      <c r="Y21"/>
      <c r="Z21"/>
    </row>
    <row r="22" spans="1:26">
      <c r="A22" t="s">
        <v>1180</v>
      </c>
      <c r="B22" s="87" t="s">
        <v>973</v>
      </c>
      <c r="C22" s="87" t="s">
        <v>947</v>
      </c>
      <c r="D22" s="205" t="s">
        <v>949</v>
      </c>
      <c r="Y22"/>
      <c r="Z22"/>
    </row>
    <row r="23" spans="1:26">
      <c r="A23" t="s">
        <v>1196</v>
      </c>
      <c r="B23" s="86" t="s">
        <v>1198</v>
      </c>
      <c r="C23" s="86" t="s">
        <v>1201</v>
      </c>
      <c r="D23" s="325" t="s">
        <v>1203</v>
      </c>
      <c r="Y23"/>
      <c r="Z23"/>
    </row>
    <row r="24" spans="1:26">
      <c r="A24" t="s">
        <v>1229</v>
      </c>
      <c r="B24" s="87"/>
      <c r="C24" s="87"/>
      <c r="D24" s="205"/>
      <c r="Y24"/>
      <c r="Z24"/>
    </row>
    <row r="25" spans="1:26">
      <c r="A25" s="102" t="s">
        <v>1247</v>
      </c>
      <c r="B25" s="258" t="s">
        <v>1248</v>
      </c>
      <c r="C25" s="258" t="s">
        <v>1248</v>
      </c>
      <c r="D25" s="113" t="s">
        <v>1248</v>
      </c>
      <c r="Y25"/>
      <c r="Z25"/>
    </row>
    <row r="26" spans="1:26">
      <c r="A26" s="102"/>
      <c r="B26" s="258"/>
      <c r="C26" s="258"/>
      <c r="D26" s="113"/>
      <c r="Y26"/>
      <c r="Z26"/>
    </row>
    <row r="27" spans="1:26">
      <c r="A27" s="102" t="s">
        <v>1392</v>
      </c>
      <c r="B27" s="259">
        <f>100-EXP(1000*LN((0.001*B7+1)/(0.001*$B$121+1))/$B$122)*100</f>
        <v>92.360856318738698</v>
      </c>
      <c r="C27" s="259">
        <f>100-EXP(1000*LN((0.001*C7+1)/(0.001*$B$121+1))/$B$122)*100</f>
        <v>0</v>
      </c>
      <c r="D27" s="330">
        <f>100-EXP(1000*LN((0.001*D7+1)/(0.001*$B$121+1))/$B$122)*100</f>
        <v>93.563611672034497</v>
      </c>
      <c r="E27" s="259">
        <f t="shared" ref="E27:F27" si="0">100-EXP(1000*LN((0.001*E7+1)/(0.001*$B$121+1))/$B$122)*100</f>
        <v>49.652643055079757</v>
      </c>
      <c r="F27" s="259">
        <f t="shared" si="0"/>
        <v>98.058938973844761</v>
      </c>
      <c r="Y27"/>
      <c r="Z27"/>
    </row>
    <row r="28" spans="1:26">
      <c r="A28" s="102" t="s">
        <v>1393</v>
      </c>
      <c r="B28" s="259">
        <f>100-EXP(1000*LN((0.001*B8+1)/(0.001*$F$121+1))/$F$122)*100</f>
        <v>58.530179294843009</v>
      </c>
      <c r="C28" s="259">
        <f>100-EXP(1000*LN((0.001*C8+1)/(0.001*$F$121+1))/$F$122)*100</f>
        <v>0</v>
      </c>
      <c r="D28" s="349">
        <f>100-EXP(1000*LN((0.001*D8+1)/(0.001*$F$121+1))/$F$122)*100</f>
        <v>99.995198667969404</v>
      </c>
      <c r="E28" s="259">
        <f t="shared" ref="E28:F28" si="1">100-EXP(1000*LN((0.001*E8+1)/(0.001*$F$121+1))/$F$122)*100</f>
        <v>73.289222810567097</v>
      </c>
      <c r="F28" s="259">
        <f t="shared" si="1"/>
        <v>85.138915946979523</v>
      </c>
      <c r="Y28"/>
      <c r="Z28"/>
    </row>
    <row r="29" spans="1:26">
      <c r="A29" s="102" t="s">
        <v>1394</v>
      </c>
      <c r="B29" s="259">
        <f>100-EXP(1000*LN((0.001*B9+1)/(0.001*$R$121+1))/$R$122)*100</f>
        <v>81.947028973429425</v>
      </c>
      <c r="C29" s="259">
        <f>100-EXP(1000*LN((0.001*C9+1)/(0.001*$R$121+1))/$R$122)*100</f>
        <v>0</v>
      </c>
      <c r="D29" s="330">
        <f>100-EXP(1000*LN((0.001*D9+1)/(0.001*$R$121+1))/$R$122)*100</f>
        <v>92.324455643520579</v>
      </c>
      <c r="E29" s="259">
        <f t="shared" ref="E29:F29" si="2">100-EXP(1000*LN((0.001*E9+1)/(0.001*$R$121+1))/$R$122)*100</f>
        <v>84.785925624942195</v>
      </c>
      <c r="F29" s="259">
        <f t="shared" si="2"/>
        <v>95.404455836874263</v>
      </c>
      <c r="Y29"/>
      <c r="Z29"/>
    </row>
    <row r="30" spans="1:26">
      <c r="A30" s="102" t="s">
        <v>1395</v>
      </c>
      <c r="B30" s="259">
        <f>100-EXP(1000*LN((0.001*B10+1)/(0.001*$J$121+1))/$J$122)*100</f>
        <v>76.938534953132404</v>
      </c>
      <c r="C30" s="259">
        <f>100-EXP(1000*LN((0.001*C10+1)/(0.001*$J$121+1))/$J$122)*100</f>
        <v>0</v>
      </c>
      <c r="D30" s="330">
        <f>100-EXP(1000*LN((0.001*D10+1)/(0.001*$J$121+1))/$J$122)*100</f>
        <v>-4466.2796140695482</v>
      </c>
      <c r="E30" s="259">
        <f t="shared" ref="E30:F30" si="3">100-EXP(1000*LN((0.001*E10+1)/(0.001*$J$121+1))/$J$122)*100</f>
        <v>13.650616774780389</v>
      </c>
      <c r="F30" s="259">
        <f t="shared" si="3"/>
        <v>35.613122817460862</v>
      </c>
      <c r="Y30"/>
      <c r="Z30"/>
    </row>
    <row r="31" spans="1:26">
      <c r="A31" s="102" t="s">
        <v>1384</v>
      </c>
      <c r="B31" s="259">
        <f t="shared" ref="B31:D31" si="4">100-EXP(1000*LN((0.001*B11+1)/(0.001*$J$123+1))/$J$122)*100</f>
        <v>76.900330736749893</v>
      </c>
      <c r="C31" s="259">
        <f t="shared" si="4"/>
        <v>0</v>
      </c>
      <c r="D31" s="330">
        <f t="shared" si="4"/>
        <v>51.946914005864613</v>
      </c>
      <c r="E31" s="259">
        <f t="shared" ref="E31:F31" si="5">100-EXP(1000*LN((0.001*E11+1)/(0.001*$J$123+1))/$J$122)*100</f>
        <v>97.023203994462875</v>
      </c>
      <c r="F31" s="259">
        <f t="shared" si="5"/>
        <v>58.496461149376501</v>
      </c>
      <c r="Y31"/>
      <c r="Z31"/>
    </row>
    <row r="32" spans="1:26">
      <c r="A32" s="102" t="s">
        <v>1385</v>
      </c>
      <c r="B32" s="87"/>
      <c r="C32" s="87"/>
      <c r="D32" s="328"/>
      <c r="Y32"/>
      <c r="Z32"/>
    </row>
    <row r="33" spans="1:26">
      <c r="A33" t="s">
        <v>1410</v>
      </c>
      <c r="B33" s="156"/>
      <c r="C33" s="156"/>
      <c r="D33" s="328"/>
      <c r="Y33"/>
      <c r="Z33"/>
    </row>
    <row r="34" spans="1:26">
      <c r="A34" t="s">
        <v>1411</v>
      </c>
      <c r="B34" s="156"/>
      <c r="C34" s="156"/>
      <c r="D34" s="328"/>
      <c r="Y34"/>
      <c r="Z34"/>
    </row>
    <row r="35" spans="1:26">
      <c r="A35" t="s">
        <v>1412</v>
      </c>
      <c r="B35" s="156"/>
      <c r="C35" s="156"/>
      <c r="D35" s="328"/>
      <c r="Y35"/>
      <c r="Z35"/>
    </row>
    <row r="36" spans="1:26">
      <c r="A36" t="s">
        <v>1413</v>
      </c>
      <c r="B36" s="156"/>
      <c r="C36" s="156"/>
      <c r="D36" s="328"/>
      <c r="Y36"/>
      <c r="Z36"/>
    </row>
    <row r="37" spans="1:26">
      <c r="A37" t="s">
        <v>1387</v>
      </c>
      <c r="B37" s="87"/>
      <c r="C37" s="250"/>
      <c r="D37" s="205"/>
      <c r="Y37"/>
      <c r="Z37"/>
    </row>
    <row r="38" spans="1:26">
      <c r="A38" s="102" t="s">
        <v>1389</v>
      </c>
      <c r="B38" s="259">
        <f>100-EXP(1000*LN((0.001*B18+1)/(0.001*$V$121+1))/$V$122)*100</f>
        <v>99.547268912568995</v>
      </c>
      <c r="C38" s="259">
        <f>100-EXP(1000*LN((0.001*C18+1)/(0.001*$V$121+1))/$V$122)*100</f>
        <v>0</v>
      </c>
      <c r="D38" s="330">
        <f>100-EXP(1000*LN((0.001*D18+1)/(0.001*$V$121+1))/$V$122)*100</f>
        <v>83.478443760701992</v>
      </c>
      <c r="E38" s="259">
        <f t="shared" ref="E38:F38" si="6">100-EXP(1000*LN((0.001*E18+1)/(0.001*$V$121+1))/$V$122)*100</f>
        <v>53.782120172626946</v>
      </c>
      <c r="F38" s="259">
        <f t="shared" si="6"/>
        <v>40.22377082323159</v>
      </c>
      <c r="Y38"/>
      <c r="Z38"/>
    </row>
    <row r="39" spans="1:26">
      <c r="A39" t="s">
        <v>1390</v>
      </c>
      <c r="B39" s="87"/>
      <c r="C39" s="87"/>
      <c r="D39" s="328"/>
      <c r="Y39"/>
      <c r="Z39"/>
    </row>
    <row r="40" spans="1:26">
      <c r="A40" t="s">
        <v>1391</v>
      </c>
      <c r="B40" s="87"/>
      <c r="C40" s="87"/>
      <c r="D40" s="328"/>
      <c r="Y40"/>
      <c r="Z40"/>
    </row>
    <row r="41" spans="1:26">
      <c r="D41" s="329"/>
      <c r="Y41"/>
      <c r="Z41"/>
    </row>
    <row r="42" spans="1:26">
      <c r="A42" s="261" t="s">
        <v>1249</v>
      </c>
      <c r="B42" s="262" t="s">
        <v>1248</v>
      </c>
      <c r="C42" s="262" t="s">
        <v>1248</v>
      </c>
      <c r="D42" s="332" t="s">
        <v>1248</v>
      </c>
      <c r="Y42"/>
      <c r="Z42"/>
    </row>
    <row r="43" spans="1:26">
      <c r="A43" s="261"/>
      <c r="B43" s="262"/>
      <c r="C43" s="262"/>
      <c r="D43" s="332"/>
      <c r="Y43"/>
      <c r="Z43"/>
    </row>
    <row r="44" spans="1:26">
      <c r="A44" s="261" t="s">
        <v>1392</v>
      </c>
      <c r="B44" s="263">
        <f t="shared" ref="B44:D44" si="7">100-EXP(1000*LN((0.001*B7+1)/(0.001*$B$121+1))/$D$122)*100</f>
        <v>34.861046095010352</v>
      </c>
      <c r="C44" s="263">
        <f t="shared" si="7"/>
        <v>0</v>
      </c>
      <c r="D44" s="333">
        <f t="shared" si="7"/>
        <v>36.694655996879</v>
      </c>
      <c r="E44" s="263">
        <f t="shared" ref="E44:F44" si="8">100-EXP(1000*LN((0.001*E7+1)/(0.001*$B$121+1))/$D$122)*100</f>
        <v>10.807272230603445</v>
      </c>
      <c r="F44" s="263">
        <f t="shared" si="8"/>
        <v>48.159020543555073</v>
      </c>
      <c r="Y44"/>
      <c r="Z44"/>
    </row>
    <row r="45" spans="1:26">
      <c r="A45" s="261" t="s">
        <v>1393</v>
      </c>
      <c r="B45" s="263">
        <f t="shared" ref="B45:D45" si="9">100-EXP(1000*LN((0.001*B8+1)/(0.001*$F$121+1))/$H$122)*100</f>
        <v>8.7859858252167413</v>
      </c>
      <c r="C45" s="263">
        <f t="shared" si="9"/>
        <v>0</v>
      </c>
      <c r="D45" s="333">
        <f t="shared" si="9"/>
        <v>64.616646787720825</v>
      </c>
      <c r="E45" s="263">
        <f t="shared" ref="E45:F45" si="10">100-EXP(1000*LN((0.001*E8+1)/(0.001*$F$121+1))/$H$122)*100</f>
        <v>12.883267641446011</v>
      </c>
      <c r="F45" s="263">
        <f t="shared" si="10"/>
        <v>18.059650419636057</v>
      </c>
      <c r="Y45"/>
      <c r="Z45"/>
    </row>
    <row r="46" spans="1:26">
      <c r="A46" s="261" t="s">
        <v>1394</v>
      </c>
      <c r="B46" s="263">
        <f>100-EXP(1000*LN((0.001*B9+1)/(0.001*$N$121+1))/$P$122)*100</f>
        <v>22.160104072279168</v>
      </c>
      <c r="C46" s="282">
        <f>100-EXP(1000*LN((0.001*C9+1)/(0.001*$N$121+1))/$P$122)*100</f>
        <v>0</v>
      </c>
      <c r="D46" s="333">
        <f>100-EXP(1000*LN((0.001*D9+1)/(0.001*$N$121+1))/$P$122)*100</f>
        <v>31.317634128092081</v>
      </c>
      <c r="E46" s="263">
        <f t="shared" ref="E46:F46" si="11">100-EXP(1000*LN((0.001*E9+1)/(0.001*$N$121+1))/$P$122)*100</f>
        <v>24.08482196278247</v>
      </c>
      <c r="F46" s="263">
        <f t="shared" si="11"/>
        <v>36.284597518140856</v>
      </c>
      <c r="Y46"/>
      <c r="Z46"/>
    </row>
    <row r="47" spans="1:26">
      <c r="A47" s="261" t="s">
        <v>1395</v>
      </c>
      <c r="B47" s="263">
        <f t="shared" ref="B47:D47" si="12">100-EXP(1000*LN((0.001*B10+1)/(0.001*$J$121+1))/$L$122)*100</f>
        <v>31.636777229763453</v>
      </c>
      <c r="C47" s="263">
        <f t="shared" si="12"/>
        <v>0</v>
      </c>
      <c r="D47" s="333">
        <f t="shared" si="12"/>
        <v>-169.31276880591679</v>
      </c>
      <c r="E47" s="263">
        <f t="shared" ref="E47:F47" si="13">100-EXP(1000*LN((0.001*E10+1)/(0.001*$J$121+1))/$L$122)*100</f>
        <v>3.7336251380038448</v>
      </c>
      <c r="F47" s="263">
        <f t="shared" si="13"/>
        <v>10.786835275319703</v>
      </c>
      <c r="Y47"/>
      <c r="Z47"/>
    </row>
    <row r="48" spans="1:26">
      <c r="A48" s="261" t="s">
        <v>1384</v>
      </c>
      <c r="B48" s="263">
        <f t="shared" ref="B48:D48" si="14">100-EXP(1000*LN((0.001*B11+1)/(0.001*$J$123+1))/$L$122)*100</f>
        <v>31.60743352714735</v>
      </c>
      <c r="C48" s="263">
        <f t="shared" si="14"/>
        <v>0</v>
      </c>
      <c r="D48" s="333">
        <f t="shared" si="14"/>
        <v>17.30422993266329</v>
      </c>
      <c r="E48" s="263">
        <f t="shared" ref="E48:F48" si="15">100-EXP(1000*LN((0.001*E11+1)/(0.001*$J$123+1))/$L$122)*100</f>
        <v>59.792662486239287</v>
      </c>
      <c r="F48" s="263">
        <f t="shared" si="15"/>
        <v>20.38680861934283</v>
      </c>
      <c r="Y48"/>
      <c r="Z48"/>
    </row>
    <row r="49" spans="1:28">
      <c r="A49" t="s">
        <v>1385</v>
      </c>
      <c r="B49" s="87"/>
      <c r="C49" s="87"/>
      <c r="D49" s="328"/>
      <c r="Y49"/>
      <c r="Z49"/>
    </row>
    <row r="50" spans="1:28">
      <c r="A50" t="s">
        <v>1410</v>
      </c>
      <c r="B50" s="156"/>
      <c r="C50" s="156"/>
      <c r="D50" s="328"/>
      <c r="Y50"/>
      <c r="Z50"/>
    </row>
    <row r="51" spans="1:28">
      <c r="A51" t="s">
        <v>1411</v>
      </c>
      <c r="B51" s="156"/>
      <c r="C51" s="156"/>
      <c r="D51" s="328"/>
      <c r="Y51"/>
      <c r="Z51"/>
    </row>
    <row r="52" spans="1:28">
      <c r="A52" t="s">
        <v>1412</v>
      </c>
      <c r="B52" s="156"/>
      <c r="C52" s="156"/>
      <c r="D52" s="328"/>
      <c r="Y52"/>
      <c r="Z52"/>
    </row>
    <row r="53" spans="1:28">
      <c r="A53" t="s">
        <v>1413</v>
      </c>
      <c r="B53" s="156"/>
      <c r="C53" s="156"/>
      <c r="D53" s="328"/>
      <c r="Y53"/>
      <c r="Z53"/>
    </row>
    <row r="54" spans="1:28">
      <c r="A54" t="s">
        <v>1387</v>
      </c>
      <c r="B54" s="87"/>
      <c r="C54" s="250"/>
      <c r="D54" s="205"/>
      <c r="Y54"/>
      <c r="Z54"/>
    </row>
    <row r="55" spans="1:28">
      <c r="A55" s="261" t="s">
        <v>1389</v>
      </c>
      <c r="B55" s="263">
        <f t="shared" ref="B55:D55" si="16">100-EXP(1000*LN((0.001*B18+1)/(0.001*$V$121+1))/$X$122)*100</f>
        <v>35.06673730700885</v>
      </c>
      <c r="C55" s="263">
        <f t="shared" si="16"/>
        <v>0</v>
      </c>
      <c r="D55" s="333">
        <f t="shared" si="16"/>
        <v>13.414717899965538</v>
      </c>
      <c r="E55" s="263">
        <f t="shared" ref="E55:F55" si="17">100-EXP(1000*LN((0.001*E18+1)/(0.001*$V$121+1))/$X$122)*100</f>
        <v>5.987673212787783</v>
      </c>
      <c r="F55" s="263">
        <f t="shared" si="17"/>
        <v>4.032919881072587</v>
      </c>
      <c r="Y55"/>
      <c r="Z55"/>
    </row>
    <row r="56" spans="1:28">
      <c r="A56" t="s">
        <v>1390</v>
      </c>
      <c r="B56" s="87"/>
      <c r="C56" s="87"/>
      <c r="D56" s="328"/>
      <c r="Y56"/>
      <c r="Z56"/>
    </row>
    <row r="57" spans="1:28">
      <c r="A57" t="s">
        <v>1391</v>
      </c>
      <c r="B57" s="87"/>
      <c r="C57" s="87"/>
      <c r="D57" s="328"/>
      <c r="Y57"/>
      <c r="Z57"/>
    </row>
    <row r="60" spans="1:28">
      <c r="A60" s="34" t="s">
        <v>956</v>
      </c>
      <c r="F60" s="248" t="s">
        <v>957</v>
      </c>
      <c r="G60" s="248" t="s">
        <v>958</v>
      </c>
      <c r="H60" s="75" t="s">
        <v>927</v>
      </c>
      <c r="I60" s="75" t="s">
        <v>19</v>
      </c>
      <c r="J60" s="249" t="s">
        <v>959</v>
      </c>
      <c r="K60" s="248" t="s">
        <v>960</v>
      </c>
      <c r="L60" s="248" t="s">
        <v>34</v>
      </c>
      <c r="M60" s="75" t="s">
        <v>1197</v>
      </c>
      <c r="N60" s="75" t="s">
        <v>1198</v>
      </c>
      <c r="O60" s="75" t="s">
        <v>1199</v>
      </c>
      <c r="P60" s="249" t="s">
        <v>961</v>
      </c>
      <c r="Q60" s="249" t="s">
        <v>962</v>
      </c>
      <c r="R60" s="248" t="s">
        <v>963</v>
      </c>
      <c r="S60" s="75" t="s">
        <v>1200</v>
      </c>
      <c r="T60" s="75" t="s">
        <v>1201</v>
      </c>
      <c r="U60" s="75" t="s">
        <v>1202</v>
      </c>
      <c r="V60" s="249" t="s">
        <v>964</v>
      </c>
      <c r="W60" s="248" t="s">
        <v>965</v>
      </c>
      <c r="X60" s="320" t="s">
        <v>966</v>
      </c>
      <c r="Y60" s="334" t="s">
        <v>1203</v>
      </c>
      <c r="Z60" s="341" t="s">
        <v>967</v>
      </c>
      <c r="AA60" s="340" t="s">
        <v>968</v>
      </c>
      <c r="AB60" s="248" t="s">
        <v>969</v>
      </c>
    </row>
    <row r="61" spans="1:28" ht="28.9">
      <c r="A61" s="39" t="s">
        <v>975</v>
      </c>
      <c r="F61" s="40" t="s">
        <v>976</v>
      </c>
      <c r="G61" s="41" t="s">
        <v>977</v>
      </c>
      <c r="H61" s="40" t="s">
        <v>970</v>
      </c>
      <c r="I61" s="41" t="s">
        <v>971</v>
      </c>
      <c r="J61" s="41" t="s">
        <v>978</v>
      </c>
      <c r="K61" s="41" t="s">
        <v>979</v>
      </c>
      <c r="L61" s="41" t="s">
        <v>980</v>
      </c>
      <c r="M61" s="41" t="s">
        <v>972</v>
      </c>
      <c r="N61" s="41" t="s">
        <v>973</v>
      </c>
      <c r="O61" s="41" t="s">
        <v>974</v>
      </c>
      <c r="P61" s="41" t="s">
        <v>981</v>
      </c>
      <c r="Q61" s="41" t="s">
        <v>982</v>
      </c>
      <c r="R61" s="41" t="s">
        <v>983</v>
      </c>
      <c r="S61" s="41" t="s">
        <v>946</v>
      </c>
      <c r="T61" s="41" t="s">
        <v>947</v>
      </c>
      <c r="U61" s="41" t="s">
        <v>948</v>
      </c>
      <c r="V61" s="41" t="s">
        <v>984</v>
      </c>
      <c r="W61" s="41" t="s">
        <v>985</v>
      </c>
      <c r="X61" s="41" t="s">
        <v>986</v>
      </c>
      <c r="Y61" s="335" t="s">
        <v>949</v>
      </c>
      <c r="Z61" s="342" t="s">
        <v>987</v>
      </c>
      <c r="AA61" s="41" t="s">
        <v>988</v>
      </c>
      <c r="AB61" s="42" t="s">
        <v>989</v>
      </c>
    </row>
    <row r="62" spans="1:28">
      <c r="A62" s="43" t="s">
        <v>996</v>
      </c>
      <c r="F62" s="44" t="s">
        <v>997</v>
      </c>
      <c r="G62" s="45" t="s">
        <v>998</v>
      </c>
      <c r="H62" s="44" t="s">
        <v>991</v>
      </c>
      <c r="I62" s="45" t="s">
        <v>992</v>
      </c>
      <c r="J62" s="45" t="s">
        <v>999</v>
      </c>
      <c r="K62" s="45" t="s">
        <v>1000</v>
      </c>
      <c r="L62" s="45" t="s">
        <v>1001</v>
      </c>
      <c r="M62" s="45" t="s">
        <v>993</v>
      </c>
      <c r="N62" s="45" t="s">
        <v>994</v>
      </c>
      <c r="O62" s="45" t="s">
        <v>995</v>
      </c>
      <c r="P62" s="45" t="s">
        <v>1002</v>
      </c>
      <c r="Q62" s="45" t="s">
        <v>1003</v>
      </c>
      <c r="R62" s="45" t="s">
        <v>1004</v>
      </c>
      <c r="S62" s="45" t="s">
        <v>951</v>
      </c>
      <c r="T62" s="45" t="s">
        <v>952</v>
      </c>
      <c r="U62" s="45" t="s">
        <v>953</v>
      </c>
      <c r="V62" s="45" t="s">
        <v>1005</v>
      </c>
      <c r="W62" s="45" t="s">
        <v>1006</v>
      </c>
      <c r="X62" s="45" t="s">
        <v>1007</v>
      </c>
      <c r="Y62" s="335" t="s">
        <v>954</v>
      </c>
      <c r="Z62" s="343" t="s">
        <v>1008</v>
      </c>
      <c r="AA62" s="45" t="s">
        <v>1009</v>
      </c>
      <c r="AB62" s="46" t="s">
        <v>1010</v>
      </c>
    </row>
    <row r="63" spans="1:28">
      <c r="A63" s="47" t="s">
        <v>1011</v>
      </c>
      <c r="F63" s="48" t="s">
        <v>97</v>
      </c>
      <c r="G63" s="49" t="s">
        <v>97</v>
      </c>
      <c r="H63" s="228" t="s">
        <v>96</v>
      </c>
      <c r="I63" s="229" t="s">
        <v>96</v>
      </c>
      <c r="J63" s="49" t="s">
        <v>97</v>
      </c>
      <c r="K63" s="49" t="s">
        <v>97</v>
      </c>
      <c r="L63" s="49" t="s">
        <v>97</v>
      </c>
      <c r="M63" s="229" t="s">
        <v>96</v>
      </c>
      <c r="N63" s="229" t="s">
        <v>96</v>
      </c>
      <c r="O63" s="229" t="s">
        <v>96</v>
      </c>
      <c r="P63" s="49" t="s">
        <v>97</v>
      </c>
      <c r="Q63" s="49" t="s">
        <v>97</v>
      </c>
      <c r="R63" s="49" t="s">
        <v>97</v>
      </c>
      <c r="S63" s="229" t="s">
        <v>96</v>
      </c>
      <c r="T63" s="229" t="s">
        <v>96</v>
      </c>
      <c r="U63" s="229" t="s">
        <v>96</v>
      </c>
      <c r="V63" s="49" t="s">
        <v>97</v>
      </c>
      <c r="W63" s="49" t="s">
        <v>97</v>
      </c>
      <c r="X63" s="49" t="s">
        <v>97</v>
      </c>
      <c r="Y63" s="336" t="s">
        <v>96</v>
      </c>
      <c r="Z63" s="344" t="s">
        <v>97</v>
      </c>
      <c r="AA63" s="49" t="s">
        <v>97</v>
      </c>
      <c r="AB63" s="50" t="s">
        <v>97</v>
      </c>
    </row>
    <row r="64" spans="1:28">
      <c r="A64" s="51"/>
      <c r="F64" s="52"/>
      <c r="G64" s="37"/>
      <c r="H64" s="65"/>
      <c r="I64" s="56"/>
      <c r="J64" s="37"/>
      <c r="K64" s="37"/>
      <c r="L64" s="37"/>
      <c r="M64" s="56"/>
      <c r="N64" s="56"/>
      <c r="O64" s="56"/>
      <c r="P64" s="37"/>
      <c r="Q64" s="37"/>
      <c r="R64" s="37"/>
      <c r="S64" s="56"/>
      <c r="T64" s="56"/>
      <c r="U64" s="56"/>
      <c r="V64" s="37"/>
      <c r="W64" s="37"/>
      <c r="X64" s="37"/>
      <c r="Y64" s="335"/>
      <c r="Z64" s="345"/>
      <c r="AA64" s="37"/>
      <c r="AB64" s="53"/>
    </row>
    <row r="65" spans="1:28">
      <c r="A65" s="43" t="s">
        <v>1012</v>
      </c>
      <c r="F65" s="54">
        <v>0.46753661818857978</v>
      </c>
      <c r="G65" s="55">
        <v>0</v>
      </c>
      <c r="H65" s="54">
        <v>22.555936040523775</v>
      </c>
      <c r="I65" s="55">
        <v>23.063856762405297</v>
      </c>
      <c r="J65" s="56">
        <v>29.581486552336326</v>
      </c>
      <c r="K65" s="55">
        <v>0</v>
      </c>
      <c r="L65" s="55">
        <v>1.5046848061833011</v>
      </c>
      <c r="M65" s="55">
        <v>15.115830665414792</v>
      </c>
      <c r="N65" s="66">
        <v>6.9447790130558156</v>
      </c>
      <c r="O65" s="66">
        <v>8.1502495372124262</v>
      </c>
      <c r="P65" s="56">
        <v>2430</v>
      </c>
      <c r="Q65" s="56">
        <v>330.52781418714983</v>
      </c>
      <c r="R65" s="55">
        <v>0</v>
      </c>
      <c r="S65" s="66">
        <v>1.1843405996417818E-2</v>
      </c>
      <c r="T65" s="66">
        <v>0.8471448978818914</v>
      </c>
      <c r="U65" s="66">
        <v>2.1525640697781783</v>
      </c>
      <c r="V65" s="56">
        <v>6200</v>
      </c>
      <c r="W65" s="55">
        <v>0</v>
      </c>
      <c r="X65" s="55">
        <v>2.8294363473453639</v>
      </c>
      <c r="Y65" s="337">
        <v>7.549787841774303</v>
      </c>
      <c r="Z65" s="335">
        <v>5800</v>
      </c>
      <c r="AA65" s="55">
        <v>0</v>
      </c>
      <c r="AB65" s="57">
        <v>0.94851234957569841</v>
      </c>
    </row>
    <row r="66" spans="1:28">
      <c r="A66" s="43" t="s">
        <v>1013</v>
      </c>
      <c r="F66" s="54">
        <v>7.2992225344944845</v>
      </c>
      <c r="G66" s="55">
        <v>6.9789043706626979</v>
      </c>
      <c r="H66" s="54">
        <v>12.689610779816499</v>
      </c>
      <c r="I66" s="55">
        <v>13.092168063264781</v>
      </c>
      <c r="J66" s="56">
        <v>206.54516736775523</v>
      </c>
      <c r="K66" s="55">
        <v>7.2430468660746321</v>
      </c>
      <c r="L66" s="55">
        <v>7.2652848728310708</v>
      </c>
      <c r="M66" s="55">
        <v>14.653305637653578</v>
      </c>
      <c r="N66" s="55">
        <v>10.798464922503429</v>
      </c>
      <c r="O66" s="55">
        <v>11.667164145710599</v>
      </c>
      <c r="P66" s="56">
        <v>3700</v>
      </c>
      <c r="Q66" s="56">
        <v>10.059655822442844</v>
      </c>
      <c r="R66" s="55">
        <v>7.2113660906756172</v>
      </c>
      <c r="S66" s="66">
        <v>0.23627560433186376</v>
      </c>
      <c r="T66" s="66">
        <v>7.6544494906443097</v>
      </c>
      <c r="U66" s="66">
        <v>0.82937944518896112</v>
      </c>
      <c r="V66" s="56">
        <v>67.832707499458621</v>
      </c>
      <c r="W66" s="55">
        <v>6.8890217304502608</v>
      </c>
      <c r="X66" s="55">
        <v>6.6689455891634912</v>
      </c>
      <c r="Y66" s="337">
        <v>0.12056877035831433</v>
      </c>
      <c r="Z66" s="335">
        <v>95.349666872479162</v>
      </c>
      <c r="AA66" s="55">
        <v>6.8631261588270647</v>
      </c>
      <c r="AB66" s="57">
        <v>6.8655097699498535</v>
      </c>
    </row>
    <row r="67" spans="1:28">
      <c r="A67" s="43" t="s">
        <v>1014</v>
      </c>
      <c r="F67" s="54">
        <v>0.5543356356498278</v>
      </c>
      <c r="G67" s="55">
        <v>0.62635693568731798</v>
      </c>
      <c r="H67" s="68">
        <v>1.0727874760701974</v>
      </c>
      <c r="I67" s="66">
        <v>0.86925448221124957</v>
      </c>
      <c r="J67" s="56">
        <v>13.861674926498559</v>
      </c>
      <c r="K67" s="55">
        <v>0.55621937856679049</v>
      </c>
      <c r="L67" s="55">
        <v>1.180904599053394</v>
      </c>
      <c r="M67" s="66">
        <v>1.6675589933623289</v>
      </c>
      <c r="N67" s="66">
        <v>1.0767492099205496</v>
      </c>
      <c r="O67" s="66">
        <v>1.4290979702781605</v>
      </c>
      <c r="P67" s="56">
        <v>504.48105657184243</v>
      </c>
      <c r="Q67" s="56">
        <v>17.460863273183815</v>
      </c>
      <c r="R67" s="55">
        <v>0.51224789252082614</v>
      </c>
      <c r="S67" s="66">
        <v>9.4645409033477623E-2</v>
      </c>
      <c r="T67" s="66">
        <v>0.58958356340062823</v>
      </c>
      <c r="U67" s="66">
        <v>0.43570808438016351</v>
      </c>
      <c r="V67" s="56">
        <v>287.0248791756232</v>
      </c>
      <c r="W67" s="55">
        <v>0</v>
      </c>
      <c r="X67" s="55">
        <v>0.48719758719747475</v>
      </c>
      <c r="Y67" s="337">
        <v>1.8955189548332478</v>
      </c>
      <c r="Z67" s="335">
        <v>1030</v>
      </c>
      <c r="AA67" s="55">
        <v>0.52682558169015614</v>
      </c>
      <c r="AB67" s="57">
        <v>0</v>
      </c>
    </row>
    <row r="68" spans="1:28">
      <c r="A68" s="43" t="s">
        <v>1015</v>
      </c>
      <c r="F68" s="54">
        <v>0.94216259400694435</v>
      </c>
      <c r="G68" s="55">
        <v>0.71496985514063949</v>
      </c>
      <c r="H68" s="68">
        <v>2.8303433282864425</v>
      </c>
      <c r="I68" s="66">
        <v>3.0147911693043534</v>
      </c>
      <c r="J68" s="56">
        <v>49.737556284640107</v>
      </c>
      <c r="K68" s="55">
        <v>1.010290309489366</v>
      </c>
      <c r="L68" s="55">
        <v>1.1919893605962877</v>
      </c>
      <c r="M68" s="66">
        <v>6.060636947828427</v>
      </c>
      <c r="N68" s="66">
        <v>3.9080330341625182</v>
      </c>
      <c r="O68" s="66">
        <v>3.3230309296759089</v>
      </c>
      <c r="P68" s="56">
        <v>1190</v>
      </c>
      <c r="Q68" s="56">
        <v>11.052307466075192</v>
      </c>
      <c r="R68" s="55">
        <v>0.86185366410002873</v>
      </c>
      <c r="S68" s="66">
        <v>0.35790937846111598</v>
      </c>
      <c r="T68" s="66">
        <v>2.2089300449021354</v>
      </c>
      <c r="U68" s="66">
        <v>0.24915603115489698</v>
      </c>
      <c r="V68" s="56">
        <v>107.81512184112196</v>
      </c>
      <c r="W68" s="55">
        <v>0.85104483609856407</v>
      </c>
      <c r="X68" s="55">
        <v>0.74384536426607117</v>
      </c>
      <c r="Y68" s="337">
        <v>0.74344001068369914</v>
      </c>
      <c r="Z68" s="335">
        <v>165.79819618301667</v>
      </c>
      <c r="AA68" s="55">
        <v>0.60135595660016294</v>
      </c>
      <c r="AB68" s="57">
        <v>0.71827400734257585</v>
      </c>
    </row>
    <row r="69" spans="1:28">
      <c r="A69" s="43" t="s">
        <v>1017</v>
      </c>
      <c r="F69" s="54">
        <v>0</v>
      </c>
      <c r="G69" s="55">
        <v>0</v>
      </c>
      <c r="H69" s="68">
        <v>1.583948557055868</v>
      </c>
      <c r="I69" s="66">
        <v>1.5586729676171507</v>
      </c>
      <c r="J69" s="56">
        <v>59.621741834172539</v>
      </c>
      <c r="K69" s="55">
        <v>0</v>
      </c>
      <c r="L69" s="55">
        <v>1.0688028839328061</v>
      </c>
      <c r="M69" s="66">
        <v>3.00693435980005</v>
      </c>
      <c r="N69" s="66">
        <v>1.971769916932808</v>
      </c>
      <c r="O69" s="66">
        <v>1.7719387238600921</v>
      </c>
      <c r="P69" s="56">
        <v>644.14093935887547</v>
      </c>
      <c r="Q69" s="55">
        <v>8.8470705783687578</v>
      </c>
      <c r="R69" s="55">
        <v>0</v>
      </c>
      <c r="S69" s="66">
        <v>0.17929588469191246</v>
      </c>
      <c r="T69" s="66">
        <v>1.2305645205999614</v>
      </c>
      <c r="U69" s="66">
        <v>0.30678623719823112</v>
      </c>
      <c r="V69" s="56">
        <v>93.497344889191453</v>
      </c>
      <c r="W69" s="55">
        <v>0</v>
      </c>
      <c r="X69" s="55">
        <v>0.30870408121231746</v>
      </c>
      <c r="Y69" s="337">
        <v>0.43137364235509384</v>
      </c>
      <c r="Z69" s="335">
        <v>117.79129653043661</v>
      </c>
      <c r="AA69" s="55">
        <v>0</v>
      </c>
      <c r="AB69" s="57">
        <v>0</v>
      </c>
    </row>
    <row r="70" spans="1:28">
      <c r="A70" s="43" t="s">
        <v>1016</v>
      </c>
      <c r="F70" s="54">
        <v>0</v>
      </c>
      <c r="G70" s="55">
        <v>0</v>
      </c>
      <c r="H70" s="68">
        <v>4.2344208102301222</v>
      </c>
      <c r="I70" s="66">
        <v>3.8363722774435107</v>
      </c>
      <c r="J70" s="56">
        <v>33.973359261151465</v>
      </c>
      <c r="K70" s="55">
        <v>0</v>
      </c>
      <c r="L70" s="55">
        <v>0</v>
      </c>
      <c r="M70" s="66">
        <v>7.3413272645007011</v>
      </c>
      <c r="N70" s="66">
        <v>4.8118733041169168</v>
      </c>
      <c r="O70" s="66">
        <v>3.7780022687786414</v>
      </c>
      <c r="P70" s="56">
        <v>1210</v>
      </c>
      <c r="Q70" s="55">
        <v>1.2590639434065762</v>
      </c>
      <c r="R70" s="55">
        <v>0</v>
      </c>
      <c r="S70" s="66">
        <v>0.12944588326827042</v>
      </c>
      <c r="T70" s="66">
        <v>2.9367842710210645</v>
      </c>
      <c r="U70" s="66">
        <v>0.27295657039149185</v>
      </c>
      <c r="V70" s="55">
        <v>7.0003930851283469</v>
      </c>
      <c r="W70" s="55">
        <v>0</v>
      </c>
      <c r="X70" s="55">
        <v>0.198318931589545</v>
      </c>
      <c r="Y70" s="337">
        <v>5.4022168206961166E-3</v>
      </c>
      <c r="Z70" s="335">
        <v>17.184338174635599</v>
      </c>
      <c r="AA70" s="55">
        <v>0</v>
      </c>
      <c r="AB70" s="57">
        <v>0</v>
      </c>
    </row>
    <row r="71" spans="1:28">
      <c r="A71" s="43" t="s">
        <v>1250</v>
      </c>
      <c r="F71" s="231" t="s">
        <v>14</v>
      </c>
      <c r="G71" s="232" t="s">
        <v>14</v>
      </c>
      <c r="H71" s="233" t="s">
        <v>14</v>
      </c>
      <c r="I71" s="234" t="s">
        <v>14</v>
      </c>
      <c r="J71" s="234" t="s">
        <v>14</v>
      </c>
      <c r="K71" s="234" t="s">
        <v>14</v>
      </c>
      <c r="L71" s="234" t="s">
        <v>14</v>
      </c>
      <c r="M71" s="234" t="s">
        <v>14</v>
      </c>
      <c r="N71" s="234" t="s">
        <v>14</v>
      </c>
      <c r="O71" s="234" t="s">
        <v>14</v>
      </c>
      <c r="P71" s="234" t="s">
        <v>14</v>
      </c>
      <c r="Q71" s="234" t="s">
        <v>14</v>
      </c>
      <c r="R71" s="234" t="s">
        <v>14</v>
      </c>
      <c r="S71" s="234" t="s">
        <v>14</v>
      </c>
      <c r="T71" s="234" t="s">
        <v>14</v>
      </c>
      <c r="U71" s="234" t="s">
        <v>14</v>
      </c>
      <c r="V71" s="234" t="s">
        <v>14</v>
      </c>
      <c r="W71" s="234" t="s">
        <v>14</v>
      </c>
      <c r="X71" s="234" t="s">
        <v>14</v>
      </c>
      <c r="Y71" s="338" t="s">
        <v>14</v>
      </c>
      <c r="Z71" s="346" t="s">
        <v>14</v>
      </c>
      <c r="AA71" s="232" t="s">
        <v>14</v>
      </c>
      <c r="AB71" s="237" t="s">
        <v>14</v>
      </c>
    </row>
    <row r="72" spans="1:28">
      <c r="A72" s="43" t="s">
        <v>1251</v>
      </c>
      <c r="F72" s="231" t="s">
        <v>14</v>
      </c>
      <c r="G72" s="232" t="s">
        <v>14</v>
      </c>
      <c r="H72" s="233" t="s">
        <v>14</v>
      </c>
      <c r="I72" s="234" t="s">
        <v>14</v>
      </c>
      <c r="J72" s="234" t="s">
        <v>14</v>
      </c>
      <c r="K72" s="234" t="s">
        <v>14</v>
      </c>
      <c r="L72" s="234" t="s">
        <v>14</v>
      </c>
      <c r="M72" s="234" t="s">
        <v>14</v>
      </c>
      <c r="N72" s="234" t="s">
        <v>14</v>
      </c>
      <c r="O72" s="234" t="s">
        <v>14</v>
      </c>
      <c r="P72" s="234" t="s">
        <v>14</v>
      </c>
      <c r="Q72" s="234" t="s">
        <v>14</v>
      </c>
      <c r="R72" s="234" t="s">
        <v>14</v>
      </c>
      <c r="S72" s="234" t="s">
        <v>14</v>
      </c>
      <c r="T72" s="234" t="s">
        <v>14</v>
      </c>
      <c r="U72" s="234" t="s">
        <v>14</v>
      </c>
      <c r="V72" s="234" t="s">
        <v>14</v>
      </c>
      <c r="W72" s="234" t="s">
        <v>14</v>
      </c>
      <c r="X72" s="234" t="s">
        <v>14</v>
      </c>
      <c r="Y72" s="338" t="s">
        <v>14</v>
      </c>
      <c r="Z72" s="346" t="s">
        <v>14</v>
      </c>
      <c r="AA72" s="232" t="s">
        <v>14</v>
      </c>
      <c r="AB72" s="237" t="s">
        <v>14</v>
      </c>
    </row>
    <row r="73" spans="1:28">
      <c r="A73" s="43" t="s">
        <v>1026</v>
      </c>
      <c r="F73" s="54">
        <v>0</v>
      </c>
      <c r="G73" s="55">
        <v>0</v>
      </c>
      <c r="H73" s="68">
        <v>0.16041411591679808</v>
      </c>
      <c r="I73" s="66">
        <v>0.16648953498279698</v>
      </c>
      <c r="J73" s="56">
        <v>41.407797336125263</v>
      </c>
      <c r="K73" s="55">
        <v>0</v>
      </c>
      <c r="L73" s="55">
        <v>0</v>
      </c>
      <c r="M73" s="66">
        <v>0.67430185555070132</v>
      </c>
      <c r="N73" s="66">
        <v>0.47010627819376516</v>
      </c>
      <c r="O73" s="66">
        <v>0.24441218920209581</v>
      </c>
      <c r="P73" s="56">
        <v>117.2044809194295</v>
      </c>
      <c r="Q73" s="55">
        <v>6.6024542725523947</v>
      </c>
      <c r="R73" s="55">
        <v>0</v>
      </c>
      <c r="S73" s="66">
        <v>6.7434966063418672E-2</v>
      </c>
      <c r="T73" s="66">
        <v>0.15413562944052214</v>
      </c>
      <c r="U73" s="66">
        <v>5.5894722666533184E-2</v>
      </c>
      <c r="V73" s="56">
        <v>86.714839555329007</v>
      </c>
      <c r="W73" s="55">
        <v>0</v>
      </c>
      <c r="X73" s="55">
        <v>0.20937799956365707</v>
      </c>
      <c r="Y73" s="337">
        <v>5.0479072327303545E-2</v>
      </c>
      <c r="Z73" s="335">
        <v>78.13529320940053</v>
      </c>
      <c r="AA73" s="55">
        <v>0</v>
      </c>
      <c r="AB73" s="57">
        <v>0</v>
      </c>
    </row>
    <row r="74" spans="1:28">
      <c r="A74" s="43" t="s">
        <v>1024</v>
      </c>
      <c r="F74" s="54">
        <v>0</v>
      </c>
      <c r="G74" s="55">
        <v>0</v>
      </c>
      <c r="H74" s="68">
        <v>0.37019400889353538</v>
      </c>
      <c r="I74" s="66">
        <v>0.41333814829737425</v>
      </c>
      <c r="J74" s="56">
        <v>119.35665471574086</v>
      </c>
      <c r="K74" s="55">
        <v>0</v>
      </c>
      <c r="L74" s="55">
        <v>0</v>
      </c>
      <c r="M74" s="66">
        <v>1.848557908901191</v>
      </c>
      <c r="N74" s="66">
        <v>1.2104650687225051</v>
      </c>
      <c r="O74" s="66">
        <v>0.56699883620382108</v>
      </c>
      <c r="P74" s="56">
        <v>299.16054339470145</v>
      </c>
      <c r="Q74" s="56">
        <v>24.657892905625591</v>
      </c>
      <c r="R74" s="55">
        <v>0</v>
      </c>
      <c r="S74" s="66">
        <v>0.17370828699267521</v>
      </c>
      <c r="T74" s="66">
        <v>0.33068227040152931</v>
      </c>
      <c r="U74" s="66">
        <v>0.1146492130769166</v>
      </c>
      <c r="V74" s="56">
        <v>52.55758485309395</v>
      </c>
      <c r="W74" s="55">
        <v>0</v>
      </c>
      <c r="X74" s="55">
        <v>0.26282631229103776</v>
      </c>
      <c r="Y74" s="337">
        <v>0.13683061669716978</v>
      </c>
      <c r="Z74" s="335">
        <v>97.925692611106882</v>
      </c>
      <c r="AA74" s="55">
        <v>0</v>
      </c>
      <c r="AB74" s="57">
        <v>0</v>
      </c>
    </row>
    <row r="75" spans="1:28">
      <c r="A75" s="43" t="s">
        <v>1028</v>
      </c>
      <c r="F75" s="54">
        <v>0</v>
      </c>
      <c r="G75" s="55">
        <v>0</v>
      </c>
      <c r="H75" s="68">
        <v>3.7728673933236467</v>
      </c>
      <c r="I75" s="66">
        <v>3.7154627743144393</v>
      </c>
      <c r="J75" s="56">
        <v>158.42225499826378</v>
      </c>
      <c r="K75" s="55">
        <v>0</v>
      </c>
      <c r="L75" s="55">
        <v>6.0122215883497603</v>
      </c>
      <c r="M75" s="66">
        <v>6.7953383111817312</v>
      </c>
      <c r="N75" s="66">
        <v>4.3620153364326573</v>
      </c>
      <c r="O75" s="66">
        <v>3.6355003655298841</v>
      </c>
      <c r="P75" s="56">
        <v>1980</v>
      </c>
      <c r="Q75" s="56">
        <v>39.445116653736356</v>
      </c>
      <c r="R75" s="55">
        <v>0</v>
      </c>
      <c r="S75" s="66">
        <v>0.39628238452159714</v>
      </c>
      <c r="T75" s="66">
        <v>3.0080929280178661</v>
      </c>
      <c r="U75" s="66">
        <v>1.2841686910427403</v>
      </c>
      <c r="V75" s="56">
        <v>1340</v>
      </c>
      <c r="W75" s="55">
        <v>0</v>
      </c>
      <c r="X75" s="55">
        <v>2.9567455479806499</v>
      </c>
      <c r="Y75" s="337">
        <v>0.93201019223495341</v>
      </c>
      <c r="Z75" s="335">
        <v>991.83461081731411</v>
      </c>
      <c r="AA75" s="55">
        <v>0</v>
      </c>
      <c r="AB75" s="57">
        <v>0</v>
      </c>
    </row>
    <row r="76" spans="1:28">
      <c r="A76" s="43" t="s">
        <v>1031</v>
      </c>
      <c r="F76" s="54">
        <v>0</v>
      </c>
      <c r="G76" s="55">
        <v>0</v>
      </c>
      <c r="H76" s="68">
        <v>6.651858705892681</v>
      </c>
      <c r="I76" s="66">
        <v>7.5872559483611619</v>
      </c>
      <c r="J76" s="56">
        <v>1510</v>
      </c>
      <c r="K76" s="55">
        <v>0</v>
      </c>
      <c r="L76" s="55">
        <v>0</v>
      </c>
      <c r="M76" s="55">
        <v>27.738893396358211</v>
      </c>
      <c r="N76" s="55">
        <v>18.969481901166887</v>
      </c>
      <c r="O76" s="66">
        <v>7.8869962476797539</v>
      </c>
      <c r="P76" s="56">
        <v>6200</v>
      </c>
      <c r="Q76" s="56">
        <v>186.22328637048469</v>
      </c>
      <c r="R76" s="55">
        <v>0</v>
      </c>
      <c r="S76" s="66">
        <v>2.7264646061991913</v>
      </c>
      <c r="T76" s="66">
        <v>5.7424266618241626</v>
      </c>
      <c r="U76" s="66">
        <v>1.8041336632058953</v>
      </c>
      <c r="V76" s="56">
        <v>1310</v>
      </c>
      <c r="W76" s="55">
        <v>0</v>
      </c>
      <c r="X76" s="55">
        <v>12.636894007449724</v>
      </c>
      <c r="Y76" s="337">
        <v>2.4258331922206584</v>
      </c>
      <c r="Z76" s="335">
        <v>1450</v>
      </c>
      <c r="AA76" s="55">
        <v>0</v>
      </c>
      <c r="AB76" s="57">
        <v>0</v>
      </c>
    </row>
    <row r="77" spans="1:28">
      <c r="A77" s="43" t="s">
        <v>1033</v>
      </c>
      <c r="F77" s="54">
        <v>0</v>
      </c>
      <c r="G77" s="55">
        <v>0</v>
      </c>
      <c r="H77" s="68">
        <v>0.33694542604438843</v>
      </c>
      <c r="I77" s="66">
        <v>0.46502617822092773</v>
      </c>
      <c r="J77" s="56">
        <v>383.81409426354401</v>
      </c>
      <c r="K77" s="55">
        <v>0</v>
      </c>
      <c r="L77" s="55">
        <v>0</v>
      </c>
      <c r="M77" s="66">
        <v>4.1861744771471194</v>
      </c>
      <c r="N77" s="66">
        <v>2.8106642831651931</v>
      </c>
      <c r="O77" s="66">
        <v>0.76622913262649117</v>
      </c>
      <c r="P77" s="56">
        <v>276.8411066174869</v>
      </c>
      <c r="Q77" s="56">
        <v>31.304796344904158</v>
      </c>
      <c r="R77" s="55">
        <v>0</v>
      </c>
      <c r="S77" s="66">
        <v>0.34248093021088921</v>
      </c>
      <c r="T77" s="66">
        <v>0.38824517876994485</v>
      </c>
      <c r="U77" s="66">
        <v>0.11188635784642646</v>
      </c>
      <c r="V77" s="56">
        <v>104.54412874950738</v>
      </c>
      <c r="W77" s="55">
        <v>0</v>
      </c>
      <c r="X77" s="55">
        <v>0</v>
      </c>
      <c r="Y77" s="337">
        <v>8.5999903277650086E-2</v>
      </c>
      <c r="Z77" s="335">
        <v>140.10470518883923</v>
      </c>
      <c r="AA77" s="55">
        <v>0</v>
      </c>
      <c r="AB77" s="57">
        <v>0</v>
      </c>
    </row>
    <row r="78" spans="1:28">
      <c r="A78" s="43" t="s">
        <v>1032</v>
      </c>
      <c r="F78" s="54">
        <v>0</v>
      </c>
      <c r="G78" s="55">
        <v>0</v>
      </c>
      <c r="H78" s="68">
        <v>0.56158445856149186</v>
      </c>
      <c r="I78" s="66">
        <v>0.79039172349092379</v>
      </c>
      <c r="J78" s="56">
        <v>715.49802651135974</v>
      </c>
      <c r="K78" s="55">
        <v>0</v>
      </c>
      <c r="L78" s="55">
        <v>0</v>
      </c>
      <c r="M78" s="66">
        <v>6.6333957404334516</v>
      </c>
      <c r="N78" s="66">
        <v>4.7520867365084678</v>
      </c>
      <c r="O78" s="66">
        <v>1.2935372809274779</v>
      </c>
      <c r="P78" s="56">
        <v>492.43366078279126</v>
      </c>
      <c r="Q78" s="55">
        <v>3.8989385021753482</v>
      </c>
      <c r="R78" s="55">
        <v>0</v>
      </c>
      <c r="S78" s="66">
        <v>0.62782828917795697</v>
      </c>
      <c r="T78" s="66">
        <v>0.62306357476448393</v>
      </c>
      <c r="U78" s="66">
        <v>1.8316585218296239E-2</v>
      </c>
      <c r="V78" s="55">
        <v>0</v>
      </c>
      <c r="W78" s="55">
        <v>0</v>
      </c>
      <c r="X78" s="55">
        <v>0</v>
      </c>
      <c r="Y78" s="337">
        <v>0.10672725382406437</v>
      </c>
      <c r="Z78" s="347">
        <v>3.7577115165478974</v>
      </c>
      <c r="AA78" s="55">
        <v>0</v>
      </c>
      <c r="AB78" s="57">
        <v>0</v>
      </c>
    </row>
    <row r="80" spans="1:28" ht="15" thickBot="1"/>
    <row r="81" spans="1:12">
      <c r="A81" s="238" t="s">
        <v>1053</v>
      </c>
      <c r="B81" s="239" t="s">
        <v>1054</v>
      </c>
      <c r="C81" s="240" t="s">
        <v>5</v>
      </c>
      <c r="D81" s="240" t="s">
        <v>1055</v>
      </c>
      <c r="E81" s="240" t="s">
        <v>1056</v>
      </c>
      <c r="F81" s="240" t="s">
        <v>1057</v>
      </c>
      <c r="G81" s="240" t="s">
        <v>69</v>
      </c>
      <c r="H81" s="240" t="s">
        <v>70</v>
      </c>
      <c r="I81" s="240" t="s">
        <v>1058</v>
      </c>
      <c r="J81" s="240" t="s">
        <v>204</v>
      </c>
      <c r="K81" s="240" t="s">
        <v>206</v>
      </c>
      <c r="L81" s="241" t="s">
        <v>1059</v>
      </c>
    </row>
    <row r="82" spans="1:12">
      <c r="A82" s="242" t="s">
        <v>1060</v>
      </c>
      <c r="B82" s="124">
        <v>323</v>
      </c>
      <c r="C82" s="102" t="s">
        <v>1061</v>
      </c>
      <c r="D82" s="102" t="s">
        <v>1062</v>
      </c>
      <c r="E82" s="102">
        <v>15</v>
      </c>
      <c r="F82" s="102"/>
      <c r="G82" s="102">
        <v>5.56</v>
      </c>
      <c r="H82" s="102">
        <v>322</v>
      </c>
      <c r="I82" s="102">
        <v>12.7</v>
      </c>
      <c r="J82" s="102">
        <v>152</v>
      </c>
      <c r="K82" s="102">
        <v>0.25</v>
      </c>
      <c r="L82" s="243">
        <v>0</v>
      </c>
    </row>
    <row r="83" spans="1:12">
      <c r="A83" s="242" t="s">
        <v>1063</v>
      </c>
      <c r="B83" s="124">
        <v>323</v>
      </c>
      <c r="C83" s="102" t="s">
        <v>1064</v>
      </c>
      <c r="D83" s="102" t="s">
        <v>1065</v>
      </c>
      <c r="E83" s="102">
        <v>20</v>
      </c>
      <c r="F83" s="102"/>
      <c r="G83" s="102">
        <v>7</v>
      </c>
      <c r="H83" s="102">
        <v>539</v>
      </c>
      <c r="I83" s="102">
        <v>12.1</v>
      </c>
      <c r="J83" s="102">
        <v>-86</v>
      </c>
      <c r="K83" s="102">
        <v>0.19</v>
      </c>
      <c r="L83" s="243">
        <v>0</v>
      </c>
    </row>
    <row r="84" spans="1:12">
      <c r="A84" s="242" t="s">
        <v>1066</v>
      </c>
      <c r="B84" s="124" t="s">
        <v>17</v>
      </c>
      <c r="C84" s="102" t="s">
        <v>1067</v>
      </c>
      <c r="D84" s="102"/>
      <c r="E84" s="102">
        <v>20</v>
      </c>
      <c r="F84" s="102"/>
      <c r="G84" s="102">
        <v>5.97</v>
      </c>
      <c r="H84" s="102">
        <v>144</v>
      </c>
      <c r="I84" s="102">
        <v>11.6</v>
      </c>
      <c r="J84" s="102">
        <v>8</v>
      </c>
      <c r="K84" s="102">
        <v>0.15</v>
      </c>
      <c r="L84" s="243">
        <v>0</v>
      </c>
    </row>
    <row r="85" spans="1:12">
      <c r="A85" s="242" t="s">
        <v>1068</v>
      </c>
      <c r="B85" s="124" t="s">
        <v>19</v>
      </c>
      <c r="C85" s="102" t="s">
        <v>1069</v>
      </c>
      <c r="D85" s="102"/>
      <c r="E85" s="102">
        <v>20</v>
      </c>
      <c r="F85" s="102"/>
      <c r="G85" s="102">
        <v>6.25</v>
      </c>
      <c r="H85" s="102">
        <v>182</v>
      </c>
      <c r="I85" s="102">
        <v>11.6</v>
      </c>
      <c r="J85" s="102">
        <v>33</v>
      </c>
      <c r="K85" s="102">
        <v>0.16</v>
      </c>
      <c r="L85" s="243">
        <v>0</v>
      </c>
    </row>
    <row r="86" spans="1:12">
      <c r="A86" s="242" t="s">
        <v>1070</v>
      </c>
      <c r="B86" s="124">
        <v>352</v>
      </c>
      <c r="C86" s="102" t="s">
        <v>1071</v>
      </c>
      <c r="D86" s="102"/>
      <c r="E86" s="102">
        <v>20</v>
      </c>
      <c r="F86" s="102"/>
      <c r="G86" s="102">
        <v>5.27</v>
      </c>
      <c r="H86" s="102">
        <v>229</v>
      </c>
      <c r="I86" s="102">
        <v>11.6</v>
      </c>
      <c r="J86" s="102">
        <v>180</v>
      </c>
      <c r="K86" s="102">
        <v>0.14000000000000001</v>
      </c>
      <c r="L86" s="243">
        <v>0</v>
      </c>
    </row>
    <row r="87" spans="1:12">
      <c r="A87" s="242" t="s">
        <v>1072</v>
      </c>
      <c r="B87" s="124">
        <v>1024</v>
      </c>
      <c r="C87" s="102" t="s">
        <v>1073</v>
      </c>
      <c r="D87" s="102" t="s">
        <v>1074</v>
      </c>
      <c r="E87" s="102">
        <v>10</v>
      </c>
      <c r="F87" s="102"/>
      <c r="G87" s="102">
        <v>6.37</v>
      </c>
      <c r="H87" s="102">
        <v>563</v>
      </c>
      <c r="I87" s="102">
        <v>11.5</v>
      </c>
      <c r="J87" s="102">
        <v>78</v>
      </c>
      <c r="K87" s="102">
        <v>0.28000000000000003</v>
      </c>
      <c r="L87" s="243">
        <v>0</v>
      </c>
    </row>
    <row r="88" spans="1:12">
      <c r="A88" s="242" t="s">
        <v>1075</v>
      </c>
      <c r="B88" s="124" t="s">
        <v>34</v>
      </c>
      <c r="C88" s="102" t="s">
        <v>1064</v>
      </c>
      <c r="D88" s="102"/>
      <c r="E88" s="102">
        <v>20</v>
      </c>
      <c r="F88" s="102"/>
      <c r="G88" s="102">
        <v>6.43</v>
      </c>
      <c r="H88" s="102">
        <v>253</v>
      </c>
      <c r="I88" s="102">
        <v>11.6</v>
      </c>
      <c r="J88" s="102">
        <v>-23</v>
      </c>
      <c r="K88" s="102">
        <v>0.18</v>
      </c>
      <c r="L88" s="243">
        <v>0</v>
      </c>
    </row>
    <row r="89" spans="1:12">
      <c r="A89" s="242" t="s">
        <v>1076</v>
      </c>
      <c r="B89" s="124">
        <v>4031</v>
      </c>
      <c r="C89" s="102" t="s">
        <v>1077</v>
      </c>
      <c r="D89" s="102" t="s">
        <v>1078</v>
      </c>
      <c r="E89" s="102"/>
      <c r="F89" s="102"/>
      <c r="G89" s="102"/>
      <c r="H89" s="102"/>
      <c r="I89" s="102"/>
      <c r="J89" s="102"/>
      <c r="K89" s="102"/>
      <c r="L89" s="244" t="s">
        <v>1079</v>
      </c>
    </row>
    <row r="90" spans="1:12">
      <c r="A90" s="242" t="s">
        <v>1080</v>
      </c>
      <c r="B90" s="124">
        <v>4031</v>
      </c>
      <c r="C90" s="102" t="s">
        <v>35</v>
      </c>
      <c r="D90" s="102" t="s">
        <v>1078</v>
      </c>
      <c r="E90" s="102"/>
      <c r="F90" s="102"/>
      <c r="G90" s="102"/>
      <c r="H90" s="102"/>
      <c r="I90" s="102"/>
      <c r="J90" s="102"/>
      <c r="K90" s="102"/>
      <c r="L90" s="243">
        <v>0</v>
      </c>
    </row>
    <row r="91" spans="1:12">
      <c r="A91" s="242" t="s">
        <v>1081</v>
      </c>
      <c r="B91" s="124">
        <v>4031</v>
      </c>
      <c r="C91" s="102" t="s">
        <v>1082</v>
      </c>
      <c r="D91" s="102" t="s">
        <v>1078</v>
      </c>
      <c r="E91" s="102"/>
      <c r="F91" s="102"/>
      <c r="G91" s="102"/>
      <c r="H91" s="102"/>
      <c r="I91" s="102"/>
      <c r="J91" s="102"/>
      <c r="K91" s="102"/>
      <c r="L91" s="243">
        <v>0</v>
      </c>
    </row>
    <row r="92" spans="1:12">
      <c r="A92" s="242" t="s">
        <v>1083</v>
      </c>
      <c r="B92" s="124" t="s">
        <v>41</v>
      </c>
      <c r="C92" s="102" t="s">
        <v>1064</v>
      </c>
      <c r="D92" s="102" t="s">
        <v>1084</v>
      </c>
      <c r="E92" s="102">
        <v>8</v>
      </c>
      <c r="F92" s="102"/>
      <c r="G92" s="102">
        <v>6.19</v>
      </c>
      <c r="H92" s="102">
        <v>402</v>
      </c>
      <c r="I92" s="102">
        <v>11.6</v>
      </c>
      <c r="J92" s="102">
        <v>48</v>
      </c>
      <c r="K92" s="102">
        <v>0.4</v>
      </c>
      <c r="L92" s="243">
        <v>0</v>
      </c>
    </row>
    <row r="93" spans="1:12">
      <c r="A93" s="242" t="s">
        <v>1085</v>
      </c>
      <c r="B93" s="124">
        <v>4016</v>
      </c>
      <c r="C93" s="102" t="s">
        <v>1073</v>
      </c>
      <c r="D93" s="102" t="s">
        <v>1074</v>
      </c>
      <c r="E93" s="102">
        <v>12</v>
      </c>
      <c r="F93" s="102"/>
      <c r="G93" s="102">
        <v>6.04</v>
      </c>
      <c r="H93" s="102">
        <v>279</v>
      </c>
      <c r="I93" s="102">
        <v>12.1</v>
      </c>
      <c r="J93" s="102">
        <v>-11</v>
      </c>
      <c r="K93" s="102">
        <v>0.21</v>
      </c>
      <c r="L93" s="243">
        <v>0</v>
      </c>
    </row>
    <row r="94" spans="1:12">
      <c r="A94" s="242" t="s">
        <v>1086</v>
      </c>
      <c r="B94" s="124">
        <v>1033</v>
      </c>
      <c r="C94" s="102" t="s">
        <v>1087</v>
      </c>
      <c r="D94" s="102" t="s">
        <v>1088</v>
      </c>
      <c r="E94" s="102"/>
      <c r="F94" s="102"/>
      <c r="G94" s="102"/>
      <c r="H94" s="102"/>
      <c r="I94" s="102"/>
      <c r="J94" s="102"/>
      <c r="K94" s="102"/>
      <c r="L94" s="243">
        <v>0</v>
      </c>
    </row>
    <row r="95" spans="1:12">
      <c r="A95" s="242" t="s">
        <v>1089</v>
      </c>
      <c r="B95" s="124" t="s">
        <v>15</v>
      </c>
      <c r="C95" s="102" t="s">
        <v>1090</v>
      </c>
      <c r="D95" s="102"/>
      <c r="E95" s="102">
        <v>15</v>
      </c>
      <c r="F95" s="102"/>
      <c r="G95" s="102">
        <v>5.3</v>
      </c>
      <c r="H95" s="102">
        <v>58</v>
      </c>
      <c r="I95" s="102">
        <v>12.2</v>
      </c>
      <c r="J95" s="102">
        <v>210</v>
      </c>
      <c r="K95" s="102">
        <v>0.54</v>
      </c>
      <c r="L95" s="243">
        <v>0</v>
      </c>
    </row>
    <row r="96" spans="1:12">
      <c r="A96" s="242" t="s">
        <v>1091</v>
      </c>
      <c r="B96" s="124" t="s">
        <v>15</v>
      </c>
      <c r="C96" s="102" t="s">
        <v>1087</v>
      </c>
      <c r="D96" s="102" t="s">
        <v>1078</v>
      </c>
      <c r="E96" s="102">
        <v>20</v>
      </c>
      <c r="F96" s="102"/>
      <c r="G96" s="102"/>
      <c r="H96" s="102"/>
      <c r="I96" s="102"/>
      <c r="J96" s="102"/>
      <c r="K96" s="102"/>
      <c r="L96" s="243">
        <v>0</v>
      </c>
    </row>
    <row r="97" spans="1:29">
      <c r="A97" s="242" t="s">
        <v>1092</v>
      </c>
      <c r="B97" s="124" t="s">
        <v>15</v>
      </c>
      <c r="C97" s="102" t="s">
        <v>1093</v>
      </c>
      <c r="D97" s="102"/>
      <c r="E97" s="102">
        <v>30</v>
      </c>
      <c r="F97" s="102"/>
      <c r="G97" s="102">
        <v>6.71</v>
      </c>
      <c r="H97" s="102">
        <v>310</v>
      </c>
      <c r="I97" s="102">
        <v>11.8</v>
      </c>
      <c r="J97" s="102">
        <v>-78</v>
      </c>
      <c r="K97" s="102">
        <v>0.16</v>
      </c>
      <c r="L97" s="243">
        <v>0</v>
      </c>
    </row>
    <row r="98" spans="1:29">
      <c r="A98" s="242" t="s">
        <v>1094</v>
      </c>
      <c r="B98" s="124" t="s">
        <v>15</v>
      </c>
      <c r="C98" s="102" t="s">
        <v>1095</v>
      </c>
      <c r="D98" s="102"/>
      <c r="E98" s="102">
        <v>35</v>
      </c>
      <c r="F98" s="102"/>
      <c r="G98" s="102">
        <v>6.81</v>
      </c>
      <c r="H98" s="102">
        <v>337</v>
      </c>
      <c r="I98" s="102">
        <v>11.8</v>
      </c>
      <c r="J98" s="102">
        <v>-107</v>
      </c>
      <c r="K98" s="102">
        <v>0.19</v>
      </c>
      <c r="L98" s="243">
        <v>0</v>
      </c>
    </row>
    <row r="99" spans="1:29">
      <c r="A99" s="242" t="s">
        <v>1096</v>
      </c>
      <c r="B99" s="124">
        <v>241</v>
      </c>
      <c r="C99" s="102" t="s">
        <v>1097</v>
      </c>
      <c r="D99" s="102" t="s">
        <v>1098</v>
      </c>
      <c r="E99" s="102">
        <v>15</v>
      </c>
      <c r="F99" s="102"/>
      <c r="G99" s="102">
        <v>5.36</v>
      </c>
      <c r="H99" s="102">
        <v>310</v>
      </c>
      <c r="I99" s="102">
        <v>12.6</v>
      </c>
      <c r="J99" s="102">
        <v>212</v>
      </c>
      <c r="K99" s="102">
        <v>0.23</v>
      </c>
      <c r="L99" s="243">
        <v>0</v>
      </c>
    </row>
    <row r="100" spans="1:29">
      <c r="A100" s="242" t="s">
        <v>1099</v>
      </c>
      <c r="B100" s="124">
        <v>241</v>
      </c>
      <c r="C100" s="102" t="s">
        <v>32</v>
      </c>
      <c r="D100" s="102" t="s">
        <v>1100</v>
      </c>
      <c r="E100" s="102">
        <v>17</v>
      </c>
      <c r="F100" s="102"/>
      <c r="G100" s="102">
        <v>5.74</v>
      </c>
      <c r="H100" s="102">
        <v>391</v>
      </c>
      <c r="I100" s="102">
        <v>12.3</v>
      </c>
      <c r="J100" s="102">
        <v>72</v>
      </c>
      <c r="K100" s="102">
        <v>0.17</v>
      </c>
      <c r="L100" s="243">
        <v>0</v>
      </c>
    </row>
    <row r="101" spans="1:29">
      <c r="A101" s="242" t="s">
        <v>1101</v>
      </c>
      <c r="B101" s="124">
        <v>241</v>
      </c>
      <c r="C101" s="102" t="s">
        <v>1064</v>
      </c>
      <c r="D101" s="102" t="s">
        <v>1102</v>
      </c>
      <c r="E101" s="102">
        <v>21</v>
      </c>
      <c r="F101" s="102"/>
      <c r="G101" s="102">
        <v>6.32</v>
      </c>
      <c r="H101" s="102">
        <v>366</v>
      </c>
      <c r="I101" s="102">
        <v>12</v>
      </c>
      <c r="J101" s="102">
        <v>-32</v>
      </c>
      <c r="K101" s="102">
        <v>0.2</v>
      </c>
      <c r="L101" s="243">
        <v>0</v>
      </c>
    </row>
    <row r="102" spans="1:29">
      <c r="A102" s="242" t="s">
        <v>1103</v>
      </c>
      <c r="B102" s="124">
        <v>241</v>
      </c>
      <c r="C102" s="102" t="s">
        <v>1082</v>
      </c>
      <c r="D102" s="102" t="s">
        <v>1104</v>
      </c>
      <c r="E102" s="102">
        <v>25</v>
      </c>
      <c r="F102" s="102"/>
      <c r="G102" s="102">
        <v>6.23</v>
      </c>
      <c r="H102" s="102">
        <v>291</v>
      </c>
      <c r="I102" s="102">
        <v>11.8</v>
      </c>
      <c r="J102" s="102">
        <v>-39</v>
      </c>
      <c r="K102" s="102">
        <v>0.23</v>
      </c>
      <c r="L102" s="243">
        <v>0</v>
      </c>
    </row>
    <row r="103" spans="1:29">
      <c r="A103" s="242" t="s">
        <v>1105</v>
      </c>
      <c r="B103" s="124">
        <v>241</v>
      </c>
      <c r="C103" s="102" t="s">
        <v>1106</v>
      </c>
      <c r="D103" s="102" t="s">
        <v>1107</v>
      </c>
      <c r="E103" s="102">
        <v>20</v>
      </c>
      <c r="F103" s="102"/>
      <c r="G103" s="102">
        <v>5.61</v>
      </c>
      <c r="H103" s="102">
        <v>331</v>
      </c>
      <c r="I103" s="102">
        <v>11.5</v>
      </c>
      <c r="J103" s="102">
        <v>117</v>
      </c>
      <c r="K103" s="102">
        <v>0.26</v>
      </c>
      <c r="L103" s="243">
        <v>0</v>
      </c>
    </row>
    <row r="104" spans="1:29">
      <c r="A104" s="242" t="s">
        <v>1108</v>
      </c>
      <c r="B104" s="124">
        <v>320</v>
      </c>
      <c r="C104" s="102" t="s">
        <v>1087</v>
      </c>
      <c r="D104" s="102" t="s">
        <v>1109</v>
      </c>
      <c r="E104" s="102">
        <v>15</v>
      </c>
      <c r="F104" s="102"/>
      <c r="G104" s="102">
        <v>7.36</v>
      </c>
      <c r="H104" s="102">
        <v>808</v>
      </c>
      <c r="I104" s="102">
        <v>11.6</v>
      </c>
      <c r="J104" s="102">
        <v>-134</v>
      </c>
      <c r="K104" s="102">
        <v>0.17</v>
      </c>
      <c r="L104" s="243">
        <v>0</v>
      </c>
    </row>
    <row r="105" spans="1:29">
      <c r="A105" s="242" t="s">
        <v>1110</v>
      </c>
      <c r="B105" s="124">
        <v>320</v>
      </c>
      <c r="C105" s="102" t="s">
        <v>1111</v>
      </c>
      <c r="D105" s="102" t="s">
        <v>1112</v>
      </c>
      <c r="E105" s="102">
        <v>30</v>
      </c>
      <c r="F105" s="102"/>
      <c r="G105" s="102">
        <v>7.51</v>
      </c>
      <c r="H105" s="102">
        <v>752</v>
      </c>
      <c r="I105" s="102">
        <v>11.5</v>
      </c>
      <c r="J105" s="102">
        <v>-158</v>
      </c>
      <c r="K105" s="102">
        <v>0.11</v>
      </c>
      <c r="L105" s="243">
        <v>0</v>
      </c>
    </row>
    <row r="106" spans="1:29" ht="15" thickBot="1">
      <c r="A106" s="245" t="s">
        <v>1113</v>
      </c>
      <c r="B106" s="246">
        <v>320</v>
      </c>
      <c r="C106" s="108" t="s">
        <v>1114</v>
      </c>
      <c r="D106" s="108" t="s">
        <v>1115</v>
      </c>
      <c r="E106" s="108">
        <v>33</v>
      </c>
      <c r="F106" s="108"/>
      <c r="G106" s="108">
        <v>6.76</v>
      </c>
      <c r="H106" s="108">
        <v>536</v>
      </c>
      <c r="I106" s="108">
        <v>11.5</v>
      </c>
      <c r="J106" s="108">
        <v>19</v>
      </c>
      <c r="K106" s="108">
        <v>0.17</v>
      </c>
      <c r="L106" s="247">
        <v>0</v>
      </c>
    </row>
    <row r="109" spans="1:29" ht="15.6">
      <c r="A109" s="251" t="s">
        <v>1252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>
      <c r="A111" s="252"/>
      <c r="B111" s="439" t="s">
        <v>1415</v>
      </c>
      <c r="C111" s="252"/>
      <c r="D111" s="252"/>
      <c r="E111" s="439" t="s">
        <v>1254</v>
      </c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339"/>
      <c r="Z111" s="339"/>
      <c r="AA111" s="252"/>
      <c r="AB111" s="252"/>
      <c r="AC111" s="252"/>
    </row>
    <row r="112" spans="1:29">
      <c r="A112" s="252"/>
      <c r="B112" s="253"/>
      <c r="C112" s="252"/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339"/>
      <c r="Z112" s="339"/>
      <c r="AA112" s="252"/>
      <c r="AB112" s="252"/>
      <c r="AC112" s="252"/>
    </row>
    <row r="113" spans="1:29">
      <c r="A113" s="252"/>
      <c r="B113" s="253" t="s">
        <v>1416</v>
      </c>
      <c r="C113" s="439" t="s">
        <v>1417</v>
      </c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339"/>
      <c r="Z113" s="339"/>
      <c r="AA113" s="252"/>
      <c r="AB113" s="252"/>
      <c r="AC113" s="252"/>
    </row>
    <row r="114" spans="1:29">
      <c r="A114" s="252"/>
      <c r="B114" s="253" t="s">
        <v>1418</v>
      </c>
      <c r="C114" s="439" t="s">
        <v>1419</v>
      </c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>
      <c r="A115" s="252"/>
      <c r="B115" s="253" t="s">
        <v>1259</v>
      </c>
      <c r="C115" s="439" t="s">
        <v>1260</v>
      </c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>
      <c r="A116" s="252"/>
      <c r="B116" s="253" t="s">
        <v>81</v>
      </c>
      <c r="C116" s="252" t="s">
        <v>1420</v>
      </c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339"/>
      <c r="Z116" s="339"/>
      <c r="AA116" s="252"/>
      <c r="AB116" s="252"/>
      <c r="AC116" s="252"/>
    </row>
    <row r="117" spans="1:29">
      <c r="A117" s="252"/>
      <c r="B117" s="252"/>
      <c r="C117" s="252"/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339"/>
      <c r="Z117" s="339"/>
      <c r="AA117" s="252"/>
      <c r="AB117" s="252"/>
      <c r="AC117" s="252"/>
    </row>
    <row r="118" spans="1:29">
      <c r="A118" s="252" t="s">
        <v>1262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339"/>
      <c r="Z118" s="339"/>
      <c r="AA118" s="252"/>
      <c r="AB118" s="252"/>
      <c r="AC118" s="252"/>
    </row>
    <row r="119" spans="1:29">
      <c r="A119" s="252"/>
      <c r="B119" s="252"/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339"/>
      <c r="Z119" s="339"/>
      <c r="AA119" s="252"/>
      <c r="AB119" s="252"/>
      <c r="AC119" s="252"/>
    </row>
    <row r="120" spans="1:29">
      <c r="A120" s="252"/>
      <c r="B120" s="252" t="s">
        <v>1263</v>
      </c>
      <c r="C120" s="252"/>
      <c r="D120" s="252"/>
      <c r="E120" s="252"/>
      <c r="F120" s="252" t="s">
        <v>1264</v>
      </c>
      <c r="G120" s="252"/>
      <c r="H120" s="252"/>
      <c r="I120" s="252"/>
      <c r="J120" s="252" t="s">
        <v>1265</v>
      </c>
      <c r="K120" s="252"/>
      <c r="L120" s="252"/>
      <c r="M120" s="252"/>
      <c r="N120" s="252" t="s">
        <v>1266</v>
      </c>
      <c r="O120" s="252"/>
      <c r="P120" s="252"/>
      <c r="Q120" s="252"/>
      <c r="R120" s="252" t="s">
        <v>1267</v>
      </c>
      <c r="S120" s="252"/>
      <c r="T120" s="252"/>
      <c r="U120" s="252"/>
      <c r="V120" s="252" t="s">
        <v>1268</v>
      </c>
      <c r="W120" s="252"/>
      <c r="X120" s="252"/>
      <c r="Y120" s="339"/>
      <c r="Z120" s="339"/>
      <c r="AA120" s="252"/>
      <c r="AB120" s="252"/>
      <c r="AC120" s="252"/>
    </row>
    <row r="121" spans="1:29">
      <c r="A121" s="253" t="s">
        <v>1416</v>
      </c>
      <c r="B121" s="252">
        <v>-28.7</v>
      </c>
      <c r="C121" s="252" t="s">
        <v>1299</v>
      </c>
      <c r="D121" s="252"/>
      <c r="E121" s="252"/>
      <c r="F121" s="252">
        <v>-26.5</v>
      </c>
      <c r="G121" s="252" t="s">
        <v>1299</v>
      </c>
      <c r="H121" s="252"/>
      <c r="I121" s="252"/>
      <c r="J121" s="252">
        <v>-26.7</v>
      </c>
      <c r="K121" s="354" t="s">
        <v>1299</v>
      </c>
      <c r="L121" s="252"/>
      <c r="M121" s="252"/>
      <c r="N121" s="252">
        <v>-26.9</v>
      </c>
      <c r="O121" s="252" t="s">
        <v>1299</v>
      </c>
      <c r="P121" s="252"/>
      <c r="Q121" s="252"/>
      <c r="R121" s="252">
        <v>-26.9</v>
      </c>
      <c r="S121" s="252" t="s">
        <v>1299</v>
      </c>
      <c r="T121" s="252"/>
      <c r="U121" s="252"/>
      <c r="V121" s="252">
        <v>-28.4</v>
      </c>
      <c r="W121" s="252" t="s">
        <v>1299</v>
      </c>
      <c r="X121" s="252"/>
      <c r="Y121" s="339"/>
      <c r="Z121" s="339"/>
      <c r="AA121" s="252"/>
      <c r="AB121" s="252"/>
      <c r="AC121" s="252"/>
    </row>
    <row r="122" spans="1:29" ht="15">
      <c r="A122" s="253" t="s">
        <v>1425</v>
      </c>
      <c r="B122" s="252">
        <v>-0.6</v>
      </c>
      <c r="C122" s="252" t="s">
        <v>1274</v>
      </c>
      <c r="D122" s="252">
        <v>-3.6</v>
      </c>
      <c r="E122" s="252"/>
      <c r="F122" s="252">
        <v>-0.7</v>
      </c>
      <c r="G122" s="252" t="s">
        <v>1274</v>
      </c>
      <c r="H122" s="252">
        <v>-6.7</v>
      </c>
      <c r="I122" s="252"/>
      <c r="J122" s="252">
        <v>-0.7</v>
      </c>
      <c r="K122" s="252" t="s">
        <v>1274</v>
      </c>
      <c r="L122" s="252">
        <v>-2.7</v>
      </c>
      <c r="M122" s="252"/>
      <c r="N122" s="252">
        <v>-1.3</v>
      </c>
      <c r="O122" s="252" t="s">
        <v>1274</v>
      </c>
      <c r="P122" s="252">
        <v>-4.0999999999999996</v>
      </c>
      <c r="Q122" s="252"/>
      <c r="R122" s="252">
        <v>-0.6</v>
      </c>
      <c r="S122" s="252" t="s">
        <v>1274</v>
      </c>
      <c r="T122" s="252">
        <v>-0.7</v>
      </c>
      <c r="U122" s="252"/>
      <c r="V122" s="252">
        <v>-0.4</v>
      </c>
      <c r="W122" s="252" t="s">
        <v>1274</v>
      </c>
      <c r="X122" s="252">
        <v>-5</v>
      </c>
      <c r="Y122" s="339"/>
      <c r="Z122" s="339"/>
      <c r="AA122" s="252"/>
      <c r="AB122" s="252"/>
      <c r="AC122" s="252"/>
    </row>
    <row r="123" spans="1:29" ht="18">
      <c r="A123" s="253"/>
      <c r="B123" s="252"/>
      <c r="C123" s="252"/>
      <c r="D123" s="252"/>
      <c r="E123" s="252"/>
      <c r="F123" s="252" t="s">
        <v>1426</v>
      </c>
      <c r="G123" s="252"/>
      <c r="H123" s="252"/>
      <c r="I123" s="252"/>
      <c r="J123" s="252">
        <v>-25.6</v>
      </c>
      <c r="K123" s="252" t="s">
        <v>1451</v>
      </c>
      <c r="L123" s="252"/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339"/>
      <c r="Z123" s="339"/>
      <c r="AA123" s="252"/>
      <c r="AB123" s="252"/>
      <c r="AC123" s="252"/>
    </row>
    <row r="124" spans="1:29">
      <c r="A124" s="253"/>
      <c r="B124" s="252"/>
      <c r="C124" s="252"/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339"/>
      <c r="Z124" s="339"/>
      <c r="AA124" s="252"/>
      <c r="AB124" s="252"/>
      <c r="AC124" s="252"/>
    </row>
    <row r="125" spans="1:29">
      <c r="A125" s="252"/>
      <c r="B125" s="252"/>
      <c r="C125" s="439" t="s">
        <v>1276</v>
      </c>
      <c r="D125" s="252"/>
      <c r="E125" s="252"/>
      <c r="F125" s="439" t="s">
        <v>1276</v>
      </c>
      <c r="G125" s="252"/>
      <c r="H125" s="252"/>
      <c r="I125" s="252"/>
      <c r="J125" s="439" t="s">
        <v>1276</v>
      </c>
      <c r="K125" s="252"/>
      <c r="L125" s="252"/>
      <c r="M125" s="252"/>
      <c r="N125" s="439" t="s">
        <v>1276</v>
      </c>
      <c r="O125" s="252"/>
      <c r="P125" s="252"/>
      <c r="Q125" s="252"/>
      <c r="R125" s="439" t="s">
        <v>1276</v>
      </c>
      <c r="S125" s="252"/>
      <c r="T125" s="252"/>
      <c r="U125" s="252"/>
      <c r="V125" s="439" t="s">
        <v>1276</v>
      </c>
      <c r="W125" s="252"/>
      <c r="X125" s="252"/>
      <c r="Y125" s="339"/>
      <c r="Z125" s="339"/>
      <c r="AA125" s="252"/>
      <c r="AB125" s="252"/>
      <c r="AC125" s="252"/>
    </row>
    <row r="126" spans="1:29">
      <c r="A126" s="440" t="s">
        <v>1277</v>
      </c>
      <c r="B126" s="440" t="s">
        <v>81</v>
      </c>
      <c r="C126" s="254" t="s">
        <v>1396</v>
      </c>
      <c r="D126" s="252"/>
      <c r="E126" s="252"/>
      <c r="F126" s="254" t="s">
        <v>1428</v>
      </c>
      <c r="G126" s="252"/>
      <c r="H126" s="252"/>
      <c r="I126" s="252"/>
      <c r="J126" s="254" t="s">
        <v>1429</v>
      </c>
      <c r="K126" s="252"/>
      <c r="L126" s="252"/>
      <c r="M126" s="252"/>
      <c r="N126" s="254" t="s">
        <v>1430</v>
      </c>
      <c r="O126" s="252"/>
      <c r="P126" s="252"/>
      <c r="Q126" s="252"/>
      <c r="R126" s="254" t="s">
        <v>1431</v>
      </c>
      <c r="S126" s="252"/>
      <c r="T126" s="252"/>
      <c r="U126" s="252"/>
      <c r="V126" s="254" t="s">
        <v>1283</v>
      </c>
      <c r="W126" s="252"/>
      <c r="X126" s="252"/>
      <c r="Y126" s="339"/>
      <c r="Z126" s="339"/>
      <c r="AA126" s="252"/>
      <c r="AB126" s="252"/>
      <c r="AC126" s="252"/>
    </row>
    <row r="127" spans="1:29">
      <c r="A127" s="254" t="s">
        <v>1248</v>
      </c>
      <c r="B127" s="254"/>
      <c r="C127" s="254"/>
      <c r="D127" s="252"/>
      <c r="E127" s="252"/>
      <c r="F127" s="254"/>
      <c r="G127" s="252"/>
      <c r="H127" s="252"/>
      <c r="I127" s="252"/>
      <c r="J127" s="254"/>
      <c r="K127" s="252"/>
      <c r="L127" s="252"/>
      <c r="M127" s="252"/>
      <c r="N127" s="254"/>
      <c r="O127" s="252"/>
      <c r="P127" s="252"/>
      <c r="Q127" s="252"/>
      <c r="R127" s="254"/>
      <c r="S127" s="252"/>
      <c r="T127" s="252"/>
      <c r="U127" s="252"/>
      <c r="V127" s="254"/>
      <c r="W127" s="252"/>
      <c r="X127" s="252"/>
      <c r="Y127" s="339"/>
      <c r="Z127" s="339"/>
      <c r="AA127" s="252"/>
      <c r="AB127" s="252"/>
      <c r="AC127" s="252"/>
    </row>
    <row r="128" spans="1:29" ht="15">
      <c r="A128" s="254"/>
      <c r="B128" s="254"/>
      <c r="C128" s="253" t="s">
        <v>1432</v>
      </c>
      <c r="D128" s="253" t="s">
        <v>1433</v>
      </c>
      <c r="E128" s="252"/>
      <c r="F128" s="253" t="s">
        <v>1434</v>
      </c>
      <c r="G128" s="253" t="s">
        <v>1435</v>
      </c>
      <c r="H128" s="252"/>
      <c r="I128" s="252"/>
      <c r="J128" s="253" t="s">
        <v>1434</v>
      </c>
      <c r="K128" s="253" t="s">
        <v>1436</v>
      </c>
      <c r="L128" s="252"/>
      <c r="M128" s="252"/>
      <c r="N128" s="253" t="s">
        <v>1437</v>
      </c>
      <c r="O128" s="253" t="s">
        <v>1438</v>
      </c>
      <c r="P128" s="252"/>
      <c r="Q128" s="252"/>
      <c r="R128" s="253" t="s">
        <v>1432</v>
      </c>
      <c r="S128" s="253" t="s">
        <v>1434</v>
      </c>
      <c r="T128" s="252"/>
      <c r="U128" s="252"/>
      <c r="V128" s="253" t="s">
        <v>1439</v>
      </c>
      <c r="W128" s="253" t="s">
        <v>1440</v>
      </c>
      <c r="X128" s="252"/>
      <c r="Y128" s="339"/>
      <c r="Z128" s="339"/>
      <c r="AA128" s="252"/>
      <c r="AB128" s="252"/>
      <c r="AC128" s="252"/>
    </row>
    <row r="129" spans="1:29">
      <c r="A129" s="254">
        <v>0</v>
      </c>
      <c r="B129" s="440">
        <f>+(100-A129)/100</f>
        <v>1</v>
      </c>
      <c r="C129" s="255">
        <f>$B$121+$B$122*LN(B129)</f>
        <v>-28.7</v>
      </c>
      <c r="D129" s="255">
        <f>$B$121+$D$122*LN(B129)</f>
        <v>-28.7</v>
      </c>
      <c r="E129" s="252"/>
      <c r="F129" s="255">
        <f>$F$121+$F$122*LN($B129)</f>
        <v>-26.5</v>
      </c>
      <c r="G129" s="255">
        <f>$F$121+$H$122*LN($B129)</f>
        <v>-26.5</v>
      </c>
      <c r="H129" s="252"/>
      <c r="I129" s="252"/>
      <c r="J129" s="255">
        <f>$J$121+$J$122*LN($B129)</f>
        <v>-26.7</v>
      </c>
      <c r="K129" s="255">
        <f>$J$121+$L$122*LN($B129)</f>
        <v>-26.7</v>
      </c>
      <c r="L129" s="252"/>
      <c r="M129" s="252"/>
      <c r="N129" s="255">
        <f>$N$121+$N$122*LN($B129)</f>
        <v>-26.9</v>
      </c>
      <c r="O129" s="255">
        <f>$N$121+$P$122*LN($B129)</f>
        <v>-26.9</v>
      </c>
      <c r="P129" s="252"/>
      <c r="Q129" s="252"/>
      <c r="R129" s="255">
        <f>$R$121+$R$122*LN($B129)</f>
        <v>-26.9</v>
      </c>
      <c r="S129" s="255">
        <f>$R$121+$T$122*LN($B129)</f>
        <v>-26.9</v>
      </c>
      <c r="T129" s="252"/>
      <c r="U129" s="252"/>
      <c r="V129" s="255">
        <f>$V$121+$V$122*LN($B129)</f>
        <v>-28.4</v>
      </c>
      <c r="W129" s="255">
        <f>$V$121+$X$122*LN($B129)</f>
        <v>-28.4</v>
      </c>
      <c r="X129" s="252"/>
      <c r="Y129" s="339"/>
      <c r="Z129" s="339"/>
      <c r="AA129" s="252"/>
      <c r="AB129" s="252"/>
      <c r="AC129" s="252"/>
    </row>
    <row r="130" spans="1:29">
      <c r="A130" s="254">
        <v>10</v>
      </c>
      <c r="B130" s="440">
        <f t="shared" ref="B130:B142" si="18">+(100-A130)/100</f>
        <v>0.9</v>
      </c>
      <c r="C130" s="255">
        <f t="shared" ref="C130:C142" si="19">$B$121+$B$122*LN(B130)</f>
        <v>-28.636783690605302</v>
      </c>
      <c r="D130" s="255">
        <f t="shared" ref="D130:D142" si="20">$B$121+$D$122*LN(B130)</f>
        <v>-28.320702143631824</v>
      </c>
      <c r="E130" s="252"/>
      <c r="F130" s="255">
        <f t="shared" ref="F130:F142" si="21">$F$121+$F$122*LN($B130)</f>
        <v>-26.42624763903952</v>
      </c>
      <c r="G130" s="255">
        <f t="shared" ref="G130:G142" si="22">$F$121+$H$122*LN($B130)</f>
        <v>-25.794084545092563</v>
      </c>
      <c r="H130" s="252"/>
      <c r="I130" s="252"/>
      <c r="J130" s="255">
        <f t="shared" ref="J130:J142" si="23">$J$121+$J$122*LN($B130)</f>
        <v>-26.626247639039519</v>
      </c>
      <c r="K130" s="255">
        <f t="shared" ref="K130:K142" si="24">$J$121+$L$122*LN($B130)</f>
        <v>-26.415526607723869</v>
      </c>
      <c r="L130" s="252"/>
      <c r="M130" s="252"/>
      <c r="N130" s="255">
        <f t="shared" ref="N130:N142" si="25">$N$121+$N$122*LN($B130)</f>
        <v>-26.763031329644825</v>
      </c>
      <c r="O130" s="255">
        <f t="shared" ref="O130:O142" si="26">$N$121+$P$122*LN($B130)</f>
        <v>-26.468021885802912</v>
      </c>
      <c r="P130" s="252"/>
      <c r="Q130" s="252"/>
      <c r="R130" s="255">
        <f t="shared" ref="R130:R142" si="27">$R$121+$R$122*LN($B130)</f>
        <v>-26.836783690605301</v>
      </c>
      <c r="S130" s="255">
        <f t="shared" ref="S130:S142" si="28">$R$121+$T$122*LN($B130)</f>
        <v>-26.826247639039519</v>
      </c>
      <c r="T130" s="252"/>
      <c r="U130" s="252"/>
      <c r="V130" s="255">
        <f t="shared" ref="V130:V142" si="29">$V$121+$V$122*LN($B130)</f>
        <v>-28.357855793736867</v>
      </c>
      <c r="W130" s="255">
        <f t="shared" ref="W130:W142" si="30">$V$121+$X$122*LN($B130)</f>
        <v>-27.873197421710866</v>
      </c>
      <c r="X130" s="252"/>
      <c r="Y130" s="339"/>
      <c r="Z130" s="339"/>
      <c r="AA130" s="252"/>
      <c r="AB130" s="252"/>
      <c r="AC130" s="252"/>
    </row>
    <row r="131" spans="1:29">
      <c r="A131" s="254">
        <v>20</v>
      </c>
      <c r="B131" s="440">
        <f t="shared" si="18"/>
        <v>0.8</v>
      </c>
      <c r="C131" s="255">
        <f t="shared" si="19"/>
        <v>-28.566113869211474</v>
      </c>
      <c r="D131" s="255">
        <f t="shared" si="20"/>
        <v>-27.896683215268844</v>
      </c>
      <c r="E131" s="252"/>
      <c r="F131" s="255">
        <f t="shared" si="21"/>
        <v>-26.343799514080054</v>
      </c>
      <c r="G131" s="255">
        <f t="shared" si="22"/>
        <v>-25.004938206194794</v>
      </c>
      <c r="H131" s="252"/>
      <c r="I131" s="252"/>
      <c r="J131" s="255">
        <f t="shared" si="23"/>
        <v>-26.543799514080053</v>
      </c>
      <c r="K131" s="255">
        <f t="shared" si="24"/>
        <v>-26.097512411451632</v>
      </c>
      <c r="L131" s="252"/>
      <c r="M131" s="252"/>
      <c r="N131" s="255">
        <f t="shared" si="25"/>
        <v>-26.609913383291527</v>
      </c>
      <c r="O131" s="255">
        <f t="shared" si="26"/>
        <v>-25.985111439611739</v>
      </c>
      <c r="P131" s="252"/>
      <c r="Q131" s="252"/>
      <c r="R131" s="255">
        <f t="shared" si="27"/>
        <v>-26.766113869211473</v>
      </c>
      <c r="S131" s="255">
        <f t="shared" si="28"/>
        <v>-26.743799514080052</v>
      </c>
      <c r="T131" s="252"/>
      <c r="U131" s="252"/>
      <c r="V131" s="255">
        <f t="shared" si="29"/>
        <v>-28.310742579474315</v>
      </c>
      <c r="W131" s="255">
        <f t="shared" si="30"/>
        <v>-27.284282243428951</v>
      </c>
      <c r="X131" s="252"/>
      <c r="Y131" s="339"/>
      <c r="Z131" s="339"/>
      <c r="AA131" s="252"/>
      <c r="AB131" s="252"/>
      <c r="AC131" s="252"/>
    </row>
    <row r="132" spans="1:29">
      <c r="A132" s="254">
        <v>30</v>
      </c>
      <c r="B132" s="440">
        <f t="shared" si="18"/>
        <v>0.7</v>
      </c>
      <c r="C132" s="255">
        <f t="shared" si="19"/>
        <v>-28.485995033636758</v>
      </c>
      <c r="D132" s="255">
        <f t="shared" si="20"/>
        <v>-27.415970201820564</v>
      </c>
      <c r="E132" s="252"/>
      <c r="F132" s="255">
        <f t="shared" si="21"/>
        <v>-26.250327539242889</v>
      </c>
      <c r="G132" s="255">
        <f t="shared" si="22"/>
        <v>-24.110277875610493</v>
      </c>
      <c r="H132" s="252"/>
      <c r="I132" s="252"/>
      <c r="J132" s="255">
        <f t="shared" si="23"/>
        <v>-26.450327539242888</v>
      </c>
      <c r="K132" s="255">
        <f t="shared" si="24"/>
        <v>-25.736977651365422</v>
      </c>
      <c r="L132" s="252"/>
      <c r="M132" s="252"/>
      <c r="N132" s="255">
        <f t="shared" si="25"/>
        <v>-26.436322572879646</v>
      </c>
      <c r="O132" s="255">
        <f t="shared" si="26"/>
        <v>-25.437632729851195</v>
      </c>
      <c r="P132" s="252"/>
      <c r="Q132" s="252"/>
      <c r="R132" s="255">
        <f t="shared" si="27"/>
        <v>-26.685995033636758</v>
      </c>
      <c r="S132" s="255">
        <f t="shared" si="28"/>
        <v>-26.650327539242888</v>
      </c>
      <c r="T132" s="252"/>
      <c r="U132" s="252"/>
      <c r="V132" s="255">
        <f t="shared" si="29"/>
        <v>-28.257330022424505</v>
      </c>
      <c r="W132" s="255">
        <f t="shared" si="30"/>
        <v>-26.616625280306337</v>
      </c>
      <c r="X132" s="252"/>
      <c r="Y132" s="339"/>
      <c r="Z132" s="339"/>
      <c r="AA132" s="252"/>
      <c r="AB132" s="252"/>
      <c r="AC132" s="252"/>
    </row>
    <row r="133" spans="1:29">
      <c r="A133" s="254">
        <v>40</v>
      </c>
      <c r="B133" s="440">
        <f t="shared" si="18"/>
        <v>0.6</v>
      </c>
      <c r="C133" s="255">
        <f t="shared" si="19"/>
        <v>-28.393504625740405</v>
      </c>
      <c r="D133" s="255">
        <f t="shared" si="20"/>
        <v>-26.861027754442432</v>
      </c>
      <c r="E133" s="252"/>
      <c r="F133" s="255">
        <f t="shared" si="21"/>
        <v>-26.142422063363806</v>
      </c>
      <c r="G133" s="255">
        <f t="shared" si="22"/>
        <v>-23.077468320767863</v>
      </c>
      <c r="H133" s="252"/>
      <c r="I133" s="252"/>
      <c r="J133" s="255">
        <f t="shared" si="23"/>
        <v>-26.342422063363806</v>
      </c>
      <c r="K133" s="255">
        <f t="shared" si="24"/>
        <v>-25.320770815831825</v>
      </c>
      <c r="L133" s="252"/>
      <c r="M133" s="252"/>
      <c r="N133" s="255">
        <f t="shared" si="25"/>
        <v>-26.235926689104211</v>
      </c>
      <c r="O133" s="255">
        <f t="shared" si="26"/>
        <v>-24.805614942559437</v>
      </c>
      <c r="P133" s="252"/>
      <c r="Q133" s="252"/>
      <c r="R133" s="255">
        <f t="shared" si="27"/>
        <v>-26.593504625740405</v>
      </c>
      <c r="S133" s="255">
        <f t="shared" si="28"/>
        <v>-26.542422063363805</v>
      </c>
      <c r="T133" s="252"/>
      <c r="U133" s="252"/>
      <c r="V133" s="255">
        <f t="shared" si="29"/>
        <v>-28.195669750493604</v>
      </c>
      <c r="W133" s="255">
        <f t="shared" si="30"/>
        <v>-25.845871881170044</v>
      </c>
      <c r="X133" s="252"/>
      <c r="Y133" s="339"/>
      <c r="Z133" s="339"/>
      <c r="AA133" s="252"/>
      <c r="AB133" s="252"/>
      <c r="AC133" s="252"/>
    </row>
    <row r="134" spans="1:29">
      <c r="A134" s="254">
        <v>50</v>
      </c>
      <c r="B134" s="440">
        <f t="shared" si="18"/>
        <v>0.5</v>
      </c>
      <c r="C134" s="255">
        <f t="shared" si="19"/>
        <v>-28.284111691664034</v>
      </c>
      <c r="D134" s="255">
        <f t="shared" si="20"/>
        <v>-26.204670149984196</v>
      </c>
      <c r="E134" s="252"/>
      <c r="F134" s="255">
        <f t="shared" si="21"/>
        <v>-26.014796973608039</v>
      </c>
      <c r="G134" s="255">
        <f t="shared" si="22"/>
        <v>-21.855913890248367</v>
      </c>
      <c r="H134" s="252"/>
      <c r="I134" s="252"/>
      <c r="J134" s="255">
        <f t="shared" si="23"/>
        <v>-26.214796973608038</v>
      </c>
      <c r="K134" s="255">
        <f t="shared" si="24"/>
        <v>-24.828502612488148</v>
      </c>
      <c r="L134" s="252"/>
      <c r="M134" s="252"/>
      <c r="N134" s="255">
        <f t="shared" si="25"/>
        <v>-25.998908665272069</v>
      </c>
      <c r="O134" s="255">
        <f t="shared" si="26"/>
        <v>-24.058096559704225</v>
      </c>
      <c r="P134" s="252"/>
      <c r="Q134" s="252"/>
      <c r="R134" s="255">
        <f t="shared" si="27"/>
        <v>-26.484111691664033</v>
      </c>
      <c r="S134" s="255">
        <f t="shared" si="28"/>
        <v>-26.414796973608038</v>
      </c>
      <c r="T134" s="252"/>
      <c r="U134" s="252"/>
      <c r="V134" s="255">
        <f t="shared" si="29"/>
        <v>-28.12274112777602</v>
      </c>
      <c r="W134" s="255">
        <f t="shared" si="30"/>
        <v>-24.934264097200273</v>
      </c>
      <c r="X134" s="252"/>
      <c r="Y134" s="339"/>
      <c r="Z134" s="339"/>
      <c r="AA134" s="252"/>
      <c r="AB134" s="252"/>
      <c r="AC134" s="252"/>
    </row>
    <row r="135" spans="1:29">
      <c r="A135" s="254">
        <v>60</v>
      </c>
      <c r="B135" s="440">
        <f t="shared" si="18"/>
        <v>0.4</v>
      </c>
      <c r="C135" s="255">
        <f t="shared" si="19"/>
        <v>-28.150225560875505</v>
      </c>
      <c r="D135" s="255">
        <f t="shared" si="20"/>
        <v>-25.401353365253041</v>
      </c>
      <c r="E135" s="252"/>
      <c r="F135" s="255">
        <f t="shared" si="21"/>
        <v>-25.858596487688093</v>
      </c>
      <c r="G135" s="255">
        <f t="shared" si="22"/>
        <v>-20.360852096443161</v>
      </c>
      <c r="H135" s="252"/>
      <c r="I135" s="252"/>
      <c r="J135" s="255">
        <f t="shared" si="23"/>
        <v>-26.058596487688092</v>
      </c>
      <c r="K135" s="255">
        <f t="shared" si="24"/>
        <v>-24.22601502393978</v>
      </c>
      <c r="L135" s="252"/>
      <c r="M135" s="252"/>
      <c r="N135" s="255">
        <f t="shared" si="25"/>
        <v>-25.708822048563597</v>
      </c>
      <c r="O135" s="255">
        <f t="shared" si="26"/>
        <v>-23.143207999315962</v>
      </c>
      <c r="P135" s="252"/>
      <c r="Q135" s="252"/>
      <c r="R135" s="255">
        <f t="shared" si="27"/>
        <v>-26.350225560875504</v>
      </c>
      <c r="S135" s="255">
        <f t="shared" si="28"/>
        <v>-26.258596487688092</v>
      </c>
      <c r="T135" s="252"/>
      <c r="U135" s="252"/>
      <c r="V135" s="255">
        <f t="shared" si="29"/>
        <v>-28.033483707250337</v>
      </c>
      <c r="W135" s="255">
        <f t="shared" si="30"/>
        <v>-23.818546340629226</v>
      </c>
      <c r="X135" s="252"/>
      <c r="Y135" s="339"/>
      <c r="Z135" s="339"/>
      <c r="AA135" s="252"/>
      <c r="AB135" s="252"/>
      <c r="AC135" s="252"/>
    </row>
    <row r="136" spans="1:29">
      <c r="A136" s="254">
        <v>70</v>
      </c>
      <c r="B136" s="440">
        <f t="shared" si="18"/>
        <v>0.3</v>
      </c>
      <c r="C136" s="255">
        <f t="shared" si="19"/>
        <v>-27.977616317404436</v>
      </c>
      <c r="D136" s="255">
        <f t="shared" si="20"/>
        <v>-24.365697904426629</v>
      </c>
      <c r="E136" s="252"/>
      <c r="F136" s="255">
        <f t="shared" si="21"/>
        <v>-25.657219036971846</v>
      </c>
      <c r="G136" s="255">
        <f t="shared" si="22"/>
        <v>-18.43338221101623</v>
      </c>
      <c r="H136" s="252"/>
      <c r="I136" s="252"/>
      <c r="J136" s="255">
        <f t="shared" si="23"/>
        <v>-25.857219036971845</v>
      </c>
      <c r="K136" s="255">
        <f t="shared" si="24"/>
        <v>-23.449273428319973</v>
      </c>
      <c r="L136" s="252"/>
      <c r="M136" s="252"/>
      <c r="N136" s="255">
        <f t="shared" si="25"/>
        <v>-25.334835354376281</v>
      </c>
      <c r="O136" s="255">
        <f t="shared" si="26"/>
        <v>-21.96371150226366</v>
      </c>
      <c r="P136" s="252"/>
      <c r="Q136" s="252"/>
      <c r="R136" s="255">
        <f t="shared" si="27"/>
        <v>-26.177616317404436</v>
      </c>
      <c r="S136" s="255">
        <f t="shared" si="28"/>
        <v>-26.057219036971844</v>
      </c>
      <c r="T136" s="252"/>
      <c r="U136" s="252"/>
      <c r="V136" s="255">
        <f t="shared" si="29"/>
        <v>-27.918410878269626</v>
      </c>
      <c r="W136" s="255">
        <f t="shared" si="30"/>
        <v>-22.380135978370319</v>
      </c>
      <c r="X136" s="252"/>
      <c r="Y136" s="339"/>
      <c r="Z136" s="339"/>
      <c r="AA136" s="252"/>
      <c r="AB136" s="252"/>
      <c r="AC136" s="252"/>
    </row>
    <row r="137" spans="1:29">
      <c r="A137" s="254">
        <v>80</v>
      </c>
      <c r="B137" s="440">
        <f t="shared" si="18"/>
        <v>0.2</v>
      </c>
      <c r="C137" s="255">
        <f t="shared" si="19"/>
        <v>-27.73433725253954</v>
      </c>
      <c r="D137" s="255">
        <f t="shared" si="20"/>
        <v>-22.906023515237237</v>
      </c>
      <c r="E137" s="252"/>
      <c r="F137" s="255">
        <f t="shared" si="21"/>
        <v>-25.373393461296128</v>
      </c>
      <c r="G137" s="255">
        <f t="shared" si="22"/>
        <v>-15.716765986691527</v>
      </c>
      <c r="H137" s="252"/>
      <c r="I137" s="252"/>
      <c r="J137" s="255">
        <f t="shared" si="23"/>
        <v>-25.573393461296128</v>
      </c>
      <c r="K137" s="255">
        <f t="shared" si="24"/>
        <v>-22.354517636427929</v>
      </c>
      <c r="L137" s="252"/>
      <c r="M137" s="252"/>
      <c r="N137" s="255">
        <f t="shared" si="25"/>
        <v>-24.807730713835667</v>
      </c>
      <c r="O137" s="255">
        <f t="shared" si="26"/>
        <v>-20.301304559020188</v>
      </c>
      <c r="P137" s="252"/>
      <c r="Q137" s="252"/>
      <c r="R137" s="255">
        <f t="shared" si="27"/>
        <v>-25.934337252539539</v>
      </c>
      <c r="S137" s="255">
        <f t="shared" si="28"/>
        <v>-25.773393461296127</v>
      </c>
      <c r="T137" s="252"/>
      <c r="U137" s="252"/>
      <c r="V137" s="255">
        <f t="shared" si="29"/>
        <v>-27.756224835026359</v>
      </c>
      <c r="W137" s="255">
        <f t="shared" si="30"/>
        <v>-20.352810437829497</v>
      </c>
      <c r="X137" s="252"/>
      <c r="Y137" s="339"/>
      <c r="Z137" s="339"/>
      <c r="AA137" s="252"/>
      <c r="AB137" s="252"/>
      <c r="AC137" s="252"/>
    </row>
    <row r="138" spans="1:29">
      <c r="A138" s="254">
        <v>90</v>
      </c>
      <c r="B138" s="440">
        <f t="shared" si="18"/>
        <v>0.1</v>
      </c>
      <c r="C138" s="255">
        <f t="shared" si="19"/>
        <v>-27.318448944203571</v>
      </c>
      <c r="D138" s="255">
        <f t="shared" si="20"/>
        <v>-20.410693665221437</v>
      </c>
      <c r="E138" s="252"/>
      <c r="F138" s="255">
        <f t="shared" si="21"/>
        <v>-24.888190434904168</v>
      </c>
      <c r="G138" s="255">
        <f t="shared" si="22"/>
        <v>-11.072679876939896</v>
      </c>
      <c r="H138" s="252"/>
      <c r="I138" s="252"/>
      <c r="J138" s="255">
        <f t="shared" si="23"/>
        <v>-25.088190434904167</v>
      </c>
      <c r="K138" s="255">
        <f t="shared" si="24"/>
        <v>-20.483020248916077</v>
      </c>
      <c r="L138" s="252"/>
      <c r="M138" s="252"/>
      <c r="N138" s="255">
        <f t="shared" si="25"/>
        <v>-23.906639379107737</v>
      </c>
      <c r="O138" s="255">
        <f t="shared" si="26"/>
        <v>-17.459401118724415</v>
      </c>
      <c r="P138" s="252"/>
      <c r="Q138" s="252"/>
      <c r="R138" s="255">
        <f t="shared" si="27"/>
        <v>-25.51844894420357</v>
      </c>
      <c r="S138" s="255">
        <f t="shared" si="28"/>
        <v>-25.288190434904166</v>
      </c>
      <c r="T138" s="252"/>
      <c r="U138" s="252"/>
      <c r="V138" s="255">
        <f t="shared" si="29"/>
        <v>-27.478965962802381</v>
      </c>
      <c r="W138" s="255">
        <f t="shared" si="30"/>
        <v>-16.887074535029772</v>
      </c>
      <c r="X138" s="252"/>
      <c r="Y138" s="339"/>
      <c r="Z138" s="339"/>
      <c r="AA138" s="252"/>
      <c r="AB138" s="252"/>
      <c r="AC138" s="252"/>
    </row>
    <row r="139" spans="1:29">
      <c r="A139" s="254">
        <v>95</v>
      </c>
      <c r="B139" s="440">
        <f t="shared" si="18"/>
        <v>0.05</v>
      </c>
      <c r="C139" s="255">
        <f t="shared" si="19"/>
        <v>-26.902560635867605</v>
      </c>
      <c r="D139" s="255">
        <f t="shared" si="20"/>
        <v>-17.91536381520563</v>
      </c>
      <c r="E139" s="252"/>
      <c r="F139" s="255">
        <f t="shared" si="21"/>
        <v>-24.402987408512207</v>
      </c>
      <c r="G139" s="255">
        <f t="shared" si="22"/>
        <v>-6.4285937671882607</v>
      </c>
      <c r="H139" s="252"/>
      <c r="I139" s="252"/>
      <c r="J139" s="255">
        <f t="shared" si="23"/>
        <v>-24.602987408512206</v>
      </c>
      <c r="K139" s="255">
        <f t="shared" si="24"/>
        <v>-18.611522861404225</v>
      </c>
      <c r="L139" s="252"/>
      <c r="M139" s="252"/>
      <c r="N139" s="255">
        <f t="shared" si="25"/>
        <v>-23.005548044379811</v>
      </c>
      <c r="O139" s="255">
        <f t="shared" si="26"/>
        <v>-14.617497678428638</v>
      </c>
      <c r="P139" s="252"/>
      <c r="Q139" s="252"/>
      <c r="R139" s="255">
        <f t="shared" si="27"/>
        <v>-25.102560635867604</v>
      </c>
      <c r="S139" s="255">
        <f t="shared" si="28"/>
        <v>-24.802987408512205</v>
      </c>
      <c r="T139" s="252"/>
      <c r="U139" s="252"/>
      <c r="V139" s="255">
        <f t="shared" si="29"/>
        <v>-27.201707090578402</v>
      </c>
      <c r="W139" s="255">
        <f t="shared" si="30"/>
        <v>-13.421338632230045</v>
      </c>
      <c r="X139" s="252"/>
      <c r="Y139" s="339"/>
      <c r="Z139" s="339"/>
      <c r="AA139" s="252"/>
      <c r="AB139" s="252"/>
      <c r="AC139" s="252"/>
    </row>
    <row r="140" spans="1:29">
      <c r="A140" s="254">
        <v>99</v>
      </c>
      <c r="B140" s="440">
        <f t="shared" si="18"/>
        <v>0.01</v>
      </c>
      <c r="C140" s="255">
        <f t="shared" si="19"/>
        <v>-25.936897888407145</v>
      </c>
      <c r="D140" s="255">
        <f t="shared" si="20"/>
        <v>-12.121387330442872</v>
      </c>
      <c r="E140" s="252"/>
      <c r="F140" s="255">
        <f t="shared" si="21"/>
        <v>-23.276380869808335</v>
      </c>
      <c r="G140" s="255">
        <f t="shared" si="22"/>
        <v>4.3546402461202085</v>
      </c>
      <c r="H140" s="252"/>
      <c r="I140" s="252"/>
      <c r="J140" s="255">
        <f t="shared" si="23"/>
        <v>-23.476380869808334</v>
      </c>
      <c r="K140" s="255">
        <f t="shared" si="24"/>
        <v>-14.266040497832153</v>
      </c>
      <c r="L140" s="252"/>
      <c r="M140" s="252"/>
      <c r="N140" s="255">
        <f t="shared" si="25"/>
        <v>-20.91327875821548</v>
      </c>
      <c r="O140" s="255">
        <f t="shared" si="26"/>
        <v>-8.0188022374488277</v>
      </c>
      <c r="P140" s="252"/>
      <c r="Q140" s="252"/>
      <c r="R140" s="255">
        <f t="shared" si="27"/>
        <v>-24.136897888407145</v>
      </c>
      <c r="S140" s="255">
        <f t="shared" si="28"/>
        <v>-23.676380869808334</v>
      </c>
      <c r="T140" s="252"/>
      <c r="U140" s="252"/>
      <c r="V140" s="255">
        <f t="shared" si="29"/>
        <v>-26.557931925604763</v>
      </c>
      <c r="W140" s="255">
        <f t="shared" si="30"/>
        <v>-5.3741490700595449</v>
      </c>
      <c r="X140" s="252"/>
      <c r="Y140" s="339"/>
      <c r="Z140" s="339"/>
      <c r="AA140" s="252"/>
      <c r="AB140" s="252"/>
      <c r="AC140" s="252"/>
    </row>
    <row r="141" spans="1:29">
      <c r="A141" s="254">
        <v>99.9</v>
      </c>
      <c r="B141" s="440">
        <f t="shared" si="18"/>
        <v>9.9999999999994321E-4</v>
      </c>
      <c r="C141" s="255">
        <f t="shared" si="19"/>
        <v>-24.555346832610685</v>
      </c>
      <c r="D141" s="255">
        <f t="shared" si="20"/>
        <v>-3.8320809956641</v>
      </c>
      <c r="E141" s="252"/>
      <c r="F141" s="255">
        <f t="shared" si="21"/>
        <v>-21.664571304712464</v>
      </c>
      <c r="G141" s="255">
        <f t="shared" si="22"/>
        <v>19.781960369180702</v>
      </c>
      <c r="H141" s="252"/>
      <c r="I141" s="252"/>
      <c r="J141" s="255">
        <f t="shared" si="23"/>
        <v>-21.864571304712463</v>
      </c>
      <c r="K141" s="255">
        <f t="shared" si="24"/>
        <v>-8.0490607467480757</v>
      </c>
      <c r="L141" s="252"/>
      <c r="M141" s="252"/>
      <c r="N141" s="255">
        <f t="shared" si="25"/>
        <v>-17.919918137323144</v>
      </c>
      <c r="O141" s="255">
        <f t="shared" si="26"/>
        <v>1.421796643826994</v>
      </c>
      <c r="P141" s="252"/>
      <c r="Q141" s="252"/>
      <c r="R141" s="255">
        <f t="shared" si="27"/>
        <v>-22.755346832610684</v>
      </c>
      <c r="S141" s="255">
        <f t="shared" si="28"/>
        <v>-22.064571304712462</v>
      </c>
      <c r="T141" s="252"/>
      <c r="U141" s="252"/>
      <c r="V141" s="255">
        <f t="shared" si="29"/>
        <v>-25.63689788840712</v>
      </c>
      <c r="W141" s="255">
        <f t="shared" si="30"/>
        <v>6.1387763949109697</v>
      </c>
      <c r="X141" s="252"/>
      <c r="Y141" s="339"/>
      <c r="Z141" s="339"/>
      <c r="AA141" s="252"/>
      <c r="AB141" s="252"/>
      <c r="AC141" s="252"/>
    </row>
    <row r="142" spans="1:29">
      <c r="A142" s="254">
        <v>99.99</v>
      </c>
      <c r="B142" s="440">
        <f t="shared" si="18"/>
        <v>1.0000000000005117E-4</v>
      </c>
      <c r="C142" s="255">
        <f t="shared" si="19"/>
        <v>-23.173795776814597</v>
      </c>
      <c r="D142" s="255">
        <f t="shared" si="20"/>
        <v>4.4572253391124157</v>
      </c>
      <c r="E142" s="252"/>
      <c r="F142" s="255">
        <f t="shared" si="21"/>
        <v>-20.052761739617033</v>
      </c>
      <c r="G142" s="255">
        <f t="shared" si="22"/>
        <v>35.209280492236992</v>
      </c>
      <c r="H142" s="252"/>
      <c r="I142" s="252"/>
      <c r="J142" s="255">
        <f t="shared" si="23"/>
        <v>-20.252761739617029</v>
      </c>
      <c r="K142" s="255">
        <f t="shared" si="24"/>
        <v>-1.8320809956656881</v>
      </c>
      <c r="L142" s="252"/>
      <c r="M142" s="252"/>
      <c r="N142" s="255">
        <f t="shared" si="25"/>
        <v>-14.926557516431627</v>
      </c>
      <c r="O142" s="255">
        <f t="shared" si="26"/>
        <v>10.862395525100247</v>
      </c>
      <c r="P142" s="252"/>
      <c r="Q142" s="252"/>
      <c r="R142" s="255">
        <f t="shared" si="27"/>
        <v>-21.373795776814596</v>
      </c>
      <c r="S142" s="255">
        <f t="shared" si="28"/>
        <v>-20.452761739617031</v>
      </c>
      <c r="T142" s="252"/>
      <c r="U142" s="252"/>
      <c r="V142" s="255">
        <f t="shared" si="29"/>
        <v>-24.715863851209729</v>
      </c>
      <c r="W142" s="255">
        <f t="shared" si="30"/>
        <v>17.651701859878351</v>
      </c>
      <c r="X142" s="252"/>
      <c r="Y142" s="339"/>
      <c r="Z142" s="339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>
      <c r="A188" s="252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>
      <c r="A190" s="252"/>
      <c r="B190" s="252"/>
      <c r="C190" s="252"/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>
      <c r="A191" s="252"/>
      <c r="B191" s="252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  <row r="192" spans="1:29">
      <c r="A192" s="252"/>
      <c r="B192" s="252"/>
      <c r="C192" s="252"/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339"/>
      <c r="Z192" s="339"/>
      <c r="AA192" s="252"/>
      <c r="AB192" s="252"/>
      <c r="AC192" s="252"/>
    </row>
    <row r="193" spans="1:29">
      <c r="A193" s="252"/>
      <c r="B193" s="252"/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  <c r="R193" s="252"/>
      <c r="S193" s="252"/>
      <c r="T193" s="252"/>
      <c r="U193" s="252"/>
      <c r="V193" s="252"/>
      <c r="W193" s="252"/>
      <c r="X193" s="252"/>
      <c r="Y193" s="339"/>
      <c r="Z193" s="339"/>
      <c r="AA193" s="252"/>
      <c r="AB193" s="252"/>
      <c r="AC193" s="252"/>
    </row>
    <row r="194" spans="1:29">
      <c r="A194" s="252"/>
      <c r="B194" s="252"/>
      <c r="C194" s="252"/>
      <c r="D194" s="252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R194" s="252"/>
      <c r="S194" s="252"/>
      <c r="T194" s="252"/>
      <c r="U194" s="252"/>
      <c r="V194" s="252"/>
      <c r="W194" s="252"/>
      <c r="X194" s="252"/>
      <c r="Y194" s="339"/>
      <c r="Z194" s="339"/>
      <c r="AA194" s="252"/>
      <c r="AB194" s="252"/>
      <c r="AC194" s="252"/>
    </row>
    <row r="195" spans="1:29">
      <c r="A195" s="252"/>
      <c r="B195" s="252"/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  <c r="R195" s="252"/>
      <c r="S195" s="252"/>
      <c r="T195" s="252"/>
      <c r="U195" s="252"/>
      <c r="V195" s="252"/>
      <c r="W195" s="252"/>
      <c r="X195" s="252"/>
      <c r="Y195" s="339"/>
      <c r="Z195" s="339"/>
      <c r="AA195" s="252"/>
      <c r="AB195" s="252"/>
      <c r="AC195" s="252"/>
    </row>
    <row r="196" spans="1:29">
      <c r="A196" s="252"/>
      <c r="B196" s="252"/>
      <c r="C196" s="252"/>
      <c r="D196" s="252"/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  <c r="R196" s="252"/>
      <c r="S196" s="252"/>
      <c r="T196" s="252"/>
      <c r="U196" s="252"/>
      <c r="V196" s="252"/>
      <c r="W196" s="252"/>
      <c r="X196" s="252"/>
      <c r="Y196" s="339"/>
      <c r="Z196" s="339"/>
      <c r="AA196" s="252"/>
      <c r="AB196" s="252"/>
      <c r="AC196" s="252"/>
    </row>
    <row r="197" spans="1:29" ht="15.6">
      <c r="A197" s="251"/>
      <c r="B197" s="252"/>
      <c r="C197" s="252"/>
      <c r="D197" s="252"/>
      <c r="E197" s="252"/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252"/>
      <c r="S197" s="252"/>
      <c r="T197" s="252"/>
      <c r="U197" s="252"/>
      <c r="V197" s="252"/>
      <c r="W197" s="252"/>
      <c r="X197" s="252"/>
      <c r="Y197" s="339"/>
      <c r="Z197" s="339"/>
      <c r="AA197" s="252"/>
      <c r="AB197" s="252"/>
      <c r="AC197" s="252"/>
    </row>
    <row r="198" spans="1:29">
      <c r="A198" s="252"/>
      <c r="B198" s="252"/>
      <c r="C198" s="252"/>
      <c r="D198" s="252"/>
      <c r="E198" s="252"/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  <c r="R198" s="252"/>
      <c r="S198" s="252"/>
      <c r="T198" s="252"/>
      <c r="U198" s="252"/>
      <c r="V198" s="252"/>
      <c r="W198" s="252"/>
      <c r="X198" s="252"/>
      <c r="Y198" s="339"/>
      <c r="Z198" s="339"/>
      <c r="AA198" s="252"/>
      <c r="AB198" s="252"/>
      <c r="AC198" s="252"/>
    </row>
    <row r="199" spans="1:29">
      <c r="A199" s="252"/>
      <c r="B199" s="439"/>
      <c r="C199" s="252"/>
      <c r="D199" s="252"/>
      <c r="E199" s="439"/>
      <c r="F199" s="252"/>
      <c r="G199" s="252"/>
      <c r="H199" s="252"/>
      <c r="I199" s="252"/>
      <c r="J199" s="252"/>
      <c r="K199" s="252"/>
      <c r="L199" s="252"/>
      <c r="M199" s="252"/>
      <c r="N199" s="252"/>
      <c r="O199" s="252"/>
      <c r="P199" s="252"/>
      <c r="Q199" s="252"/>
      <c r="R199" s="252"/>
      <c r="S199" s="252"/>
      <c r="T199" s="252"/>
      <c r="U199" s="252"/>
      <c r="V199" s="252"/>
      <c r="W199" s="252"/>
      <c r="X199" s="252"/>
      <c r="Y199" s="339"/>
      <c r="Z199" s="339"/>
      <c r="AA199" s="252"/>
      <c r="AB199" s="252"/>
      <c r="AC199" s="252"/>
    </row>
    <row r="200" spans="1:29">
      <c r="A200" s="252"/>
      <c r="B200" s="253"/>
      <c r="C200" s="252"/>
      <c r="D200" s="252"/>
      <c r="E200" s="252"/>
      <c r="F200" s="252"/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  <c r="R200" s="252"/>
      <c r="S200" s="252"/>
      <c r="T200" s="252"/>
      <c r="U200" s="252"/>
      <c r="V200" s="252"/>
      <c r="W200" s="252"/>
      <c r="X200" s="252"/>
      <c r="Y200" s="339"/>
      <c r="Z200" s="339"/>
      <c r="AA200" s="252"/>
      <c r="AB200" s="252"/>
      <c r="AC200" s="252"/>
    </row>
    <row r="203" spans="1:29">
      <c r="A203" s="256" t="s">
        <v>1441</v>
      </c>
    </row>
    <row r="204" spans="1:29" ht="15.6">
      <c r="A204" s="256" t="s">
        <v>1442</v>
      </c>
    </row>
    <row r="205" spans="1:29" ht="15.6">
      <c r="A205" s="256" t="s">
        <v>1443</v>
      </c>
    </row>
    <row r="206" spans="1:29">
      <c r="A206" s="256"/>
    </row>
    <row r="207" spans="1:29">
      <c r="A207" s="256" t="s">
        <v>1444</v>
      </c>
    </row>
    <row r="208" spans="1:29">
      <c r="A208" s="256" t="s">
        <v>1445</v>
      </c>
    </row>
    <row r="209" spans="1:1">
      <c r="A209" s="256" t="s">
        <v>1446</v>
      </c>
    </row>
    <row r="210" spans="1:1">
      <c r="A210" s="256" t="s">
        <v>1447</v>
      </c>
    </row>
    <row r="211" spans="1:1">
      <c r="A211" s="256" t="s">
        <v>1448</v>
      </c>
    </row>
    <row r="212" spans="1:1">
      <c r="A212" s="256" t="s">
        <v>1449</v>
      </c>
    </row>
    <row r="213" spans="1:1">
      <c r="A213" s="256" t="s">
        <v>1450</v>
      </c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workbookViewId="0">
      <selection activeCell="A34" sqref="A34"/>
    </sheetView>
  </sheetViews>
  <sheetFormatPr defaultColWidth="8.85546875" defaultRowHeight="14.45"/>
  <cols>
    <col min="5" max="5" width="29.140625" customWidth="1"/>
    <col min="6" max="6" width="27.28515625" customWidth="1"/>
    <col min="31" max="31" width="15.85546875" customWidth="1"/>
  </cols>
  <sheetData>
    <row r="1" spans="1:31" ht="15.6"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1:3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5"/>
      <c r="Q2" s="5"/>
      <c r="R2" s="5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7"/>
      <c r="AE2" s="8" t="s">
        <v>61</v>
      </c>
    </row>
    <row r="3" spans="1:31">
      <c r="A3" s="9" t="s">
        <v>62</v>
      </c>
      <c r="B3" s="9" t="s">
        <v>63</v>
      </c>
      <c r="C3" s="9" t="s">
        <v>64</v>
      </c>
      <c r="D3" s="10" t="s">
        <v>65</v>
      </c>
      <c r="E3" s="10" t="s">
        <v>66</v>
      </c>
      <c r="F3" s="10" t="s">
        <v>67</v>
      </c>
      <c r="G3" s="11" t="s">
        <v>68</v>
      </c>
      <c r="H3" s="11" t="s">
        <v>69</v>
      </c>
      <c r="I3" s="11" t="s">
        <v>70</v>
      </c>
      <c r="J3" s="11" t="s">
        <v>71</v>
      </c>
      <c r="K3" s="11" t="s">
        <v>72</v>
      </c>
      <c r="L3" s="11" t="s">
        <v>73</v>
      </c>
      <c r="M3" s="11" t="s">
        <v>74</v>
      </c>
      <c r="N3" s="11" t="s">
        <v>55</v>
      </c>
      <c r="O3" s="12" t="s">
        <v>75</v>
      </c>
      <c r="P3" s="12" t="s">
        <v>76</v>
      </c>
      <c r="Q3" s="12" t="s">
        <v>77</v>
      </c>
      <c r="R3" s="12" t="s">
        <v>78</v>
      </c>
      <c r="S3" s="12" t="s">
        <v>79</v>
      </c>
      <c r="T3" s="12" t="s">
        <v>80</v>
      </c>
      <c r="U3" s="13" t="s">
        <v>81</v>
      </c>
      <c r="V3" s="13" t="s">
        <v>82</v>
      </c>
      <c r="W3" s="13" t="s">
        <v>83</v>
      </c>
      <c r="X3" s="13" t="s">
        <v>84</v>
      </c>
      <c r="Y3" s="13" t="s">
        <v>85</v>
      </c>
      <c r="Z3" s="13" t="s">
        <v>86</v>
      </c>
      <c r="AA3" s="13" t="s">
        <v>87</v>
      </c>
      <c r="AB3" s="14" t="s">
        <v>88</v>
      </c>
      <c r="AC3" s="14" t="s">
        <v>89</v>
      </c>
      <c r="AD3" s="15" t="s">
        <v>90</v>
      </c>
      <c r="AE3" s="9" t="s">
        <v>91</v>
      </c>
    </row>
    <row r="4" spans="1:31">
      <c r="A4" s="9"/>
      <c r="B4" s="9"/>
      <c r="C4" s="9"/>
      <c r="D4" s="10"/>
      <c r="E4" s="10"/>
      <c r="F4" s="10"/>
      <c r="G4" s="11" t="s">
        <v>92</v>
      </c>
      <c r="H4" s="11"/>
      <c r="I4" s="11" t="s">
        <v>93</v>
      </c>
      <c r="J4" s="11" t="s">
        <v>94</v>
      </c>
      <c r="K4" s="11" t="s">
        <v>95</v>
      </c>
      <c r="L4" s="11" t="s">
        <v>96</v>
      </c>
      <c r="M4" s="11" t="s">
        <v>96</v>
      </c>
      <c r="N4" s="11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1" t="s">
        <v>96</v>
      </c>
      <c r="T4" s="11" t="s">
        <v>96</v>
      </c>
      <c r="U4" s="11" t="s">
        <v>96</v>
      </c>
      <c r="V4" s="11" t="s">
        <v>96</v>
      </c>
      <c r="W4" s="11" t="s">
        <v>96</v>
      </c>
      <c r="X4" s="11" t="s">
        <v>96</v>
      </c>
      <c r="Y4" s="11" t="s">
        <v>96</v>
      </c>
      <c r="Z4" s="11" t="s">
        <v>96</v>
      </c>
      <c r="AA4" s="11" t="s">
        <v>96</v>
      </c>
      <c r="AB4" s="11" t="s">
        <v>96</v>
      </c>
      <c r="AC4" s="11" t="s">
        <v>96</v>
      </c>
      <c r="AD4" s="16" t="s">
        <v>97</v>
      </c>
      <c r="AE4" s="9"/>
    </row>
    <row r="5" spans="1:31" s="102" customFormat="1">
      <c r="A5" s="132">
        <v>320</v>
      </c>
      <c r="B5" s="132" t="s">
        <v>98</v>
      </c>
      <c r="C5" s="132" t="s">
        <v>99</v>
      </c>
      <c r="D5" s="132" t="s">
        <v>100</v>
      </c>
      <c r="E5" s="132" t="s">
        <v>101</v>
      </c>
      <c r="F5" s="132" t="s">
        <v>102</v>
      </c>
      <c r="G5" s="133">
        <v>2.56</v>
      </c>
      <c r="H5" s="133">
        <v>6.01</v>
      </c>
      <c r="I5" s="132">
        <v>253</v>
      </c>
      <c r="J5" s="133">
        <v>12.2</v>
      </c>
      <c r="K5" s="133">
        <v>165</v>
      </c>
      <c r="L5" s="133">
        <v>0.1</v>
      </c>
      <c r="M5" s="133">
        <v>0.02</v>
      </c>
      <c r="N5" s="134">
        <v>12.81</v>
      </c>
      <c r="O5" s="135" t="s">
        <v>103</v>
      </c>
      <c r="P5" s="136">
        <v>19.610800000000001</v>
      </c>
      <c r="Q5" s="136" t="s">
        <v>103</v>
      </c>
      <c r="R5" s="136">
        <v>5.1703000000000001</v>
      </c>
      <c r="S5" s="136">
        <v>2.1621999999999999</v>
      </c>
      <c r="T5" s="136">
        <v>20.892299999999999</v>
      </c>
      <c r="U5" s="137" t="s">
        <v>103</v>
      </c>
      <c r="V5" s="137">
        <v>18.273800000000001</v>
      </c>
      <c r="W5" s="138" t="s">
        <v>103</v>
      </c>
      <c r="X5" s="138" t="s">
        <v>103</v>
      </c>
      <c r="Y5" s="137">
        <v>10.263</v>
      </c>
      <c r="Z5" s="137">
        <v>23.162400000000002</v>
      </c>
      <c r="AA5" s="138" t="s">
        <v>103</v>
      </c>
      <c r="AB5" s="138">
        <v>5.0000000000000001E-3</v>
      </c>
      <c r="AC5" s="138">
        <v>0.216</v>
      </c>
      <c r="AD5" s="139">
        <v>92</v>
      </c>
      <c r="AE5" s="140">
        <v>41584</v>
      </c>
    </row>
    <row r="6" spans="1:31">
      <c r="A6" s="17">
        <v>204</v>
      </c>
      <c r="B6" s="17" t="s">
        <v>104</v>
      </c>
      <c r="C6" s="17" t="s">
        <v>105</v>
      </c>
      <c r="D6" s="4" t="s">
        <v>100</v>
      </c>
      <c r="E6" s="4" t="s">
        <v>106</v>
      </c>
      <c r="F6" s="4" t="s">
        <v>107</v>
      </c>
      <c r="G6" s="18">
        <v>1.92</v>
      </c>
      <c r="H6" s="18">
        <v>5.38</v>
      </c>
      <c r="I6" s="17">
        <v>170</v>
      </c>
      <c r="J6" s="18">
        <v>11.8</v>
      </c>
      <c r="K6" s="18">
        <v>2</v>
      </c>
      <c r="L6" s="18">
        <v>0.1</v>
      </c>
      <c r="M6" s="18">
        <v>0.152</v>
      </c>
      <c r="N6" s="19">
        <v>8.6679999999999993</v>
      </c>
      <c r="O6" s="20" t="s">
        <v>103</v>
      </c>
      <c r="P6" s="21">
        <v>10.257899999999999</v>
      </c>
      <c r="Q6" s="21">
        <v>0.2858</v>
      </c>
      <c r="R6" s="21">
        <v>8.5779999999999994</v>
      </c>
      <c r="S6" s="21">
        <v>2.0638999999999998</v>
      </c>
      <c r="T6" s="21">
        <v>9.4262999999999995</v>
      </c>
      <c r="U6" s="22" t="s">
        <v>103</v>
      </c>
      <c r="V6" s="22">
        <v>10.7544</v>
      </c>
      <c r="W6" s="23">
        <v>0.55089999999999995</v>
      </c>
      <c r="X6" s="23" t="s">
        <v>103</v>
      </c>
      <c r="Y6" s="22">
        <v>2.6968999999999999</v>
      </c>
      <c r="Z6" s="22">
        <v>30.985499999999998</v>
      </c>
      <c r="AA6" s="23" t="s">
        <v>103</v>
      </c>
      <c r="AB6" s="23">
        <v>0.108</v>
      </c>
      <c r="AC6" s="23">
        <v>0.57999999999999996</v>
      </c>
      <c r="AD6" s="24">
        <v>166</v>
      </c>
      <c r="AE6" s="25">
        <v>41577</v>
      </c>
    </row>
    <row r="7" spans="1:31">
      <c r="A7" s="17">
        <v>352</v>
      </c>
      <c r="B7" s="17" t="s">
        <v>108</v>
      </c>
      <c r="C7" s="17" t="s">
        <v>109</v>
      </c>
      <c r="D7" s="4" t="s">
        <v>100</v>
      </c>
      <c r="E7" s="4" t="s">
        <v>110</v>
      </c>
      <c r="F7" s="4" t="s">
        <v>107</v>
      </c>
      <c r="G7" s="18">
        <v>3.1</v>
      </c>
      <c r="H7" s="18">
        <v>5.32</v>
      </c>
      <c r="I7" s="17">
        <v>72</v>
      </c>
      <c r="J7" s="18">
        <v>13.2</v>
      </c>
      <c r="K7" s="18">
        <v>132</v>
      </c>
      <c r="L7" s="18">
        <v>3.61</v>
      </c>
      <c r="M7" s="18">
        <v>0</v>
      </c>
      <c r="N7" s="19">
        <v>1.907</v>
      </c>
      <c r="O7" s="20" t="s">
        <v>103</v>
      </c>
      <c r="P7" s="21">
        <v>2.3618999999999999</v>
      </c>
      <c r="Q7" s="21" t="s">
        <v>103</v>
      </c>
      <c r="R7" s="21">
        <v>1.4404999999999999</v>
      </c>
      <c r="S7" s="21">
        <v>0.74739999999999995</v>
      </c>
      <c r="T7" s="21">
        <v>5.8718000000000004</v>
      </c>
      <c r="U7" s="22" t="s">
        <v>103</v>
      </c>
      <c r="V7" s="22">
        <v>8.6041000000000007</v>
      </c>
      <c r="W7" s="23" t="s">
        <v>103</v>
      </c>
      <c r="X7" s="23" t="s">
        <v>103</v>
      </c>
      <c r="Y7" s="22">
        <v>1.7255</v>
      </c>
      <c r="Z7" s="22">
        <v>8.1133000000000006</v>
      </c>
      <c r="AA7" s="23" t="s">
        <v>103</v>
      </c>
      <c r="AB7" s="23" t="s">
        <v>111</v>
      </c>
      <c r="AC7" s="23">
        <v>0.13700000000000001</v>
      </c>
      <c r="AD7" s="24">
        <v>89</v>
      </c>
      <c r="AE7" s="25">
        <v>41577</v>
      </c>
    </row>
    <row r="8" spans="1:31" s="102" customFormat="1">
      <c r="A8" s="132">
        <v>352</v>
      </c>
      <c r="B8" s="132" t="s">
        <v>112</v>
      </c>
      <c r="C8" s="132" t="s">
        <v>113</v>
      </c>
      <c r="D8" s="141" t="s">
        <v>100</v>
      </c>
      <c r="E8" s="141" t="s">
        <v>114</v>
      </c>
      <c r="F8" s="141" t="s">
        <v>107</v>
      </c>
      <c r="G8" s="133">
        <v>3.09</v>
      </c>
      <c r="H8" s="133">
        <v>5.17</v>
      </c>
      <c r="I8" s="132">
        <v>152</v>
      </c>
      <c r="J8" s="133">
        <v>12.6</v>
      </c>
      <c r="K8" s="133">
        <v>262</v>
      </c>
      <c r="L8" s="133">
        <v>0.1</v>
      </c>
      <c r="M8" s="133">
        <v>0</v>
      </c>
      <c r="N8" s="134">
        <v>2.319</v>
      </c>
      <c r="O8" s="135" t="s">
        <v>103</v>
      </c>
      <c r="P8" s="136">
        <v>3.7389999999999999</v>
      </c>
      <c r="Q8" s="136" t="s">
        <v>103</v>
      </c>
      <c r="R8" s="136">
        <v>4.8799000000000001</v>
      </c>
      <c r="S8" s="136">
        <v>2.3083999999999998</v>
      </c>
      <c r="T8" s="136">
        <v>12.788600000000001</v>
      </c>
      <c r="U8" s="137" t="s">
        <v>103</v>
      </c>
      <c r="V8" s="137">
        <v>10.9251</v>
      </c>
      <c r="W8" s="138" t="s">
        <v>103</v>
      </c>
      <c r="X8" s="138" t="s">
        <v>103</v>
      </c>
      <c r="Y8" s="137">
        <v>13.9862</v>
      </c>
      <c r="Z8" s="137">
        <v>26.603100000000001</v>
      </c>
      <c r="AA8" s="138" t="s">
        <v>103</v>
      </c>
      <c r="AB8" s="138">
        <v>8.5000000000000006E-2</v>
      </c>
      <c r="AC8" s="138">
        <v>0.13700000000000001</v>
      </c>
      <c r="AD8" s="139">
        <v>143</v>
      </c>
      <c r="AE8" s="140">
        <v>41577</v>
      </c>
    </row>
    <row r="9" spans="1:31">
      <c r="A9" s="17">
        <v>91</v>
      </c>
      <c r="B9" s="17" t="s">
        <v>115</v>
      </c>
      <c r="C9" s="17" t="s">
        <v>116</v>
      </c>
      <c r="D9" s="4" t="s">
        <v>100</v>
      </c>
      <c r="E9" s="4" t="s">
        <v>117</v>
      </c>
      <c r="F9" s="4" t="s">
        <v>118</v>
      </c>
      <c r="G9" s="18">
        <v>0.94</v>
      </c>
      <c r="H9" s="18">
        <v>5.17</v>
      </c>
      <c r="I9" s="17">
        <v>488</v>
      </c>
      <c r="J9" s="18">
        <v>11.7</v>
      </c>
      <c r="K9" s="18">
        <v>118</v>
      </c>
      <c r="L9" s="18">
        <v>1.2</v>
      </c>
      <c r="M9" s="18">
        <v>0</v>
      </c>
      <c r="N9" s="19">
        <v>2.37</v>
      </c>
      <c r="O9" s="20" t="s">
        <v>103</v>
      </c>
      <c r="P9" s="21">
        <v>21.502500000000001</v>
      </c>
      <c r="Q9" s="21">
        <v>0.3448</v>
      </c>
      <c r="R9" s="21">
        <v>11.117599999999999</v>
      </c>
      <c r="S9" s="21">
        <v>7.1578999999999997</v>
      </c>
      <c r="T9" s="21">
        <v>39.767899999999997</v>
      </c>
      <c r="U9" s="22" t="s">
        <v>103</v>
      </c>
      <c r="V9" s="22">
        <v>65.323099999999997</v>
      </c>
      <c r="W9" s="23" t="s">
        <v>103</v>
      </c>
      <c r="X9" s="22">
        <v>0.16919999999999999</v>
      </c>
      <c r="Y9" s="22">
        <v>23.277699999999999</v>
      </c>
      <c r="Z9" s="22">
        <v>69.19</v>
      </c>
      <c r="AA9" s="23" t="s">
        <v>103</v>
      </c>
      <c r="AB9" s="23">
        <v>0.25</v>
      </c>
      <c r="AC9" s="23">
        <v>0.154</v>
      </c>
      <c r="AD9" s="24" t="s">
        <v>103</v>
      </c>
      <c r="AE9" s="25">
        <v>41577</v>
      </c>
    </row>
    <row r="10" spans="1:31">
      <c r="A10" s="17">
        <v>1023</v>
      </c>
      <c r="B10" s="17" t="s">
        <v>115</v>
      </c>
      <c r="C10" s="17" t="s">
        <v>116</v>
      </c>
      <c r="D10" s="4" t="s">
        <v>100</v>
      </c>
      <c r="E10" s="4" t="s">
        <v>119</v>
      </c>
      <c r="F10" s="4" t="s">
        <v>120</v>
      </c>
      <c r="G10" s="18">
        <v>3.74</v>
      </c>
      <c r="H10" s="18">
        <v>5.44</v>
      </c>
      <c r="I10" s="17">
        <v>76</v>
      </c>
      <c r="J10" s="18">
        <v>12.4</v>
      </c>
      <c r="K10" s="18">
        <v>133</v>
      </c>
      <c r="L10" s="18">
        <v>0.2</v>
      </c>
      <c r="M10" s="18">
        <v>0</v>
      </c>
      <c r="N10" s="19">
        <v>2.2050000000000001</v>
      </c>
      <c r="O10" s="20" t="s">
        <v>103</v>
      </c>
      <c r="P10" s="21">
        <v>5.0316000000000001</v>
      </c>
      <c r="Q10" s="21">
        <v>2.0000000000000001E-4</v>
      </c>
      <c r="R10" s="21">
        <v>2.2286999999999999</v>
      </c>
      <c r="S10" s="21">
        <v>0.85209999999999997</v>
      </c>
      <c r="T10" s="21">
        <v>3.149</v>
      </c>
      <c r="U10" s="22" t="s">
        <v>103</v>
      </c>
      <c r="V10" s="22">
        <v>4.2476000000000003</v>
      </c>
      <c r="W10" s="23" t="s">
        <v>103</v>
      </c>
      <c r="X10" s="22" t="s">
        <v>103</v>
      </c>
      <c r="Y10" s="22">
        <v>0.23669999999999999</v>
      </c>
      <c r="Z10" s="22">
        <v>16.633600000000001</v>
      </c>
      <c r="AA10" s="23" t="s">
        <v>103</v>
      </c>
      <c r="AB10" s="23">
        <v>5.3999999999999999E-2</v>
      </c>
      <c r="AC10" s="23">
        <v>0.38</v>
      </c>
      <c r="AD10" s="24">
        <v>96</v>
      </c>
      <c r="AE10" s="25">
        <v>41577</v>
      </c>
    </row>
    <row r="11" spans="1:31">
      <c r="A11" s="17">
        <v>1024</v>
      </c>
      <c r="B11" s="17" t="s">
        <v>121</v>
      </c>
      <c r="C11" s="17" t="s">
        <v>122</v>
      </c>
      <c r="D11" s="4" t="s">
        <v>100</v>
      </c>
      <c r="E11" s="4" t="s">
        <v>123</v>
      </c>
      <c r="F11" s="4" t="s">
        <v>120</v>
      </c>
      <c r="G11" s="18">
        <v>3.73</v>
      </c>
      <c r="H11" s="18">
        <v>6.48</v>
      </c>
      <c r="I11" s="17">
        <v>1068</v>
      </c>
      <c r="J11" s="18">
        <v>12.7</v>
      </c>
      <c r="K11" s="18">
        <v>107</v>
      </c>
      <c r="L11" s="18">
        <v>3</v>
      </c>
      <c r="M11" s="18">
        <v>0.22800000000000001</v>
      </c>
      <c r="N11" s="19">
        <v>3.6110000000000002</v>
      </c>
      <c r="O11" s="20" t="s">
        <v>103</v>
      </c>
      <c r="P11" s="21">
        <v>203.8922</v>
      </c>
      <c r="Q11" s="21" t="s">
        <v>103</v>
      </c>
      <c r="R11" s="21">
        <v>5.1238000000000001</v>
      </c>
      <c r="S11" s="21">
        <v>1.4642999999999999</v>
      </c>
      <c r="T11" s="21">
        <v>20.3748</v>
      </c>
      <c r="U11" s="22" t="s">
        <v>103</v>
      </c>
      <c r="V11" s="24">
        <v>286.42700000000002</v>
      </c>
      <c r="W11" s="23" t="s">
        <v>103</v>
      </c>
      <c r="X11" s="22">
        <v>0.81330000000000002</v>
      </c>
      <c r="Y11" s="22">
        <v>30.503900000000002</v>
      </c>
      <c r="Z11" s="22">
        <v>15.895899999999999</v>
      </c>
      <c r="AA11" s="23" t="s">
        <v>103</v>
      </c>
      <c r="AB11" s="23" t="s">
        <v>111</v>
      </c>
      <c r="AC11" s="23">
        <v>0.13600000000000001</v>
      </c>
      <c r="AD11" s="24" t="s">
        <v>103</v>
      </c>
      <c r="AE11" s="25">
        <v>41577</v>
      </c>
    </row>
    <row r="12" spans="1:31">
      <c r="A12" s="17">
        <v>4016</v>
      </c>
      <c r="B12" s="17" t="s">
        <v>121</v>
      </c>
      <c r="C12" s="17" t="s">
        <v>122</v>
      </c>
      <c r="D12" s="4" t="s">
        <v>100</v>
      </c>
      <c r="E12" s="4" t="s">
        <v>124</v>
      </c>
      <c r="F12" s="4" t="s">
        <v>120</v>
      </c>
      <c r="G12" s="18">
        <v>3.64</v>
      </c>
      <c r="H12" s="18">
        <v>5.08</v>
      </c>
      <c r="I12" s="17">
        <v>395</v>
      </c>
      <c r="J12" s="18">
        <v>12.9</v>
      </c>
      <c r="K12" s="18">
        <v>155</v>
      </c>
      <c r="L12" s="18">
        <v>1.6</v>
      </c>
      <c r="M12" s="18">
        <v>0</v>
      </c>
      <c r="N12" s="19">
        <v>2.2360000000000002</v>
      </c>
      <c r="O12" s="20" t="s">
        <v>103</v>
      </c>
      <c r="P12" s="21">
        <v>34.9069</v>
      </c>
      <c r="Q12" s="21" t="s">
        <v>103</v>
      </c>
      <c r="R12" s="21">
        <v>7.2675999999999998</v>
      </c>
      <c r="S12" s="21">
        <v>3.0596999999999999</v>
      </c>
      <c r="T12" s="21">
        <v>21.2913</v>
      </c>
      <c r="U12" s="22" t="s">
        <v>103</v>
      </c>
      <c r="V12" s="22">
        <v>58.464500000000001</v>
      </c>
      <c r="W12" s="23" t="s">
        <v>103</v>
      </c>
      <c r="X12" s="22">
        <v>0.1313</v>
      </c>
      <c r="Y12" s="22">
        <v>33.039099999999998</v>
      </c>
      <c r="Z12" s="22">
        <v>45.491599999999998</v>
      </c>
      <c r="AA12" s="23" t="s">
        <v>103</v>
      </c>
      <c r="AB12" s="23">
        <v>0.52500000000000002</v>
      </c>
      <c r="AC12" s="23">
        <v>0.13500000000000001</v>
      </c>
      <c r="AD12" s="24" t="s">
        <v>103</v>
      </c>
      <c r="AE12" s="25">
        <v>41577</v>
      </c>
    </row>
    <row r="13" spans="1:31">
      <c r="A13" s="17">
        <v>4016</v>
      </c>
      <c r="B13" s="17" t="s">
        <v>125</v>
      </c>
      <c r="C13" s="17" t="s">
        <v>104</v>
      </c>
      <c r="D13" s="4" t="s">
        <v>100</v>
      </c>
      <c r="E13" s="4" t="s">
        <v>126</v>
      </c>
      <c r="F13" s="4" t="s">
        <v>120</v>
      </c>
      <c r="G13" s="18">
        <v>3.67</v>
      </c>
      <c r="H13" s="18">
        <v>6.02</v>
      </c>
      <c r="I13" s="17">
        <v>206</v>
      </c>
      <c r="J13" s="18">
        <v>12.5</v>
      </c>
      <c r="K13" s="18">
        <v>-136</v>
      </c>
      <c r="L13" s="18">
        <v>0.2</v>
      </c>
      <c r="M13" s="18">
        <v>1.79</v>
      </c>
      <c r="N13" s="19">
        <v>4.8579999999999997</v>
      </c>
      <c r="O13" s="20" t="s">
        <v>103</v>
      </c>
      <c r="P13" s="21">
        <v>10.4176</v>
      </c>
      <c r="Q13" s="21">
        <v>2.1968000000000001</v>
      </c>
      <c r="R13" s="21">
        <v>2.9748000000000001</v>
      </c>
      <c r="S13" s="21">
        <v>4.0477999999999996</v>
      </c>
      <c r="T13" s="21">
        <v>16.1295</v>
      </c>
      <c r="U13" s="22" t="s">
        <v>103</v>
      </c>
      <c r="V13" s="22">
        <v>12.7531</v>
      </c>
      <c r="W13" s="23" t="s">
        <v>103</v>
      </c>
      <c r="X13" s="22" t="s">
        <v>103</v>
      </c>
      <c r="Y13" s="22" t="s">
        <v>103</v>
      </c>
      <c r="Z13" s="22">
        <v>4.9352</v>
      </c>
      <c r="AA13" s="23">
        <v>2.6286</v>
      </c>
      <c r="AB13" s="23">
        <v>0.41</v>
      </c>
      <c r="AC13" s="23">
        <v>2.1640000000000001</v>
      </c>
      <c r="AD13" s="24">
        <v>15343</v>
      </c>
      <c r="AE13" s="25">
        <v>41577</v>
      </c>
    </row>
    <row r="14" spans="1:31">
      <c r="A14" s="26" t="s">
        <v>26</v>
      </c>
      <c r="B14" s="17" t="s">
        <v>27</v>
      </c>
      <c r="C14" s="17"/>
      <c r="D14" s="17" t="s">
        <v>100</v>
      </c>
      <c r="E14" s="17" t="s">
        <v>127</v>
      </c>
      <c r="F14" s="17" t="s">
        <v>107</v>
      </c>
      <c r="G14" s="18">
        <v>3.3</v>
      </c>
      <c r="H14" s="18">
        <v>4</v>
      </c>
      <c r="I14" s="17">
        <v>94</v>
      </c>
      <c r="J14" s="18">
        <v>14</v>
      </c>
      <c r="K14" s="18">
        <v>235</v>
      </c>
      <c r="L14" s="18">
        <v>6</v>
      </c>
      <c r="M14" s="18">
        <v>0</v>
      </c>
      <c r="N14" s="19">
        <v>1.76</v>
      </c>
      <c r="O14" s="20" t="s">
        <v>103</v>
      </c>
      <c r="P14" s="21">
        <v>3.5063</v>
      </c>
      <c r="Q14" s="21" t="s">
        <v>103</v>
      </c>
      <c r="R14" s="21">
        <v>1.8247</v>
      </c>
      <c r="S14" s="21">
        <v>1.0893999999999999</v>
      </c>
      <c r="T14" s="21">
        <v>6.1695000000000002</v>
      </c>
      <c r="U14" s="22" t="s">
        <v>103</v>
      </c>
      <c r="V14" s="22">
        <v>4.3040000000000003</v>
      </c>
      <c r="W14" s="23" t="s">
        <v>103</v>
      </c>
      <c r="X14" s="22" t="s">
        <v>103</v>
      </c>
      <c r="Y14" s="22">
        <v>14.9079</v>
      </c>
      <c r="Z14" s="22">
        <v>14.735900000000001</v>
      </c>
      <c r="AA14" s="23" t="s">
        <v>103</v>
      </c>
      <c r="AB14" s="23">
        <v>5.7000000000000002E-2</v>
      </c>
      <c r="AC14" s="23">
        <v>0.13400000000000001</v>
      </c>
      <c r="AD14" s="24" t="s">
        <v>103</v>
      </c>
      <c r="AE14" s="25">
        <v>41577</v>
      </c>
    </row>
    <row r="15" spans="1:31">
      <c r="A15" s="26" t="s">
        <v>28</v>
      </c>
      <c r="B15" s="17" t="s">
        <v>29</v>
      </c>
      <c r="C15" s="17"/>
      <c r="D15" s="17" t="s">
        <v>100</v>
      </c>
      <c r="E15" s="17" t="s">
        <v>127</v>
      </c>
      <c r="F15" s="17" t="s">
        <v>128</v>
      </c>
      <c r="G15" s="18">
        <v>2.83</v>
      </c>
      <c r="H15" s="18">
        <v>5.04</v>
      </c>
      <c r="I15" s="17">
        <v>606</v>
      </c>
      <c r="J15" s="18">
        <v>13.5</v>
      </c>
      <c r="K15" s="18">
        <v>242</v>
      </c>
      <c r="L15" s="18">
        <v>3.2</v>
      </c>
      <c r="M15" s="18">
        <v>0.01</v>
      </c>
      <c r="N15" s="19">
        <v>41.38</v>
      </c>
      <c r="O15" s="20" t="s">
        <v>103</v>
      </c>
      <c r="P15" s="21">
        <v>79.7149</v>
      </c>
      <c r="Q15" s="21" t="s">
        <v>103</v>
      </c>
      <c r="R15" s="21">
        <v>4.3724999999999996</v>
      </c>
      <c r="S15" s="21">
        <v>2.8651</v>
      </c>
      <c r="T15" s="21">
        <v>38.532499999999999</v>
      </c>
      <c r="U15" s="22" t="s">
        <v>103</v>
      </c>
      <c r="V15" s="22">
        <v>81.097899999999996</v>
      </c>
      <c r="W15" s="23" t="s">
        <v>103</v>
      </c>
      <c r="X15" s="22" t="s">
        <v>103</v>
      </c>
      <c r="Y15" s="22">
        <v>4.5438999999999998</v>
      </c>
      <c r="Z15" s="22">
        <v>118.96420000000001</v>
      </c>
      <c r="AA15" s="23" t="s">
        <v>103</v>
      </c>
      <c r="AB15" s="23" t="s">
        <v>111</v>
      </c>
      <c r="AC15" s="23">
        <v>0.185</v>
      </c>
      <c r="AD15" s="24" t="s">
        <v>103</v>
      </c>
      <c r="AE15" s="25">
        <v>41577</v>
      </c>
    </row>
    <row r="16" spans="1:31">
      <c r="A16" s="26" t="s">
        <v>30</v>
      </c>
      <c r="B16" s="17" t="s">
        <v>31</v>
      </c>
      <c r="C16" s="17"/>
      <c r="D16" s="17" t="s">
        <v>100</v>
      </c>
      <c r="E16" s="17" t="s">
        <v>127</v>
      </c>
      <c r="F16" s="17" t="s">
        <v>128</v>
      </c>
      <c r="G16" s="18">
        <v>3.16</v>
      </c>
      <c r="H16" s="18">
        <v>4.67</v>
      </c>
      <c r="I16" s="17">
        <v>206</v>
      </c>
      <c r="J16" s="18">
        <v>13.7</v>
      </c>
      <c r="K16" s="18">
        <v>189</v>
      </c>
      <c r="L16" s="18">
        <v>0.8</v>
      </c>
      <c r="M16" s="18">
        <v>0</v>
      </c>
      <c r="N16" s="19">
        <v>2.7570000000000001</v>
      </c>
      <c r="O16" s="20" t="s">
        <v>103</v>
      </c>
      <c r="P16" s="21">
        <v>10.4815</v>
      </c>
      <c r="Q16" s="21" t="s">
        <v>103</v>
      </c>
      <c r="R16" s="21">
        <v>2.3439000000000001</v>
      </c>
      <c r="S16" s="21">
        <v>1.4204000000000001</v>
      </c>
      <c r="T16" s="21">
        <v>20.841999999999999</v>
      </c>
      <c r="U16" s="22" t="s">
        <v>103</v>
      </c>
      <c r="V16" s="22">
        <v>17.531199999999998</v>
      </c>
      <c r="W16" s="23" t="s">
        <v>103</v>
      </c>
      <c r="X16" s="22" t="s">
        <v>103</v>
      </c>
      <c r="Y16" s="22">
        <v>25.779900000000001</v>
      </c>
      <c r="Z16" s="22">
        <v>24.705100000000002</v>
      </c>
      <c r="AA16" s="23" t="s">
        <v>103</v>
      </c>
      <c r="AB16" s="23">
        <v>3.9E-2</v>
      </c>
      <c r="AC16" s="23">
        <v>0.14000000000000001</v>
      </c>
      <c r="AD16" s="24" t="s">
        <v>103</v>
      </c>
      <c r="AE16" s="25">
        <v>41577</v>
      </c>
    </row>
    <row r="17" spans="1:31">
      <c r="A17" s="17">
        <v>1023</v>
      </c>
      <c r="B17" s="17" t="s">
        <v>129</v>
      </c>
      <c r="C17" s="17" t="s">
        <v>130</v>
      </c>
      <c r="D17" s="4" t="s">
        <v>131</v>
      </c>
      <c r="E17" s="4" t="s">
        <v>123</v>
      </c>
      <c r="F17" s="4" t="s">
        <v>120</v>
      </c>
      <c r="G17" s="18">
        <v>3.76</v>
      </c>
      <c r="H17" s="18">
        <v>5.25</v>
      </c>
      <c r="I17" s="17">
        <v>180</v>
      </c>
      <c r="J17" s="18">
        <v>12</v>
      </c>
      <c r="K17" s="18">
        <v>133</v>
      </c>
      <c r="L17" s="18">
        <v>4.3</v>
      </c>
      <c r="M17" s="18">
        <v>0</v>
      </c>
      <c r="N17" s="19">
        <v>1.5309999999999999</v>
      </c>
      <c r="O17" s="20" t="s">
        <v>103</v>
      </c>
      <c r="P17" s="21">
        <v>21.958600000000001</v>
      </c>
      <c r="Q17" s="21" t="s">
        <v>103</v>
      </c>
      <c r="R17" s="21">
        <v>1.9741</v>
      </c>
      <c r="S17" s="21">
        <v>1.0408999999999999</v>
      </c>
      <c r="T17" s="21">
        <v>4.4744999999999999</v>
      </c>
      <c r="U17" s="22" t="s">
        <v>103</v>
      </c>
      <c r="V17" s="22">
        <v>22.343800000000002</v>
      </c>
      <c r="W17" s="23" t="s">
        <v>103</v>
      </c>
      <c r="X17" s="22" t="s">
        <v>103</v>
      </c>
      <c r="Y17" s="22">
        <v>15.9214</v>
      </c>
      <c r="Z17" s="22">
        <v>24.336099999999998</v>
      </c>
      <c r="AA17" s="23" t="s">
        <v>103</v>
      </c>
      <c r="AB17" s="27">
        <v>1E-3</v>
      </c>
      <c r="AC17" s="23">
        <v>0.13800000000000001</v>
      </c>
      <c r="AD17" s="24" t="s">
        <v>103</v>
      </c>
      <c r="AE17" s="25">
        <v>41577</v>
      </c>
    </row>
    <row r="18" spans="1:31" s="102" customFormat="1">
      <c r="A18" s="132">
        <v>1024</v>
      </c>
      <c r="B18" s="132" t="s">
        <v>129</v>
      </c>
      <c r="C18" s="132" t="s">
        <v>130</v>
      </c>
      <c r="D18" s="141" t="s">
        <v>131</v>
      </c>
      <c r="E18" s="141" t="s">
        <v>123</v>
      </c>
      <c r="F18" s="141" t="s">
        <v>120</v>
      </c>
      <c r="G18" s="133">
        <v>3.71</v>
      </c>
      <c r="H18" s="133">
        <v>5.97</v>
      </c>
      <c r="I18" s="132">
        <v>1084</v>
      </c>
      <c r="J18" s="133">
        <v>11.9</v>
      </c>
      <c r="K18" s="133">
        <v>124</v>
      </c>
      <c r="L18" s="133">
        <v>0.7</v>
      </c>
      <c r="M18" s="133">
        <v>0</v>
      </c>
      <c r="N18" s="134">
        <v>1.2929999999999999</v>
      </c>
      <c r="O18" s="135" t="s">
        <v>103</v>
      </c>
      <c r="P18" s="136">
        <v>293.07459999999998</v>
      </c>
      <c r="Q18" s="136" t="s">
        <v>103</v>
      </c>
      <c r="R18" s="136">
        <v>16.625299999999999</v>
      </c>
      <c r="S18" s="136">
        <v>10.1874</v>
      </c>
      <c r="T18" s="136">
        <v>87.807599999999994</v>
      </c>
      <c r="U18" s="137" t="s">
        <v>103</v>
      </c>
      <c r="V18" s="139">
        <v>280.30919999999998</v>
      </c>
      <c r="W18" s="138" t="s">
        <v>103</v>
      </c>
      <c r="X18" s="137">
        <v>0.41120000000000001</v>
      </c>
      <c r="Y18" s="137">
        <v>33.377600000000001</v>
      </c>
      <c r="Z18" s="137">
        <v>12.101900000000001</v>
      </c>
      <c r="AA18" s="138" t="s">
        <v>103</v>
      </c>
      <c r="AB18" s="138" t="s">
        <v>111</v>
      </c>
      <c r="AC18" s="138">
        <v>0.13500000000000001</v>
      </c>
      <c r="AD18" s="139" t="s">
        <v>103</v>
      </c>
      <c r="AE18" s="140">
        <v>41577</v>
      </c>
    </row>
    <row r="19" spans="1:31" s="102" customFormat="1">
      <c r="A19" s="132">
        <v>320</v>
      </c>
      <c r="B19" s="132" t="s">
        <v>132</v>
      </c>
      <c r="C19" s="132" t="s">
        <v>133</v>
      </c>
      <c r="D19" s="132" t="s">
        <v>131</v>
      </c>
      <c r="E19" s="132" t="s">
        <v>101</v>
      </c>
      <c r="F19" s="132" t="s">
        <v>102</v>
      </c>
      <c r="G19" s="133">
        <v>3.7</v>
      </c>
      <c r="H19" s="133">
        <v>7.08</v>
      </c>
      <c r="I19" s="132">
        <v>838</v>
      </c>
      <c r="J19" s="133">
        <v>12.3</v>
      </c>
      <c r="K19" s="133">
        <v>-110</v>
      </c>
      <c r="L19" s="133">
        <v>0.2</v>
      </c>
      <c r="M19" s="133">
        <v>0</v>
      </c>
      <c r="N19" s="134">
        <v>3.9609999999999999</v>
      </c>
      <c r="O19" s="135" t="s">
        <v>103</v>
      </c>
      <c r="P19" s="136">
        <v>24.085899999999999</v>
      </c>
      <c r="Q19" s="136">
        <v>2.0465</v>
      </c>
      <c r="R19" s="136">
        <v>2.3155999999999999</v>
      </c>
      <c r="S19" s="136">
        <v>6.0537000000000001</v>
      </c>
      <c r="T19" s="142">
        <v>120.3891</v>
      </c>
      <c r="U19" s="137" t="s">
        <v>103</v>
      </c>
      <c r="V19" s="137">
        <v>91.240799999999993</v>
      </c>
      <c r="W19" s="138" t="s">
        <v>103</v>
      </c>
      <c r="X19" s="137">
        <v>0.13539999999999999</v>
      </c>
      <c r="Y19" s="137" t="s">
        <v>103</v>
      </c>
      <c r="Z19" s="137">
        <v>42.125599999999999</v>
      </c>
      <c r="AA19" s="138" t="s">
        <v>103</v>
      </c>
      <c r="AB19" s="138">
        <v>0.44</v>
      </c>
      <c r="AC19" s="138">
        <v>4.3120000000000003</v>
      </c>
      <c r="AD19" s="139">
        <v>204</v>
      </c>
      <c r="AE19" s="140">
        <v>41584</v>
      </c>
    </row>
    <row r="20" spans="1:31" s="102" customFormat="1">
      <c r="A20" s="132">
        <v>320</v>
      </c>
      <c r="B20" s="132" t="s">
        <v>134</v>
      </c>
      <c r="C20" s="132" t="s">
        <v>135</v>
      </c>
      <c r="D20" s="132" t="s">
        <v>131</v>
      </c>
      <c r="E20" s="132" t="s">
        <v>101</v>
      </c>
      <c r="F20" s="132" t="s">
        <v>102</v>
      </c>
      <c r="G20" s="133">
        <v>3.67</v>
      </c>
      <c r="H20" s="133">
        <v>7.29</v>
      </c>
      <c r="I20" s="132">
        <v>770</v>
      </c>
      <c r="J20" s="133">
        <v>11.9</v>
      </c>
      <c r="K20" s="133">
        <v>-142</v>
      </c>
      <c r="L20" s="133">
        <v>0.2</v>
      </c>
      <c r="M20" s="133">
        <v>0</v>
      </c>
      <c r="N20" s="134">
        <v>2.7229999999999999</v>
      </c>
      <c r="O20" s="135" t="s">
        <v>103</v>
      </c>
      <c r="P20" s="136">
        <v>30.289300000000001</v>
      </c>
      <c r="Q20" s="136" t="s">
        <v>103</v>
      </c>
      <c r="R20" s="136">
        <v>5.1630000000000003</v>
      </c>
      <c r="S20" s="136">
        <v>12.5273</v>
      </c>
      <c r="T20" s="136">
        <v>87.231099999999998</v>
      </c>
      <c r="U20" s="137" t="s">
        <v>103</v>
      </c>
      <c r="V20" s="137">
        <v>56.526800000000001</v>
      </c>
      <c r="W20" s="138" t="s">
        <v>103</v>
      </c>
      <c r="X20" s="138" t="s">
        <v>103</v>
      </c>
      <c r="Y20" s="137" t="s">
        <v>103</v>
      </c>
      <c r="Z20" s="137">
        <v>17.348700000000001</v>
      </c>
      <c r="AA20" s="138" t="s">
        <v>103</v>
      </c>
      <c r="AB20" s="138">
        <v>0.13400000000000001</v>
      </c>
      <c r="AC20" s="138">
        <v>5.2670000000000003</v>
      </c>
      <c r="AD20" s="139">
        <v>124</v>
      </c>
    </row>
    <row r="21" spans="1:31">
      <c r="A21" s="17">
        <v>1034</v>
      </c>
      <c r="B21" s="17" t="s">
        <v>136</v>
      </c>
      <c r="C21" s="17" t="s">
        <v>132</v>
      </c>
      <c r="D21" s="4" t="s">
        <v>131</v>
      </c>
      <c r="E21" s="4" t="s">
        <v>137</v>
      </c>
      <c r="F21" s="4" t="s">
        <v>138</v>
      </c>
      <c r="G21" s="18">
        <v>4.42</v>
      </c>
      <c r="H21" s="18">
        <v>5.64</v>
      </c>
      <c r="I21" s="17">
        <v>282</v>
      </c>
      <c r="J21" s="18">
        <v>12.7</v>
      </c>
      <c r="K21" s="18">
        <v>85</v>
      </c>
      <c r="L21" s="18">
        <v>0.3</v>
      </c>
      <c r="M21" s="18">
        <v>0</v>
      </c>
      <c r="N21" s="19">
        <v>1.6459999999999999</v>
      </c>
      <c r="O21" s="20" t="s">
        <v>103</v>
      </c>
      <c r="P21" s="21">
        <v>22.136500000000002</v>
      </c>
      <c r="Q21" s="21" t="s">
        <v>103</v>
      </c>
      <c r="R21" s="21">
        <v>2.6278000000000001</v>
      </c>
      <c r="S21" s="21">
        <v>6.3533999999999997</v>
      </c>
      <c r="T21" s="21">
        <v>16.180299999999999</v>
      </c>
      <c r="U21" s="22" t="s">
        <v>103</v>
      </c>
      <c r="V21" s="22">
        <v>29.687899999999999</v>
      </c>
      <c r="W21" s="23" t="s">
        <v>103</v>
      </c>
      <c r="X21" s="23" t="s">
        <v>103</v>
      </c>
      <c r="Y21" s="22">
        <v>4.3003</v>
      </c>
      <c r="Z21" s="22">
        <v>52.251800000000003</v>
      </c>
      <c r="AA21" s="23" t="s">
        <v>103</v>
      </c>
      <c r="AB21" s="23">
        <v>0.24199999999999999</v>
      </c>
      <c r="AC21" s="23">
        <v>0.42499999999999999</v>
      </c>
      <c r="AD21" s="24" t="s">
        <v>103</v>
      </c>
      <c r="AE21" s="25">
        <v>41577</v>
      </c>
    </row>
    <row r="22" spans="1:31" s="102" customFormat="1">
      <c r="A22" s="132">
        <v>241</v>
      </c>
      <c r="B22" s="132" t="s">
        <v>132</v>
      </c>
      <c r="C22" s="132" t="s">
        <v>133</v>
      </c>
      <c r="D22" s="141" t="s">
        <v>131</v>
      </c>
      <c r="E22" s="141" t="s">
        <v>139</v>
      </c>
      <c r="F22" s="141" t="s">
        <v>140</v>
      </c>
      <c r="G22" s="133">
        <v>3.6</v>
      </c>
      <c r="H22" s="133">
        <v>6.25</v>
      </c>
      <c r="I22" s="132">
        <v>326</v>
      </c>
      <c r="J22" s="133">
        <v>12.7</v>
      </c>
      <c r="K22" s="133">
        <v>-3</v>
      </c>
      <c r="L22" s="133">
        <v>0.18</v>
      </c>
      <c r="M22" s="133">
        <v>0</v>
      </c>
      <c r="N22" s="134">
        <v>6.6760000000000002</v>
      </c>
      <c r="O22" s="135" t="s">
        <v>103</v>
      </c>
      <c r="P22" s="136">
        <v>27.0151</v>
      </c>
      <c r="Q22" s="136">
        <v>0.29160000000000003</v>
      </c>
      <c r="R22" s="136">
        <v>3.1602000000000001</v>
      </c>
      <c r="S22" s="136">
        <v>5.3975999999999997</v>
      </c>
      <c r="T22" s="136">
        <v>15.870200000000001</v>
      </c>
      <c r="U22" s="137" t="s">
        <v>103</v>
      </c>
      <c r="V22" s="137">
        <v>41.1843</v>
      </c>
      <c r="W22" s="138" t="s">
        <v>103</v>
      </c>
      <c r="X22" s="138" t="s">
        <v>103</v>
      </c>
      <c r="Y22" s="137" t="s">
        <v>103</v>
      </c>
      <c r="Z22" s="137">
        <v>7.9295999999999998</v>
      </c>
      <c r="AA22" s="138" t="s">
        <v>103</v>
      </c>
      <c r="AB22" s="138">
        <v>0.12</v>
      </c>
      <c r="AC22" s="138">
        <v>14.411</v>
      </c>
      <c r="AD22" s="139">
        <v>23463</v>
      </c>
      <c r="AE22" s="140">
        <v>41577</v>
      </c>
    </row>
    <row r="23" spans="1:31" s="102" customFormat="1">
      <c r="A23" s="132">
        <v>241</v>
      </c>
      <c r="B23" s="132" t="s">
        <v>141</v>
      </c>
      <c r="C23" s="132" t="s">
        <v>135</v>
      </c>
      <c r="D23" s="141" t="s">
        <v>131</v>
      </c>
      <c r="E23" s="141" t="s">
        <v>139</v>
      </c>
      <c r="F23" s="141" t="s">
        <v>140</v>
      </c>
      <c r="G23" s="133">
        <v>3.54</v>
      </c>
      <c r="H23" s="133">
        <v>6.1</v>
      </c>
      <c r="I23" s="132">
        <v>340</v>
      </c>
      <c r="J23" s="133">
        <v>12.5</v>
      </c>
      <c r="K23" s="133">
        <v>-40</v>
      </c>
      <c r="L23" s="133">
        <v>0.15</v>
      </c>
      <c r="M23" s="133">
        <v>5.8000000000000003E-2</v>
      </c>
      <c r="N23" s="134">
        <v>6.2119999999999997</v>
      </c>
      <c r="O23" s="135" t="s">
        <v>103</v>
      </c>
      <c r="P23" s="136">
        <v>26.731100000000001</v>
      </c>
      <c r="Q23" s="136" t="s">
        <v>103</v>
      </c>
      <c r="R23" s="136">
        <v>1.0941000000000001</v>
      </c>
      <c r="S23" s="136">
        <v>8.1453000000000007</v>
      </c>
      <c r="T23" s="136">
        <v>20.0014</v>
      </c>
      <c r="U23" s="137" t="s">
        <v>103</v>
      </c>
      <c r="V23" s="137">
        <v>39.044600000000003</v>
      </c>
      <c r="W23" s="138" t="s">
        <v>103</v>
      </c>
      <c r="X23" s="138" t="s">
        <v>103</v>
      </c>
      <c r="Y23" s="137">
        <v>7.4399999999999994E-2</v>
      </c>
      <c r="Z23" s="137">
        <v>3.7393999999999998</v>
      </c>
      <c r="AA23" s="138" t="s">
        <v>103</v>
      </c>
      <c r="AB23" s="138">
        <v>1.0649999999999999</v>
      </c>
      <c r="AC23" s="138">
        <v>7.8869999999999996</v>
      </c>
      <c r="AD23" s="139">
        <v>1592</v>
      </c>
      <c r="AE23" s="140">
        <v>41577</v>
      </c>
    </row>
    <row r="24" spans="1:31">
      <c r="A24" s="17">
        <v>322</v>
      </c>
      <c r="B24" s="17"/>
      <c r="C24" s="17"/>
      <c r="D24" s="4" t="s">
        <v>131</v>
      </c>
      <c r="E24" s="4" t="s">
        <v>142</v>
      </c>
      <c r="F24" s="4" t="s">
        <v>140</v>
      </c>
      <c r="G24" s="18"/>
      <c r="H24" s="18"/>
      <c r="I24" s="17"/>
      <c r="J24" s="18"/>
      <c r="K24" s="18"/>
      <c r="L24" s="18"/>
      <c r="M24" s="18"/>
      <c r="N24" s="28"/>
      <c r="O24" s="29"/>
      <c r="P24" s="29"/>
      <c r="Q24" s="29"/>
      <c r="R24" s="29"/>
      <c r="S24" s="29"/>
      <c r="T24" s="29"/>
      <c r="U24" s="22"/>
      <c r="V24" s="22"/>
      <c r="W24" s="23"/>
      <c r="X24" s="23"/>
      <c r="Y24" s="22"/>
      <c r="Z24" s="22"/>
      <c r="AA24" s="23"/>
      <c r="AC24" s="4"/>
      <c r="AD24" s="30"/>
      <c r="AE24" s="17" t="s">
        <v>143</v>
      </c>
    </row>
    <row r="25" spans="1:31">
      <c r="A25" s="17">
        <v>304</v>
      </c>
      <c r="B25" s="17" t="s">
        <v>144</v>
      </c>
      <c r="C25" s="17"/>
      <c r="D25" s="17" t="s">
        <v>131</v>
      </c>
      <c r="E25" s="17" t="s">
        <v>127</v>
      </c>
      <c r="F25" s="17" t="s">
        <v>145</v>
      </c>
      <c r="G25" s="18">
        <v>7.63</v>
      </c>
      <c r="H25" s="18">
        <v>5.79</v>
      </c>
      <c r="I25" s="17">
        <v>400</v>
      </c>
      <c r="J25" s="18">
        <v>13.1</v>
      </c>
      <c r="K25" s="18">
        <v>135</v>
      </c>
      <c r="L25" s="18">
        <v>0.1</v>
      </c>
      <c r="M25" s="18">
        <v>0</v>
      </c>
      <c r="N25" s="19">
        <v>1.226</v>
      </c>
      <c r="O25" s="31" t="s">
        <v>103</v>
      </c>
      <c r="P25" s="32">
        <v>21.2408</v>
      </c>
      <c r="Q25" s="32" t="s">
        <v>103</v>
      </c>
      <c r="R25" s="32">
        <v>5.9619999999999997</v>
      </c>
      <c r="S25" s="32">
        <v>6.6981000000000002</v>
      </c>
      <c r="T25" s="32">
        <v>32.481099999999998</v>
      </c>
      <c r="U25" s="32" t="s">
        <v>103</v>
      </c>
      <c r="V25" s="32">
        <v>36.113500000000002</v>
      </c>
      <c r="W25" s="31" t="s">
        <v>103</v>
      </c>
      <c r="X25" s="31" t="s">
        <v>103</v>
      </c>
      <c r="Y25" s="32">
        <v>50.480800000000002</v>
      </c>
      <c r="Z25" s="32">
        <v>59.765900000000002</v>
      </c>
      <c r="AA25" s="31" t="s">
        <v>103</v>
      </c>
      <c r="AB25" s="23" t="s">
        <v>111</v>
      </c>
      <c r="AC25" s="28">
        <v>0.13900000000000001</v>
      </c>
      <c r="AD25" s="24" t="s">
        <v>103</v>
      </c>
      <c r="AE25" s="25">
        <v>41584</v>
      </c>
    </row>
    <row r="26" spans="1:31">
      <c r="A26" s="17">
        <v>306</v>
      </c>
      <c r="B26" s="17" t="s">
        <v>144</v>
      </c>
      <c r="C26" s="17"/>
      <c r="D26" s="17" t="s">
        <v>131</v>
      </c>
      <c r="E26" s="17" t="s">
        <v>127</v>
      </c>
      <c r="F26" s="17" t="s">
        <v>145</v>
      </c>
      <c r="G26" s="18">
        <v>8.9</v>
      </c>
      <c r="H26" s="18">
        <v>5.98</v>
      </c>
      <c r="I26" s="17">
        <v>427</v>
      </c>
      <c r="J26" s="18">
        <v>12.8</v>
      </c>
      <c r="K26" s="18">
        <v>120</v>
      </c>
      <c r="L26" s="18">
        <v>0.14000000000000001</v>
      </c>
      <c r="M26" s="18">
        <v>0</v>
      </c>
      <c r="N26" s="28">
        <v>2.87</v>
      </c>
      <c r="O26" s="31" t="s">
        <v>103</v>
      </c>
      <c r="P26" s="32">
        <v>24.423500000000001</v>
      </c>
      <c r="Q26" s="32" t="s">
        <v>103</v>
      </c>
      <c r="R26" s="32">
        <v>4.7663000000000002</v>
      </c>
      <c r="S26" s="32">
        <v>3.1890999999999998</v>
      </c>
      <c r="T26" s="32">
        <v>44.261499999999998</v>
      </c>
      <c r="U26" s="32" t="s">
        <v>103</v>
      </c>
      <c r="V26" s="32">
        <v>40.583199999999998</v>
      </c>
      <c r="W26" s="31" t="s">
        <v>103</v>
      </c>
      <c r="X26" s="31" t="s">
        <v>103</v>
      </c>
      <c r="Y26" s="32">
        <v>38.267400000000002</v>
      </c>
      <c r="Z26" s="32">
        <v>49.067799999999998</v>
      </c>
      <c r="AA26" s="31" t="s">
        <v>103</v>
      </c>
      <c r="AB26" s="23" t="s">
        <v>111</v>
      </c>
      <c r="AC26" s="23">
        <v>0.13800000000000001</v>
      </c>
      <c r="AD26" s="24" t="s">
        <v>103</v>
      </c>
      <c r="AE26" s="25">
        <v>41584</v>
      </c>
    </row>
    <row r="30" spans="1:31">
      <c r="B30" s="102" t="s">
        <v>146</v>
      </c>
      <c r="C30" s="102"/>
      <c r="D30" s="10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C213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ColWidth="8.85546875" defaultRowHeight="14.45"/>
  <cols>
    <col min="1" max="1" width="32.42578125" customWidth="1"/>
    <col min="2" max="3" width="13.85546875" customWidth="1"/>
    <col min="4" max="4" width="12.42578125" customWidth="1"/>
    <col min="5" max="5" width="13.28515625" customWidth="1"/>
    <col min="6" max="7" width="11.140625" customWidth="1"/>
    <col min="8" max="8" width="22.85546875" customWidth="1"/>
    <col min="9" max="16" width="11.140625" customWidth="1"/>
    <col min="17" max="17" width="15.28515625" customWidth="1"/>
    <col min="18" max="18" width="11.140625" customWidth="1"/>
    <col min="19" max="19" width="15.85546875" customWidth="1"/>
    <col min="20" max="24" width="11.140625" customWidth="1"/>
    <col min="25" max="26" width="11.140625" style="329" customWidth="1"/>
    <col min="27" max="33" width="11.140625" customWidth="1"/>
    <col min="34" max="34" width="14.140625" customWidth="1"/>
  </cols>
  <sheetData>
    <row r="1" spans="1:26">
      <c r="A1" s="131" t="s">
        <v>1174</v>
      </c>
      <c r="B1" s="87"/>
      <c r="C1" s="87"/>
      <c r="D1" s="202"/>
      <c r="Y1"/>
      <c r="Z1"/>
    </row>
    <row r="2" spans="1:26">
      <c r="A2" t="s">
        <v>1180</v>
      </c>
      <c r="B2" s="87" t="s">
        <v>974</v>
      </c>
      <c r="C2" s="87" t="s">
        <v>948</v>
      </c>
      <c r="D2" s="205" t="s">
        <v>987</v>
      </c>
      <c r="Y2"/>
      <c r="Z2"/>
    </row>
    <row r="3" spans="1:26">
      <c r="A3" t="s">
        <v>1196</v>
      </c>
      <c r="B3" s="86" t="s">
        <v>1199</v>
      </c>
      <c r="C3" s="86" t="s">
        <v>1202</v>
      </c>
      <c r="D3" s="341" t="s">
        <v>967</v>
      </c>
      <c r="E3" t="s">
        <v>1212</v>
      </c>
      <c r="Y3"/>
      <c r="Z3"/>
    </row>
    <row r="4" spans="1:26">
      <c r="A4" t="s">
        <v>1229</v>
      </c>
      <c r="B4" s="87"/>
      <c r="C4" s="87"/>
      <c r="D4" s="205"/>
      <c r="Y4"/>
      <c r="Z4"/>
    </row>
    <row r="5" spans="1:26">
      <c r="A5" t="s">
        <v>1233</v>
      </c>
      <c r="B5" s="87" t="s">
        <v>1234</v>
      </c>
      <c r="C5" s="87" t="s">
        <v>1234</v>
      </c>
      <c r="D5" s="205" t="s">
        <v>1234</v>
      </c>
      <c r="Y5"/>
      <c r="Z5"/>
    </row>
    <row r="6" spans="1:26">
      <c r="A6" t="s">
        <v>1235</v>
      </c>
      <c r="B6" s="87"/>
      <c r="C6" s="87"/>
      <c r="D6" s="205"/>
      <c r="Y6"/>
      <c r="Z6"/>
    </row>
    <row r="7" spans="1:26" ht="19.899999999999999">
      <c r="A7" t="s">
        <v>1406</v>
      </c>
      <c r="B7" s="283">
        <v>-26.6</v>
      </c>
      <c r="C7" s="87">
        <v>-26</v>
      </c>
      <c r="D7" s="359">
        <v>-27.5</v>
      </c>
      <c r="E7">
        <v>-25</v>
      </c>
      <c r="Y7"/>
      <c r="Z7"/>
    </row>
    <row r="8" spans="1:26" ht="19.899999999999999">
      <c r="A8" t="s">
        <v>1407</v>
      </c>
      <c r="B8" s="283">
        <v>-25.3</v>
      </c>
      <c r="C8" s="87">
        <v>-21.5</v>
      </c>
      <c r="D8" s="359">
        <v>-23.1</v>
      </c>
      <c r="E8">
        <v>-17.2</v>
      </c>
      <c r="Y8"/>
      <c r="Z8"/>
    </row>
    <row r="9" spans="1:26" ht="19.899999999999999">
      <c r="A9" t="s">
        <v>1408</v>
      </c>
      <c r="B9" s="87">
        <v>-23.4</v>
      </c>
      <c r="C9" s="283">
        <v>-24.4</v>
      </c>
      <c r="D9" s="359">
        <v>-26.7</v>
      </c>
      <c r="E9">
        <v>-24.1</v>
      </c>
      <c r="Y9"/>
      <c r="Z9"/>
    </row>
    <row r="10" spans="1:26" ht="19.899999999999999">
      <c r="A10" t="s">
        <v>1409</v>
      </c>
      <c r="B10" s="283">
        <v>-25</v>
      </c>
      <c r="C10" s="87">
        <v>-24.9</v>
      </c>
      <c r="D10" s="359">
        <v>-28.7</v>
      </c>
      <c r="E10">
        <v>-18.600000000000001</v>
      </c>
      <c r="Y10"/>
      <c r="Z10"/>
    </row>
    <row r="11" spans="1:26">
      <c r="A11" t="s">
        <v>1384</v>
      </c>
      <c r="B11" s="283">
        <v>-23.6</v>
      </c>
      <c r="C11" s="87">
        <v>-23.3</v>
      </c>
      <c r="D11" s="359">
        <v>-23.9</v>
      </c>
      <c r="E11">
        <v>-17.8</v>
      </c>
      <c r="Y11"/>
      <c r="Z11"/>
    </row>
    <row r="12" spans="1:26">
      <c r="A12" t="s">
        <v>1385</v>
      </c>
      <c r="B12" s="87">
        <v>-25</v>
      </c>
      <c r="C12" s="87">
        <v>-23.4</v>
      </c>
      <c r="D12" s="359">
        <v>-23.7</v>
      </c>
      <c r="E12">
        <v>0</v>
      </c>
      <c r="Y12"/>
      <c r="Z12"/>
    </row>
    <row r="13" spans="1:26">
      <c r="A13" t="s">
        <v>1410</v>
      </c>
      <c r="B13" s="156" t="s">
        <v>14</v>
      </c>
      <c r="C13" s="156" t="s">
        <v>14</v>
      </c>
      <c r="D13" s="361" t="s">
        <v>14</v>
      </c>
      <c r="E13">
        <v>0</v>
      </c>
      <c r="Y13"/>
      <c r="Z13"/>
    </row>
    <row r="14" spans="1:26">
      <c r="A14" t="s">
        <v>1411</v>
      </c>
      <c r="B14" s="156" t="s">
        <v>14</v>
      </c>
      <c r="C14" s="156" t="s">
        <v>14</v>
      </c>
      <c r="D14" s="361" t="s">
        <v>14</v>
      </c>
      <c r="E14">
        <v>0</v>
      </c>
      <c r="Y14"/>
      <c r="Z14"/>
    </row>
    <row r="15" spans="1:26">
      <c r="A15" t="s">
        <v>1412</v>
      </c>
      <c r="B15" s="156" t="s">
        <v>14</v>
      </c>
      <c r="C15" s="156" t="s">
        <v>14</v>
      </c>
      <c r="D15" s="361" t="s">
        <v>14</v>
      </c>
      <c r="E15">
        <v>0</v>
      </c>
      <c r="Y15"/>
      <c r="Z15"/>
    </row>
    <row r="16" spans="1:26">
      <c r="A16" t="s">
        <v>1413</v>
      </c>
      <c r="B16" s="156" t="s">
        <v>14</v>
      </c>
      <c r="C16" s="156" t="s">
        <v>14</v>
      </c>
      <c r="D16" s="361" t="s">
        <v>14</v>
      </c>
      <c r="E16">
        <v>0</v>
      </c>
      <c r="Y16"/>
      <c r="Z16"/>
    </row>
    <row r="17" spans="1:26">
      <c r="A17" t="s">
        <v>1387</v>
      </c>
      <c r="B17" s="87">
        <v>-24.4</v>
      </c>
      <c r="C17" s="87">
        <v>-22.9</v>
      </c>
      <c r="D17" s="359">
        <v>-25.9</v>
      </c>
      <c r="E17">
        <v>-24.4</v>
      </c>
      <c r="Y17"/>
      <c r="Z17"/>
    </row>
    <row r="18" spans="1:26">
      <c r="A18" t="s">
        <v>1389</v>
      </c>
      <c r="B18" s="87">
        <v>-26</v>
      </c>
      <c r="C18" s="87">
        <v>-25.6</v>
      </c>
      <c r="D18" s="359">
        <v>-28.5</v>
      </c>
      <c r="E18" s="268">
        <v>-26.5</v>
      </c>
      <c r="Y18"/>
      <c r="Z18"/>
    </row>
    <row r="19" spans="1:26">
      <c r="A19" t="s">
        <v>1390</v>
      </c>
      <c r="B19" s="87">
        <v>-26.9</v>
      </c>
      <c r="C19" s="87">
        <v>-26.9</v>
      </c>
      <c r="D19" s="361" t="s">
        <v>14</v>
      </c>
      <c r="E19">
        <v>-26.9</v>
      </c>
      <c r="Y19"/>
      <c r="Z19"/>
    </row>
    <row r="20" spans="1:26">
      <c r="A20" t="s">
        <v>1391</v>
      </c>
      <c r="B20" s="87">
        <v>-25.7</v>
      </c>
      <c r="C20" s="87">
        <v>-27</v>
      </c>
      <c r="D20" s="361" t="s">
        <v>14</v>
      </c>
      <c r="E20">
        <v>-26.2</v>
      </c>
      <c r="Y20"/>
      <c r="Z20"/>
    </row>
    <row r="21" spans="1:26">
      <c r="D21" s="329"/>
      <c r="Y21"/>
      <c r="Z21"/>
    </row>
    <row r="22" spans="1:26">
      <c r="A22" t="s">
        <v>1180</v>
      </c>
      <c r="B22" s="87" t="s">
        <v>974</v>
      </c>
      <c r="C22" s="87" t="s">
        <v>948</v>
      </c>
      <c r="D22" s="205" t="s">
        <v>987</v>
      </c>
      <c r="Y22"/>
      <c r="Z22"/>
    </row>
    <row r="23" spans="1:26">
      <c r="A23" t="s">
        <v>1196</v>
      </c>
      <c r="B23" s="86" t="s">
        <v>1199</v>
      </c>
      <c r="C23" s="86" t="s">
        <v>1202</v>
      </c>
      <c r="D23" s="341" t="s">
        <v>967</v>
      </c>
      <c r="Y23"/>
      <c r="Z23"/>
    </row>
    <row r="24" spans="1:26">
      <c r="A24" t="s">
        <v>1229</v>
      </c>
      <c r="B24" s="87"/>
      <c r="C24" s="87"/>
      <c r="D24" s="205"/>
      <c r="Y24"/>
      <c r="Z24"/>
    </row>
    <row r="25" spans="1:26">
      <c r="A25" s="102" t="s">
        <v>1247</v>
      </c>
      <c r="B25" s="258" t="s">
        <v>1248</v>
      </c>
      <c r="C25" s="258" t="s">
        <v>1248</v>
      </c>
      <c r="D25" s="113" t="s">
        <v>1248</v>
      </c>
      <c r="Y25"/>
      <c r="Z25"/>
    </row>
    <row r="26" spans="1:26">
      <c r="A26" s="102"/>
      <c r="B26" s="258"/>
      <c r="C26" s="258"/>
      <c r="D26" s="113"/>
      <c r="Y26"/>
      <c r="Z26"/>
    </row>
    <row r="27" spans="1:26">
      <c r="A27" s="102" t="s">
        <v>1392</v>
      </c>
      <c r="B27" s="259">
        <f>100-EXP(1000*LN((0.001*B7+1)/(0.001*$B$121+1))/$B$122)*100</f>
        <v>0</v>
      </c>
      <c r="C27" s="259">
        <f>100-EXP(1000*LN((0.001*C7+1)/(0.001*$B$121+1))/$B$122)*100</f>
        <v>64.192413631686819</v>
      </c>
      <c r="D27" s="330">
        <f>100-EXP(1000*LN((0.001*D7+1)/(0.001*$B$121+1))/$B$122)*100</f>
        <v>-367.25416675474139</v>
      </c>
      <c r="E27" s="259">
        <f t="shared" ref="E27" si="0">100-EXP(1000*LN((0.001*E7+1)/(0.001*$B$121+1))/$B$122)*100</f>
        <v>93.525438682054855</v>
      </c>
      <c r="Y27"/>
      <c r="Z27"/>
    </row>
    <row r="28" spans="1:26">
      <c r="A28" s="102" t="s">
        <v>1393</v>
      </c>
      <c r="B28" s="259">
        <f>100-EXP(1000*LN((0.001*B8+1)/(0.001*$F$121+1))/$F$122)*100</f>
        <v>0</v>
      </c>
      <c r="C28" s="259">
        <f>100-EXP(1000*LN((0.001*C8+1)/(0.001*$F$121+1))/$F$122)*100</f>
        <v>99.614602695959235</v>
      </c>
      <c r="D28" s="330">
        <f>100-EXP(1000*LN((0.001*D8+1)/(0.001*$F$121+1))/$F$122)*100</f>
        <v>96.007696804386484</v>
      </c>
      <c r="E28" s="264">
        <f t="shared" ref="E28" si="1">100-EXP(1000*LN((0.001*E8+1)/(0.001*$F$121+1))/$F$122)*100</f>
        <v>99.999266407889039</v>
      </c>
      <c r="Y28"/>
      <c r="Z28"/>
    </row>
    <row r="29" spans="1:26">
      <c r="A29" s="102" t="s">
        <v>1394</v>
      </c>
      <c r="B29" s="259">
        <f>100-EXP(1000*LN((0.001*B9+1)/(0.001*$R$121+1))/$R$122)*100</f>
        <v>81.867703057331454</v>
      </c>
      <c r="C29" s="259">
        <f>100-EXP(1000*LN((0.001*C9+1)/(0.001*$R$121+1))/$R$122)*100</f>
        <v>0</v>
      </c>
      <c r="D29" s="330">
        <f>100-EXP(1000*LN((0.001*D9+1)/(0.001*$R$121+1))/$R$122)*100</f>
        <v>-5010.3084062498283</v>
      </c>
      <c r="E29" s="259">
        <f t="shared" ref="E29" si="2">100-EXP(1000*LN((0.001*E9+1)/(0.001*$R$121+1))/$R$122)*100</f>
        <v>40.095966311031027</v>
      </c>
      <c r="Y29"/>
      <c r="Z29"/>
    </row>
    <row r="30" spans="1:26">
      <c r="A30" s="102" t="s">
        <v>1395</v>
      </c>
      <c r="B30" s="259">
        <f>100-EXP(1000*LN((0.001*B10+1)/(0.001*$J$121+1))/$J$122)*100</f>
        <v>0</v>
      </c>
      <c r="C30" s="259">
        <f>100-EXP(1000*LN((0.001*C10+1)/(0.001*$J$121+1))/$J$122)*100</f>
        <v>13.628517919906287</v>
      </c>
      <c r="D30" s="330">
        <f>100-EXP(1000*LN((0.001*D10+1)/(0.001*$J$121+1))/$J$122)*100</f>
        <v>-22750.497558559957</v>
      </c>
      <c r="E30" s="259">
        <f t="shared" ref="E30" si="3">100-EXP(1000*LN((0.001*E10+1)/(0.001*$J$121+1))/$J$122)*100</f>
        <v>99.991274246627782</v>
      </c>
      <c r="Y30"/>
      <c r="Z30"/>
    </row>
    <row r="31" spans="1:26">
      <c r="A31" s="102" t="s">
        <v>1384</v>
      </c>
      <c r="B31" s="259">
        <f t="shared" ref="B31:D31" si="4">100-EXP(1000*LN((0.001*B11+1)/(0.001*$J$123+1))/$J$122)*100</f>
        <v>0</v>
      </c>
      <c r="C31" s="259">
        <f t="shared" si="4"/>
        <v>35.52307407275292</v>
      </c>
      <c r="D31" s="330">
        <f t="shared" si="4"/>
        <v>-55.115160425298257</v>
      </c>
      <c r="E31" s="259">
        <f t="shared" ref="E31" si="5">100-EXP(1000*LN((0.001*E11+1)/(0.001*$J$123+1))/$J$122)*100</f>
        <v>99.97884139306062</v>
      </c>
      <c r="Y31"/>
      <c r="Z31"/>
    </row>
    <row r="32" spans="1:26">
      <c r="A32" s="102" t="s">
        <v>1385</v>
      </c>
      <c r="B32" s="87"/>
      <c r="C32" s="87"/>
      <c r="D32" s="205"/>
      <c r="Y32"/>
      <c r="Z32"/>
    </row>
    <row r="33" spans="1:26">
      <c r="A33" t="s">
        <v>1410</v>
      </c>
      <c r="B33" s="156"/>
      <c r="C33" s="156"/>
      <c r="D33" s="328"/>
      <c r="Y33"/>
      <c r="Z33"/>
    </row>
    <row r="34" spans="1:26">
      <c r="A34" t="s">
        <v>1411</v>
      </c>
      <c r="B34" s="156"/>
      <c r="C34" s="156"/>
      <c r="D34" s="328"/>
      <c r="Y34"/>
      <c r="Z34"/>
    </row>
    <row r="35" spans="1:26">
      <c r="A35" t="s">
        <v>1412</v>
      </c>
      <c r="B35" s="156"/>
      <c r="C35" s="156"/>
      <c r="D35" s="328"/>
      <c r="Y35"/>
      <c r="Z35"/>
    </row>
    <row r="36" spans="1:26">
      <c r="A36" t="s">
        <v>1413</v>
      </c>
      <c r="B36" s="156"/>
      <c r="C36" s="156"/>
      <c r="D36" s="328"/>
      <c r="Y36"/>
      <c r="Z36"/>
    </row>
    <row r="37" spans="1:26">
      <c r="A37" t="s">
        <v>1387</v>
      </c>
      <c r="B37" s="87"/>
      <c r="C37" s="87"/>
      <c r="D37" s="205"/>
      <c r="Y37"/>
      <c r="Z37"/>
    </row>
    <row r="38" spans="1:26">
      <c r="A38" s="102" t="s">
        <v>1389</v>
      </c>
      <c r="B38" s="259">
        <f>100-EXP(1000*LN((0.001*B18+1)/(0.001*$V$121+1))/$V$122)*100</f>
        <v>72.298872667575353</v>
      </c>
      <c r="C38" s="259">
        <f>100-EXP(1000*LN((0.001*C18+1)/(0.001*$V$121+1))/$V$122)*100</f>
        <v>90.075664943105465</v>
      </c>
      <c r="D38" s="330">
        <f>100-EXP(1000*LN((0.001*D18+1)/(0.001*$V$121+1))/$V$122)*100</f>
        <v>-16995.322599604315</v>
      </c>
      <c r="E38" s="259">
        <f t="shared" ref="E38" si="6">100-EXP(1000*LN((0.001*E18+1)/(0.001*$V$121+1))/$V$122)*100</f>
        <v>0</v>
      </c>
      <c r="Y38"/>
      <c r="Z38"/>
    </row>
    <row r="39" spans="1:26">
      <c r="A39" t="s">
        <v>1390</v>
      </c>
      <c r="B39" s="87"/>
      <c r="C39" s="87"/>
      <c r="D39" s="328"/>
      <c r="Y39"/>
      <c r="Z39"/>
    </row>
    <row r="40" spans="1:26">
      <c r="A40" t="s">
        <v>1391</v>
      </c>
      <c r="B40" s="87"/>
      <c r="C40" s="87"/>
      <c r="D40" s="328"/>
      <c r="Y40"/>
      <c r="Z40"/>
    </row>
    <row r="41" spans="1:26">
      <c r="D41" s="329"/>
      <c r="Y41"/>
      <c r="Z41"/>
    </row>
    <row r="42" spans="1:26">
      <c r="A42" s="261" t="s">
        <v>1249</v>
      </c>
      <c r="B42" s="262" t="s">
        <v>1248</v>
      </c>
      <c r="C42" s="262" t="s">
        <v>1248</v>
      </c>
      <c r="D42" s="332" t="s">
        <v>1248</v>
      </c>
      <c r="Y42"/>
      <c r="Z42"/>
    </row>
    <row r="43" spans="1:26">
      <c r="A43" s="261"/>
      <c r="B43" s="262"/>
      <c r="C43" s="262"/>
      <c r="D43" s="332"/>
      <c r="Y43"/>
      <c r="Z43"/>
    </row>
    <row r="44" spans="1:26">
      <c r="A44" s="261" t="s">
        <v>1392</v>
      </c>
      <c r="B44" s="263">
        <f t="shared" ref="B44:D44" si="7">100-EXP(1000*LN((0.001*B7+1)/(0.001*$B$121+1))/$D$122)*100</f>
        <v>0</v>
      </c>
      <c r="C44" s="263">
        <f t="shared" si="7"/>
        <v>15.732034647602816</v>
      </c>
      <c r="D44" s="333">
        <f t="shared" si="7"/>
        <v>-29.298116095110316</v>
      </c>
      <c r="E44" s="263">
        <f t="shared" ref="E44" si="8">100-EXP(1000*LN((0.001*E7+1)/(0.001*$B$121+1))/$D$122)*100</f>
        <v>36.63223475545945</v>
      </c>
      <c r="Y44"/>
      <c r="Z44"/>
    </row>
    <row r="45" spans="1:26">
      <c r="A45" s="261" t="s">
        <v>1393</v>
      </c>
      <c r="B45" s="263">
        <f t="shared" ref="B45:D45" si="9">100-EXP(1000*LN((0.001*B8+1)/(0.001*$F$121+1))/$H$122)*100</f>
        <v>0</v>
      </c>
      <c r="C45" s="263">
        <f t="shared" si="9"/>
        <v>44.052394606455877</v>
      </c>
      <c r="D45" s="333">
        <f t="shared" si="9"/>
        <v>28.573532275741869</v>
      </c>
      <c r="E45" s="263">
        <f t="shared" ref="E45" si="10">100-EXP(1000*LN((0.001*E8+1)/(0.001*$F$121+1))/$H$122)*100</f>
        <v>70.922640650511156</v>
      </c>
      <c r="Y45"/>
      <c r="Z45"/>
    </row>
    <row r="46" spans="1:26">
      <c r="A46" s="261" t="s">
        <v>1394</v>
      </c>
      <c r="B46" s="263">
        <f>100-EXP(1000*LN((0.001*B9+1)/(0.001*$N$121+1))/$P$122)*100</f>
        <v>22.1101440101978</v>
      </c>
      <c r="C46" s="263">
        <f>100-EXP(1000*LN((0.001*C9+1)/(0.001*$N$121+1))/$P$122)*100</f>
        <v>0</v>
      </c>
      <c r="D46" s="333">
        <f>100-EXP(1000*LN((0.001*D9+1)/(0.001*$N$121+1))/$P$122)*100</f>
        <v>-77.834758840906602</v>
      </c>
      <c r="E46" s="263">
        <f t="shared" ref="E46" si="11">100-EXP(1000*LN((0.001*E9+1)/(0.001*$N$121+1))/$P$122)*100</f>
        <v>7.2246513368752545</v>
      </c>
      <c r="Y46"/>
      <c r="Z46"/>
    </row>
    <row r="47" spans="1:26">
      <c r="A47" s="261" t="s">
        <v>1395</v>
      </c>
      <c r="B47" s="263">
        <f t="shared" ref="B47:D47" si="12">100-EXP(1000*LN((0.001*B10+1)/(0.001*$J$121+1))/$L$122)*100</f>
        <v>0</v>
      </c>
      <c r="C47" s="263">
        <f t="shared" si="12"/>
        <v>3.7272384123303226</v>
      </c>
      <c r="D47" s="333">
        <f t="shared" si="12"/>
        <v>-308.85144946493244</v>
      </c>
      <c r="E47" s="263">
        <f t="shared" ref="E47" si="13">100-EXP(1000*LN((0.001*E10+1)/(0.001*$J$121+1))/$L$122)*100</f>
        <v>91.136289246646044</v>
      </c>
      <c r="Y47"/>
      <c r="Z47"/>
    </row>
    <row r="48" spans="1:26">
      <c r="A48" s="261" t="s">
        <v>1384</v>
      </c>
      <c r="B48" s="263">
        <f t="shared" ref="B48:D48" si="14">100-EXP(1000*LN((0.001*B11+1)/(0.001*$J$123+1))/$L$122)*100</f>
        <v>0</v>
      </c>
      <c r="C48" s="263">
        <f t="shared" si="14"/>
        <v>10.754504308701783</v>
      </c>
      <c r="D48" s="333">
        <f t="shared" si="14"/>
        <v>-12.054390760578642</v>
      </c>
      <c r="E48" s="263">
        <f t="shared" ref="E48" si="15">100-EXP(1000*LN((0.001*E11+1)/(0.001*$J$123+1))/$L$122)*100</f>
        <v>88.848109413058367</v>
      </c>
      <c r="Y48"/>
      <c r="Z48"/>
    </row>
    <row r="49" spans="1:28">
      <c r="A49" t="s">
        <v>1385</v>
      </c>
      <c r="B49" s="87"/>
      <c r="C49" s="87"/>
      <c r="D49" s="205"/>
      <c r="Y49"/>
      <c r="Z49"/>
    </row>
    <row r="50" spans="1:28">
      <c r="A50" t="s">
        <v>1410</v>
      </c>
      <c r="B50" s="156"/>
      <c r="C50" s="156"/>
      <c r="D50" s="328"/>
      <c r="Y50"/>
      <c r="Z50"/>
    </row>
    <row r="51" spans="1:28">
      <c r="A51" t="s">
        <v>1411</v>
      </c>
      <c r="B51" s="156"/>
      <c r="C51" s="156"/>
      <c r="D51" s="328"/>
      <c r="Y51"/>
      <c r="Z51"/>
    </row>
    <row r="52" spans="1:28">
      <c r="A52" t="s">
        <v>1412</v>
      </c>
      <c r="B52" s="156"/>
      <c r="C52" s="156"/>
      <c r="D52" s="328"/>
      <c r="Y52"/>
      <c r="Z52"/>
    </row>
    <row r="53" spans="1:28">
      <c r="A53" t="s">
        <v>1413</v>
      </c>
      <c r="B53" s="156"/>
      <c r="C53" s="156"/>
      <c r="D53" s="328"/>
      <c r="Y53"/>
      <c r="Z53"/>
    </row>
    <row r="54" spans="1:28">
      <c r="A54" t="s">
        <v>1387</v>
      </c>
      <c r="B54" s="87"/>
      <c r="C54" s="87"/>
      <c r="D54" s="205"/>
      <c r="Y54"/>
      <c r="Z54"/>
    </row>
    <row r="55" spans="1:28">
      <c r="A55" s="261" t="s">
        <v>1389</v>
      </c>
      <c r="B55" s="263">
        <f t="shared" ref="B55:D55" si="16">100-EXP(1000*LN((0.001*B18+1)/(0.001*$V$121+1))/$X$122)*100</f>
        <v>9.759852711755812</v>
      </c>
      <c r="C55" s="263">
        <f t="shared" si="16"/>
        <v>16.874147271411317</v>
      </c>
      <c r="D55" s="333">
        <f t="shared" si="16"/>
        <v>-50.879481887247778</v>
      </c>
      <c r="E55" s="263">
        <f t="shared" ref="E55" si="17">100-EXP(1000*LN((0.001*E18+1)/(0.001*$V$121+1))/$X$122)*100</f>
        <v>0</v>
      </c>
      <c r="Y55"/>
      <c r="Z55"/>
    </row>
    <row r="56" spans="1:28">
      <c r="A56" t="s">
        <v>1390</v>
      </c>
      <c r="B56" s="87"/>
      <c r="C56" s="87"/>
      <c r="D56" s="328"/>
      <c r="Y56"/>
      <c r="Z56"/>
    </row>
    <row r="57" spans="1:28">
      <c r="A57" t="s">
        <v>1391</v>
      </c>
      <c r="B57" s="87"/>
      <c r="C57" s="87"/>
      <c r="D57" s="328"/>
      <c r="Y57"/>
      <c r="Z57"/>
    </row>
    <row r="60" spans="1:28">
      <c r="A60" s="34" t="s">
        <v>956</v>
      </c>
      <c r="F60" s="248" t="s">
        <v>957</v>
      </c>
      <c r="G60" s="248" t="s">
        <v>958</v>
      </c>
      <c r="H60" s="75" t="s">
        <v>927</v>
      </c>
      <c r="I60" s="75" t="s">
        <v>19</v>
      </c>
      <c r="J60" s="249" t="s">
        <v>959</v>
      </c>
      <c r="K60" s="248" t="s">
        <v>960</v>
      </c>
      <c r="L60" s="248" t="s">
        <v>34</v>
      </c>
      <c r="M60" s="75" t="s">
        <v>1197</v>
      </c>
      <c r="N60" s="75" t="s">
        <v>1198</v>
      </c>
      <c r="O60" s="75" t="s">
        <v>1199</v>
      </c>
      <c r="P60" s="249" t="s">
        <v>961</v>
      </c>
      <c r="Q60" s="249" t="s">
        <v>962</v>
      </c>
      <c r="R60" s="248" t="s">
        <v>963</v>
      </c>
      <c r="S60" s="75" t="s">
        <v>1200</v>
      </c>
      <c r="T60" s="75" t="s">
        <v>1201</v>
      </c>
      <c r="U60" s="75" t="s">
        <v>1202</v>
      </c>
      <c r="V60" s="249" t="s">
        <v>964</v>
      </c>
      <c r="W60" s="248" t="s">
        <v>965</v>
      </c>
      <c r="X60" s="320" t="s">
        <v>966</v>
      </c>
      <c r="Y60" s="334" t="s">
        <v>1203</v>
      </c>
      <c r="Z60" s="341" t="s">
        <v>967</v>
      </c>
      <c r="AA60" s="340" t="s">
        <v>968</v>
      </c>
      <c r="AB60" s="248" t="s">
        <v>969</v>
      </c>
    </row>
    <row r="61" spans="1:28" ht="28.9">
      <c r="A61" s="39" t="s">
        <v>975</v>
      </c>
      <c r="F61" s="40" t="s">
        <v>976</v>
      </c>
      <c r="G61" s="41" t="s">
        <v>977</v>
      </c>
      <c r="H61" s="40" t="s">
        <v>970</v>
      </c>
      <c r="I61" s="41" t="s">
        <v>971</v>
      </c>
      <c r="J61" s="41" t="s">
        <v>978</v>
      </c>
      <c r="K61" s="41" t="s">
        <v>979</v>
      </c>
      <c r="L61" s="41" t="s">
        <v>980</v>
      </c>
      <c r="M61" s="41" t="s">
        <v>972</v>
      </c>
      <c r="N61" s="41" t="s">
        <v>973</v>
      </c>
      <c r="O61" s="41" t="s">
        <v>974</v>
      </c>
      <c r="P61" s="41" t="s">
        <v>981</v>
      </c>
      <c r="Q61" s="41" t="s">
        <v>982</v>
      </c>
      <c r="R61" s="41" t="s">
        <v>983</v>
      </c>
      <c r="S61" s="41" t="s">
        <v>946</v>
      </c>
      <c r="T61" s="41" t="s">
        <v>947</v>
      </c>
      <c r="U61" s="41" t="s">
        <v>948</v>
      </c>
      <c r="V61" s="41" t="s">
        <v>984</v>
      </c>
      <c r="W61" s="41" t="s">
        <v>985</v>
      </c>
      <c r="X61" s="41" t="s">
        <v>986</v>
      </c>
      <c r="Y61" s="335" t="s">
        <v>949</v>
      </c>
      <c r="Z61" s="342" t="s">
        <v>987</v>
      </c>
      <c r="AA61" s="41" t="s">
        <v>988</v>
      </c>
      <c r="AB61" s="42" t="s">
        <v>989</v>
      </c>
    </row>
    <row r="62" spans="1:28">
      <c r="A62" s="43" t="s">
        <v>996</v>
      </c>
      <c r="F62" s="44" t="s">
        <v>997</v>
      </c>
      <c r="G62" s="45" t="s">
        <v>998</v>
      </c>
      <c r="H62" s="44" t="s">
        <v>991</v>
      </c>
      <c r="I62" s="45" t="s">
        <v>992</v>
      </c>
      <c r="J62" s="45" t="s">
        <v>999</v>
      </c>
      <c r="K62" s="45" t="s">
        <v>1000</v>
      </c>
      <c r="L62" s="45" t="s">
        <v>1001</v>
      </c>
      <c r="M62" s="45" t="s">
        <v>993</v>
      </c>
      <c r="N62" s="45" t="s">
        <v>994</v>
      </c>
      <c r="O62" s="45" t="s">
        <v>995</v>
      </c>
      <c r="P62" s="45" t="s">
        <v>1002</v>
      </c>
      <c r="Q62" s="45" t="s">
        <v>1003</v>
      </c>
      <c r="R62" s="45" t="s">
        <v>1004</v>
      </c>
      <c r="S62" s="45" t="s">
        <v>951</v>
      </c>
      <c r="T62" s="45" t="s">
        <v>952</v>
      </c>
      <c r="U62" s="45" t="s">
        <v>953</v>
      </c>
      <c r="V62" s="45" t="s">
        <v>1005</v>
      </c>
      <c r="W62" s="45" t="s">
        <v>1006</v>
      </c>
      <c r="X62" s="45" t="s">
        <v>1007</v>
      </c>
      <c r="Y62" s="335" t="s">
        <v>954</v>
      </c>
      <c r="Z62" s="343" t="s">
        <v>1008</v>
      </c>
      <c r="AA62" s="45" t="s">
        <v>1009</v>
      </c>
      <c r="AB62" s="46" t="s">
        <v>1010</v>
      </c>
    </row>
    <row r="63" spans="1:28">
      <c r="A63" s="47" t="s">
        <v>1011</v>
      </c>
      <c r="F63" s="48" t="s">
        <v>97</v>
      </c>
      <c r="G63" s="49" t="s">
        <v>97</v>
      </c>
      <c r="H63" s="228" t="s">
        <v>96</v>
      </c>
      <c r="I63" s="229" t="s">
        <v>96</v>
      </c>
      <c r="J63" s="49" t="s">
        <v>97</v>
      </c>
      <c r="K63" s="49" t="s">
        <v>97</v>
      </c>
      <c r="L63" s="49" t="s">
        <v>97</v>
      </c>
      <c r="M63" s="229" t="s">
        <v>96</v>
      </c>
      <c r="N63" s="229" t="s">
        <v>96</v>
      </c>
      <c r="O63" s="229" t="s">
        <v>96</v>
      </c>
      <c r="P63" s="49" t="s">
        <v>97</v>
      </c>
      <c r="Q63" s="49" t="s">
        <v>97</v>
      </c>
      <c r="R63" s="49" t="s">
        <v>97</v>
      </c>
      <c r="S63" s="229" t="s">
        <v>96</v>
      </c>
      <c r="T63" s="229" t="s">
        <v>96</v>
      </c>
      <c r="U63" s="229" t="s">
        <v>96</v>
      </c>
      <c r="V63" s="49" t="s">
        <v>97</v>
      </c>
      <c r="W63" s="49" t="s">
        <v>97</v>
      </c>
      <c r="X63" s="49" t="s">
        <v>97</v>
      </c>
      <c r="Y63" s="336" t="s">
        <v>96</v>
      </c>
      <c r="Z63" s="344" t="s">
        <v>97</v>
      </c>
      <c r="AA63" s="49" t="s">
        <v>97</v>
      </c>
      <c r="AB63" s="50" t="s">
        <v>97</v>
      </c>
    </row>
    <row r="64" spans="1:28">
      <c r="A64" s="51"/>
      <c r="F64" s="52"/>
      <c r="G64" s="37"/>
      <c r="H64" s="65"/>
      <c r="I64" s="56"/>
      <c r="J64" s="37"/>
      <c r="K64" s="37"/>
      <c r="L64" s="37"/>
      <c r="M64" s="56"/>
      <c r="N64" s="56"/>
      <c r="O64" s="56"/>
      <c r="P64" s="37"/>
      <c r="Q64" s="37"/>
      <c r="R64" s="37"/>
      <c r="S64" s="56"/>
      <c r="T64" s="56"/>
      <c r="U64" s="56"/>
      <c r="V64" s="37"/>
      <c r="W64" s="37"/>
      <c r="X64" s="37"/>
      <c r="Y64" s="335"/>
      <c r="Z64" s="345"/>
      <c r="AA64" s="37"/>
      <c r="AB64" s="53"/>
    </row>
    <row r="65" spans="1:28">
      <c r="A65" s="43" t="s">
        <v>1012</v>
      </c>
      <c r="F65" s="54">
        <v>0.46753661818857978</v>
      </c>
      <c r="G65" s="55">
        <v>0</v>
      </c>
      <c r="H65" s="54">
        <v>22.555936040523775</v>
      </c>
      <c r="I65" s="55">
        <v>23.063856762405297</v>
      </c>
      <c r="J65" s="56">
        <v>29.581486552336326</v>
      </c>
      <c r="K65" s="55">
        <v>0</v>
      </c>
      <c r="L65" s="55">
        <v>1.5046848061833011</v>
      </c>
      <c r="M65" s="55">
        <v>15.115830665414792</v>
      </c>
      <c r="N65" s="66">
        <v>6.9447790130558156</v>
      </c>
      <c r="O65" s="66">
        <v>8.1502495372124262</v>
      </c>
      <c r="P65" s="56">
        <v>2430</v>
      </c>
      <c r="Q65" s="56">
        <v>330.52781418714983</v>
      </c>
      <c r="R65" s="55">
        <v>0</v>
      </c>
      <c r="S65" s="66">
        <v>1.1843405996417818E-2</v>
      </c>
      <c r="T65" s="66">
        <v>0.8471448978818914</v>
      </c>
      <c r="U65" s="66">
        <v>2.1525640697781783</v>
      </c>
      <c r="V65" s="56">
        <v>6200</v>
      </c>
      <c r="W65" s="55">
        <v>0</v>
      </c>
      <c r="X65" s="55">
        <v>2.8294363473453639</v>
      </c>
      <c r="Y65" s="337">
        <v>7.549787841774303</v>
      </c>
      <c r="Z65" s="335">
        <v>5800</v>
      </c>
      <c r="AA65" s="55">
        <v>0</v>
      </c>
      <c r="AB65" s="57">
        <v>0.94851234957569841</v>
      </c>
    </row>
    <row r="66" spans="1:28">
      <c r="A66" s="43" t="s">
        <v>1013</v>
      </c>
      <c r="F66" s="54">
        <v>7.2992225344944845</v>
      </c>
      <c r="G66" s="55">
        <v>6.9789043706626979</v>
      </c>
      <c r="H66" s="54">
        <v>12.689610779816499</v>
      </c>
      <c r="I66" s="55">
        <v>13.092168063264781</v>
      </c>
      <c r="J66" s="56">
        <v>206.54516736775523</v>
      </c>
      <c r="K66" s="55">
        <v>7.2430468660746321</v>
      </c>
      <c r="L66" s="55">
        <v>7.2652848728310708</v>
      </c>
      <c r="M66" s="55">
        <v>14.653305637653578</v>
      </c>
      <c r="N66" s="55">
        <v>10.798464922503429</v>
      </c>
      <c r="O66" s="55">
        <v>11.667164145710599</v>
      </c>
      <c r="P66" s="56">
        <v>3700</v>
      </c>
      <c r="Q66" s="56">
        <v>10.059655822442844</v>
      </c>
      <c r="R66" s="55">
        <v>7.2113660906756172</v>
      </c>
      <c r="S66" s="66">
        <v>0.23627560433186376</v>
      </c>
      <c r="T66" s="66">
        <v>7.6544494906443097</v>
      </c>
      <c r="U66" s="66">
        <v>0.82937944518896112</v>
      </c>
      <c r="V66" s="56">
        <v>67.832707499458621</v>
      </c>
      <c r="W66" s="55">
        <v>6.8890217304502608</v>
      </c>
      <c r="X66" s="55">
        <v>6.6689455891634912</v>
      </c>
      <c r="Y66" s="337">
        <v>0.12056877035831433</v>
      </c>
      <c r="Z66" s="335">
        <v>95.349666872479162</v>
      </c>
      <c r="AA66" s="55">
        <v>6.8631261588270647</v>
      </c>
      <c r="AB66" s="57">
        <v>6.8655097699498535</v>
      </c>
    </row>
    <row r="67" spans="1:28">
      <c r="A67" s="43" t="s">
        <v>1014</v>
      </c>
      <c r="F67" s="54">
        <v>0.5543356356498278</v>
      </c>
      <c r="G67" s="55">
        <v>0.62635693568731798</v>
      </c>
      <c r="H67" s="68">
        <v>1.0727874760701974</v>
      </c>
      <c r="I67" s="66">
        <v>0.86925448221124957</v>
      </c>
      <c r="J67" s="56">
        <v>13.861674926498559</v>
      </c>
      <c r="K67" s="55">
        <v>0.55621937856679049</v>
      </c>
      <c r="L67" s="55">
        <v>1.180904599053394</v>
      </c>
      <c r="M67" s="66">
        <v>1.6675589933623289</v>
      </c>
      <c r="N67" s="66">
        <v>1.0767492099205496</v>
      </c>
      <c r="O67" s="66">
        <v>1.4290979702781605</v>
      </c>
      <c r="P67" s="56">
        <v>504.48105657184243</v>
      </c>
      <c r="Q67" s="56">
        <v>17.460863273183815</v>
      </c>
      <c r="R67" s="55">
        <v>0.51224789252082614</v>
      </c>
      <c r="S67" s="66">
        <v>9.4645409033477623E-2</v>
      </c>
      <c r="T67" s="66">
        <v>0.58958356340062823</v>
      </c>
      <c r="U67" s="66">
        <v>0.43570808438016351</v>
      </c>
      <c r="V67" s="56">
        <v>287.0248791756232</v>
      </c>
      <c r="W67" s="55">
        <v>0</v>
      </c>
      <c r="X67" s="55">
        <v>0.48719758719747475</v>
      </c>
      <c r="Y67" s="337">
        <v>1.8955189548332478</v>
      </c>
      <c r="Z67" s="335">
        <v>1030</v>
      </c>
      <c r="AA67" s="55">
        <v>0.52682558169015614</v>
      </c>
      <c r="AB67" s="57">
        <v>0</v>
      </c>
    </row>
    <row r="68" spans="1:28">
      <c r="A68" s="43" t="s">
        <v>1015</v>
      </c>
      <c r="F68" s="54">
        <v>0.94216259400694435</v>
      </c>
      <c r="G68" s="55">
        <v>0.71496985514063949</v>
      </c>
      <c r="H68" s="68">
        <v>2.8303433282864425</v>
      </c>
      <c r="I68" s="66">
        <v>3.0147911693043534</v>
      </c>
      <c r="J68" s="56">
        <v>49.737556284640107</v>
      </c>
      <c r="K68" s="55">
        <v>1.010290309489366</v>
      </c>
      <c r="L68" s="55">
        <v>1.1919893605962877</v>
      </c>
      <c r="M68" s="66">
        <v>6.060636947828427</v>
      </c>
      <c r="N68" s="66">
        <v>3.9080330341625182</v>
      </c>
      <c r="O68" s="66">
        <v>3.3230309296759089</v>
      </c>
      <c r="P68" s="56">
        <v>1190</v>
      </c>
      <c r="Q68" s="56">
        <v>11.052307466075192</v>
      </c>
      <c r="R68" s="55">
        <v>0.86185366410002873</v>
      </c>
      <c r="S68" s="66">
        <v>0.35790937846111598</v>
      </c>
      <c r="T68" s="66">
        <v>2.2089300449021354</v>
      </c>
      <c r="U68" s="66">
        <v>0.24915603115489698</v>
      </c>
      <c r="V68" s="56">
        <v>107.81512184112196</v>
      </c>
      <c r="W68" s="55">
        <v>0.85104483609856407</v>
      </c>
      <c r="X68" s="55">
        <v>0.74384536426607117</v>
      </c>
      <c r="Y68" s="337">
        <v>0.74344001068369914</v>
      </c>
      <c r="Z68" s="335">
        <v>165.79819618301667</v>
      </c>
      <c r="AA68" s="55">
        <v>0.60135595660016294</v>
      </c>
      <c r="AB68" s="57">
        <v>0.71827400734257585</v>
      </c>
    </row>
    <row r="69" spans="1:28">
      <c r="A69" s="43" t="s">
        <v>1017</v>
      </c>
      <c r="F69" s="54">
        <v>0</v>
      </c>
      <c r="G69" s="55">
        <v>0</v>
      </c>
      <c r="H69" s="68">
        <v>1.583948557055868</v>
      </c>
      <c r="I69" s="66">
        <v>1.5586729676171507</v>
      </c>
      <c r="J69" s="56">
        <v>59.621741834172539</v>
      </c>
      <c r="K69" s="55">
        <v>0</v>
      </c>
      <c r="L69" s="55">
        <v>1.0688028839328061</v>
      </c>
      <c r="M69" s="66">
        <v>3.00693435980005</v>
      </c>
      <c r="N69" s="66">
        <v>1.971769916932808</v>
      </c>
      <c r="O69" s="66">
        <v>1.7719387238600921</v>
      </c>
      <c r="P69" s="56">
        <v>644.14093935887547</v>
      </c>
      <c r="Q69" s="55">
        <v>8.8470705783687578</v>
      </c>
      <c r="R69" s="55">
        <v>0</v>
      </c>
      <c r="S69" s="66">
        <v>0.17929588469191246</v>
      </c>
      <c r="T69" s="66">
        <v>1.2305645205999614</v>
      </c>
      <c r="U69" s="66">
        <v>0.30678623719823112</v>
      </c>
      <c r="V69" s="56">
        <v>93.497344889191453</v>
      </c>
      <c r="W69" s="55">
        <v>0</v>
      </c>
      <c r="X69" s="55">
        <v>0.30870408121231746</v>
      </c>
      <c r="Y69" s="337">
        <v>0.43137364235509384</v>
      </c>
      <c r="Z69" s="335">
        <v>117.79129653043661</v>
      </c>
      <c r="AA69" s="55">
        <v>0</v>
      </c>
      <c r="AB69" s="57">
        <v>0</v>
      </c>
    </row>
    <row r="70" spans="1:28">
      <c r="A70" s="43" t="s">
        <v>1016</v>
      </c>
      <c r="F70" s="54">
        <v>0</v>
      </c>
      <c r="G70" s="55">
        <v>0</v>
      </c>
      <c r="H70" s="68">
        <v>4.2344208102301222</v>
      </c>
      <c r="I70" s="66">
        <v>3.8363722774435107</v>
      </c>
      <c r="J70" s="56">
        <v>33.973359261151465</v>
      </c>
      <c r="K70" s="55">
        <v>0</v>
      </c>
      <c r="L70" s="55">
        <v>0</v>
      </c>
      <c r="M70" s="66">
        <v>7.3413272645007011</v>
      </c>
      <c r="N70" s="66">
        <v>4.8118733041169168</v>
      </c>
      <c r="O70" s="66">
        <v>3.7780022687786414</v>
      </c>
      <c r="P70" s="56">
        <v>1210</v>
      </c>
      <c r="Q70" s="55">
        <v>1.2590639434065762</v>
      </c>
      <c r="R70" s="55">
        <v>0</v>
      </c>
      <c r="S70" s="66">
        <v>0.12944588326827042</v>
      </c>
      <c r="T70" s="66">
        <v>2.9367842710210645</v>
      </c>
      <c r="U70" s="66">
        <v>0.27295657039149185</v>
      </c>
      <c r="V70" s="55">
        <v>7.0003930851283469</v>
      </c>
      <c r="W70" s="55">
        <v>0</v>
      </c>
      <c r="X70" s="55">
        <v>0.198318931589545</v>
      </c>
      <c r="Y70" s="337">
        <v>5.4022168206961166E-3</v>
      </c>
      <c r="Z70" s="335">
        <v>17.184338174635599</v>
      </c>
      <c r="AA70" s="55">
        <v>0</v>
      </c>
      <c r="AB70" s="57">
        <v>0</v>
      </c>
    </row>
    <row r="71" spans="1:28">
      <c r="A71" s="43" t="s">
        <v>1250</v>
      </c>
      <c r="F71" s="231" t="s">
        <v>14</v>
      </c>
      <c r="G71" s="232" t="s">
        <v>14</v>
      </c>
      <c r="H71" s="233" t="s">
        <v>14</v>
      </c>
      <c r="I71" s="234" t="s">
        <v>14</v>
      </c>
      <c r="J71" s="234" t="s">
        <v>14</v>
      </c>
      <c r="K71" s="234" t="s">
        <v>14</v>
      </c>
      <c r="L71" s="234" t="s">
        <v>14</v>
      </c>
      <c r="M71" s="234" t="s">
        <v>14</v>
      </c>
      <c r="N71" s="234" t="s">
        <v>14</v>
      </c>
      <c r="O71" s="234" t="s">
        <v>14</v>
      </c>
      <c r="P71" s="234" t="s">
        <v>14</v>
      </c>
      <c r="Q71" s="234" t="s">
        <v>14</v>
      </c>
      <c r="R71" s="234" t="s">
        <v>14</v>
      </c>
      <c r="S71" s="234" t="s">
        <v>14</v>
      </c>
      <c r="T71" s="234" t="s">
        <v>14</v>
      </c>
      <c r="U71" s="234" t="s">
        <v>14</v>
      </c>
      <c r="V71" s="234" t="s">
        <v>14</v>
      </c>
      <c r="W71" s="234" t="s">
        <v>14</v>
      </c>
      <c r="X71" s="234" t="s">
        <v>14</v>
      </c>
      <c r="Y71" s="338" t="s">
        <v>14</v>
      </c>
      <c r="Z71" s="346" t="s">
        <v>14</v>
      </c>
      <c r="AA71" s="232" t="s">
        <v>14</v>
      </c>
      <c r="AB71" s="237" t="s">
        <v>14</v>
      </c>
    </row>
    <row r="72" spans="1:28">
      <c r="A72" s="43" t="s">
        <v>1251</v>
      </c>
      <c r="F72" s="231" t="s">
        <v>14</v>
      </c>
      <c r="G72" s="232" t="s">
        <v>14</v>
      </c>
      <c r="H72" s="233" t="s">
        <v>14</v>
      </c>
      <c r="I72" s="234" t="s">
        <v>14</v>
      </c>
      <c r="J72" s="234" t="s">
        <v>14</v>
      </c>
      <c r="K72" s="234" t="s">
        <v>14</v>
      </c>
      <c r="L72" s="234" t="s">
        <v>14</v>
      </c>
      <c r="M72" s="234" t="s">
        <v>14</v>
      </c>
      <c r="N72" s="234" t="s">
        <v>14</v>
      </c>
      <c r="O72" s="234" t="s">
        <v>14</v>
      </c>
      <c r="P72" s="234" t="s">
        <v>14</v>
      </c>
      <c r="Q72" s="234" t="s">
        <v>14</v>
      </c>
      <c r="R72" s="234" t="s">
        <v>14</v>
      </c>
      <c r="S72" s="234" t="s">
        <v>14</v>
      </c>
      <c r="T72" s="234" t="s">
        <v>14</v>
      </c>
      <c r="U72" s="234" t="s">
        <v>14</v>
      </c>
      <c r="V72" s="234" t="s">
        <v>14</v>
      </c>
      <c r="W72" s="234" t="s">
        <v>14</v>
      </c>
      <c r="X72" s="234" t="s">
        <v>14</v>
      </c>
      <c r="Y72" s="338" t="s">
        <v>14</v>
      </c>
      <c r="Z72" s="346" t="s">
        <v>14</v>
      </c>
      <c r="AA72" s="232" t="s">
        <v>14</v>
      </c>
      <c r="AB72" s="237" t="s">
        <v>14</v>
      </c>
    </row>
    <row r="73" spans="1:28">
      <c r="A73" s="43" t="s">
        <v>1026</v>
      </c>
      <c r="F73" s="54">
        <v>0</v>
      </c>
      <c r="G73" s="55">
        <v>0</v>
      </c>
      <c r="H73" s="68">
        <v>0.16041411591679808</v>
      </c>
      <c r="I73" s="66">
        <v>0.16648953498279698</v>
      </c>
      <c r="J73" s="56">
        <v>41.407797336125263</v>
      </c>
      <c r="K73" s="55">
        <v>0</v>
      </c>
      <c r="L73" s="55">
        <v>0</v>
      </c>
      <c r="M73" s="66">
        <v>0.67430185555070132</v>
      </c>
      <c r="N73" s="66">
        <v>0.47010627819376516</v>
      </c>
      <c r="O73" s="66">
        <v>0.24441218920209581</v>
      </c>
      <c r="P73" s="56">
        <v>117.2044809194295</v>
      </c>
      <c r="Q73" s="55">
        <v>6.6024542725523947</v>
      </c>
      <c r="R73" s="55">
        <v>0</v>
      </c>
      <c r="S73" s="66">
        <v>6.7434966063418672E-2</v>
      </c>
      <c r="T73" s="66">
        <v>0.15413562944052214</v>
      </c>
      <c r="U73" s="66">
        <v>5.5894722666533184E-2</v>
      </c>
      <c r="V73" s="56">
        <v>86.714839555329007</v>
      </c>
      <c r="W73" s="55">
        <v>0</v>
      </c>
      <c r="X73" s="55">
        <v>0.20937799956365707</v>
      </c>
      <c r="Y73" s="337">
        <v>5.0479072327303545E-2</v>
      </c>
      <c r="Z73" s="335">
        <v>78.13529320940053</v>
      </c>
      <c r="AA73" s="55">
        <v>0</v>
      </c>
      <c r="AB73" s="57">
        <v>0</v>
      </c>
    </row>
    <row r="74" spans="1:28">
      <c r="A74" s="43" t="s">
        <v>1024</v>
      </c>
      <c r="F74" s="54">
        <v>0</v>
      </c>
      <c r="G74" s="55">
        <v>0</v>
      </c>
      <c r="H74" s="68">
        <v>0.37019400889353538</v>
      </c>
      <c r="I74" s="66">
        <v>0.41333814829737425</v>
      </c>
      <c r="J74" s="56">
        <v>119.35665471574086</v>
      </c>
      <c r="K74" s="55">
        <v>0</v>
      </c>
      <c r="L74" s="55">
        <v>0</v>
      </c>
      <c r="M74" s="66">
        <v>1.848557908901191</v>
      </c>
      <c r="N74" s="66">
        <v>1.2104650687225051</v>
      </c>
      <c r="O74" s="66">
        <v>0.56699883620382108</v>
      </c>
      <c r="P74" s="56">
        <v>299.16054339470145</v>
      </c>
      <c r="Q74" s="56">
        <v>24.657892905625591</v>
      </c>
      <c r="R74" s="55">
        <v>0</v>
      </c>
      <c r="S74" s="66">
        <v>0.17370828699267521</v>
      </c>
      <c r="T74" s="66">
        <v>0.33068227040152931</v>
      </c>
      <c r="U74" s="66">
        <v>0.1146492130769166</v>
      </c>
      <c r="V74" s="56">
        <v>52.55758485309395</v>
      </c>
      <c r="W74" s="55">
        <v>0</v>
      </c>
      <c r="X74" s="55">
        <v>0.26282631229103776</v>
      </c>
      <c r="Y74" s="337">
        <v>0.13683061669716978</v>
      </c>
      <c r="Z74" s="335">
        <v>97.925692611106882</v>
      </c>
      <c r="AA74" s="55">
        <v>0</v>
      </c>
      <c r="AB74" s="57">
        <v>0</v>
      </c>
    </row>
    <row r="75" spans="1:28">
      <c r="A75" s="43" t="s">
        <v>1028</v>
      </c>
      <c r="F75" s="54">
        <v>0</v>
      </c>
      <c r="G75" s="55">
        <v>0</v>
      </c>
      <c r="H75" s="68">
        <v>3.7728673933236467</v>
      </c>
      <c r="I75" s="66">
        <v>3.7154627743144393</v>
      </c>
      <c r="J75" s="56">
        <v>158.42225499826378</v>
      </c>
      <c r="K75" s="55">
        <v>0</v>
      </c>
      <c r="L75" s="55">
        <v>6.0122215883497603</v>
      </c>
      <c r="M75" s="66">
        <v>6.7953383111817312</v>
      </c>
      <c r="N75" s="66">
        <v>4.3620153364326573</v>
      </c>
      <c r="O75" s="66">
        <v>3.6355003655298841</v>
      </c>
      <c r="P75" s="56">
        <v>1980</v>
      </c>
      <c r="Q75" s="56">
        <v>39.445116653736356</v>
      </c>
      <c r="R75" s="55">
        <v>0</v>
      </c>
      <c r="S75" s="66">
        <v>0.39628238452159714</v>
      </c>
      <c r="T75" s="66">
        <v>3.0080929280178661</v>
      </c>
      <c r="U75" s="66">
        <v>1.2841686910427403</v>
      </c>
      <c r="V75" s="56">
        <v>1340</v>
      </c>
      <c r="W75" s="55">
        <v>0</v>
      </c>
      <c r="X75" s="55">
        <v>2.9567455479806499</v>
      </c>
      <c r="Y75" s="337">
        <v>0.93201019223495341</v>
      </c>
      <c r="Z75" s="335">
        <v>991.83461081731411</v>
      </c>
      <c r="AA75" s="55">
        <v>0</v>
      </c>
      <c r="AB75" s="57">
        <v>0</v>
      </c>
    </row>
    <row r="76" spans="1:28">
      <c r="A76" s="43" t="s">
        <v>1031</v>
      </c>
      <c r="F76" s="54">
        <v>0</v>
      </c>
      <c r="G76" s="55">
        <v>0</v>
      </c>
      <c r="H76" s="68">
        <v>6.651858705892681</v>
      </c>
      <c r="I76" s="66">
        <v>7.5872559483611619</v>
      </c>
      <c r="J76" s="56">
        <v>1510</v>
      </c>
      <c r="K76" s="55">
        <v>0</v>
      </c>
      <c r="L76" s="55">
        <v>0</v>
      </c>
      <c r="M76" s="55">
        <v>27.738893396358211</v>
      </c>
      <c r="N76" s="55">
        <v>18.969481901166887</v>
      </c>
      <c r="O76" s="66">
        <v>7.8869962476797539</v>
      </c>
      <c r="P76" s="56">
        <v>6200</v>
      </c>
      <c r="Q76" s="56">
        <v>186.22328637048469</v>
      </c>
      <c r="R76" s="55">
        <v>0</v>
      </c>
      <c r="S76" s="66">
        <v>2.7264646061991913</v>
      </c>
      <c r="T76" s="66">
        <v>5.7424266618241626</v>
      </c>
      <c r="U76" s="66">
        <v>1.8041336632058953</v>
      </c>
      <c r="V76" s="56">
        <v>1310</v>
      </c>
      <c r="W76" s="55">
        <v>0</v>
      </c>
      <c r="X76" s="55">
        <v>12.636894007449724</v>
      </c>
      <c r="Y76" s="337">
        <v>2.4258331922206584</v>
      </c>
      <c r="Z76" s="335">
        <v>1450</v>
      </c>
      <c r="AA76" s="55">
        <v>0</v>
      </c>
      <c r="AB76" s="57">
        <v>0</v>
      </c>
    </row>
    <row r="77" spans="1:28">
      <c r="A77" s="43" t="s">
        <v>1033</v>
      </c>
      <c r="F77" s="54">
        <v>0</v>
      </c>
      <c r="G77" s="55">
        <v>0</v>
      </c>
      <c r="H77" s="68">
        <v>0.33694542604438843</v>
      </c>
      <c r="I77" s="66">
        <v>0.46502617822092773</v>
      </c>
      <c r="J77" s="56">
        <v>383.81409426354401</v>
      </c>
      <c r="K77" s="55">
        <v>0</v>
      </c>
      <c r="L77" s="55">
        <v>0</v>
      </c>
      <c r="M77" s="66">
        <v>4.1861744771471194</v>
      </c>
      <c r="N77" s="66">
        <v>2.8106642831651931</v>
      </c>
      <c r="O77" s="66">
        <v>0.76622913262649117</v>
      </c>
      <c r="P77" s="56">
        <v>276.8411066174869</v>
      </c>
      <c r="Q77" s="56">
        <v>31.304796344904158</v>
      </c>
      <c r="R77" s="55">
        <v>0</v>
      </c>
      <c r="S77" s="66">
        <v>0.34248093021088921</v>
      </c>
      <c r="T77" s="66">
        <v>0.38824517876994485</v>
      </c>
      <c r="U77" s="66">
        <v>0.11188635784642646</v>
      </c>
      <c r="V77" s="56">
        <v>104.54412874950738</v>
      </c>
      <c r="W77" s="55">
        <v>0</v>
      </c>
      <c r="X77" s="55">
        <v>0</v>
      </c>
      <c r="Y77" s="337">
        <v>8.5999903277650086E-2</v>
      </c>
      <c r="Z77" s="335">
        <v>140.10470518883923</v>
      </c>
      <c r="AA77" s="55">
        <v>0</v>
      </c>
      <c r="AB77" s="57">
        <v>0</v>
      </c>
    </row>
    <row r="78" spans="1:28">
      <c r="A78" s="43" t="s">
        <v>1032</v>
      </c>
      <c r="F78" s="54">
        <v>0</v>
      </c>
      <c r="G78" s="55">
        <v>0</v>
      </c>
      <c r="H78" s="68">
        <v>0.56158445856149186</v>
      </c>
      <c r="I78" s="66">
        <v>0.79039172349092379</v>
      </c>
      <c r="J78" s="56">
        <v>715.49802651135974</v>
      </c>
      <c r="K78" s="55">
        <v>0</v>
      </c>
      <c r="L78" s="55">
        <v>0</v>
      </c>
      <c r="M78" s="66">
        <v>6.6333957404334516</v>
      </c>
      <c r="N78" s="66">
        <v>4.7520867365084678</v>
      </c>
      <c r="O78" s="66">
        <v>1.2935372809274779</v>
      </c>
      <c r="P78" s="56">
        <v>492.43366078279126</v>
      </c>
      <c r="Q78" s="55">
        <v>3.8989385021753482</v>
      </c>
      <c r="R78" s="55">
        <v>0</v>
      </c>
      <c r="S78" s="66">
        <v>0.62782828917795697</v>
      </c>
      <c r="T78" s="66">
        <v>0.62306357476448393</v>
      </c>
      <c r="U78" s="66">
        <v>1.8316585218296239E-2</v>
      </c>
      <c r="V78" s="55">
        <v>0</v>
      </c>
      <c r="W78" s="55">
        <v>0</v>
      </c>
      <c r="X78" s="55">
        <v>0</v>
      </c>
      <c r="Y78" s="337">
        <v>0.10672725382406437</v>
      </c>
      <c r="Z78" s="347">
        <v>3.7577115165478974</v>
      </c>
      <c r="AA78" s="55">
        <v>0</v>
      </c>
      <c r="AB78" s="57">
        <v>0</v>
      </c>
    </row>
    <row r="80" spans="1:28" ht="15" thickBot="1"/>
    <row r="81" spans="1:12">
      <c r="A81" s="238" t="s">
        <v>1053</v>
      </c>
      <c r="B81" s="239" t="s">
        <v>1054</v>
      </c>
      <c r="C81" s="240" t="s">
        <v>5</v>
      </c>
      <c r="D81" s="240" t="s">
        <v>1055</v>
      </c>
      <c r="E81" s="240" t="s">
        <v>1056</v>
      </c>
      <c r="F81" s="240" t="s">
        <v>1057</v>
      </c>
      <c r="G81" s="240" t="s">
        <v>69</v>
      </c>
      <c r="H81" s="240" t="s">
        <v>70</v>
      </c>
      <c r="I81" s="240" t="s">
        <v>1058</v>
      </c>
      <c r="J81" s="240" t="s">
        <v>204</v>
      </c>
      <c r="K81" s="240" t="s">
        <v>206</v>
      </c>
      <c r="L81" s="241" t="s">
        <v>1059</v>
      </c>
    </row>
    <row r="82" spans="1:12">
      <c r="A82" s="242" t="s">
        <v>1060</v>
      </c>
      <c r="B82" s="124">
        <v>323</v>
      </c>
      <c r="C82" s="102" t="s">
        <v>1061</v>
      </c>
      <c r="D82" s="102" t="s">
        <v>1062</v>
      </c>
      <c r="E82" s="102">
        <v>15</v>
      </c>
      <c r="F82" s="102"/>
      <c r="G82" s="102">
        <v>5.56</v>
      </c>
      <c r="H82" s="102">
        <v>322</v>
      </c>
      <c r="I82" s="102">
        <v>12.7</v>
      </c>
      <c r="J82" s="102">
        <v>152</v>
      </c>
      <c r="K82" s="102">
        <v>0.25</v>
      </c>
      <c r="L82" s="243">
        <v>0</v>
      </c>
    </row>
    <row r="83" spans="1:12">
      <c r="A83" s="242" t="s">
        <v>1063</v>
      </c>
      <c r="B83" s="124">
        <v>323</v>
      </c>
      <c r="C83" s="102" t="s">
        <v>1064</v>
      </c>
      <c r="D83" s="102" t="s">
        <v>1065</v>
      </c>
      <c r="E83" s="102">
        <v>20</v>
      </c>
      <c r="F83" s="102"/>
      <c r="G83" s="102">
        <v>7</v>
      </c>
      <c r="H83" s="102">
        <v>539</v>
      </c>
      <c r="I83" s="102">
        <v>12.1</v>
      </c>
      <c r="J83" s="102">
        <v>-86</v>
      </c>
      <c r="K83" s="102">
        <v>0.19</v>
      </c>
      <c r="L83" s="243">
        <v>0</v>
      </c>
    </row>
    <row r="84" spans="1:12">
      <c r="A84" s="242" t="s">
        <v>1066</v>
      </c>
      <c r="B84" s="124" t="s">
        <v>17</v>
      </c>
      <c r="C84" s="102" t="s">
        <v>1067</v>
      </c>
      <c r="D84" s="102"/>
      <c r="E84" s="102">
        <v>20</v>
      </c>
      <c r="F84" s="102"/>
      <c r="G84" s="102">
        <v>5.97</v>
      </c>
      <c r="H84" s="102">
        <v>144</v>
      </c>
      <c r="I84" s="102">
        <v>11.6</v>
      </c>
      <c r="J84" s="102">
        <v>8</v>
      </c>
      <c r="K84" s="102">
        <v>0.15</v>
      </c>
      <c r="L84" s="243">
        <v>0</v>
      </c>
    </row>
    <row r="85" spans="1:12">
      <c r="A85" s="242" t="s">
        <v>1068</v>
      </c>
      <c r="B85" s="124" t="s">
        <v>19</v>
      </c>
      <c r="C85" s="102" t="s">
        <v>1069</v>
      </c>
      <c r="D85" s="102"/>
      <c r="E85" s="102">
        <v>20</v>
      </c>
      <c r="F85" s="102"/>
      <c r="G85" s="102">
        <v>6.25</v>
      </c>
      <c r="H85" s="102">
        <v>182</v>
      </c>
      <c r="I85" s="102">
        <v>11.6</v>
      </c>
      <c r="J85" s="102">
        <v>33</v>
      </c>
      <c r="K85" s="102">
        <v>0.16</v>
      </c>
      <c r="L85" s="243">
        <v>0</v>
      </c>
    </row>
    <row r="86" spans="1:12">
      <c r="A86" s="242" t="s">
        <v>1070</v>
      </c>
      <c r="B86" s="124">
        <v>352</v>
      </c>
      <c r="C86" s="102" t="s">
        <v>1071</v>
      </c>
      <c r="D86" s="102"/>
      <c r="E86" s="102">
        <v>20</v>
      </c>
      <c r="F86" s="102"/>
      <c r="G86" s="102">
        <v>5.27</v>
      </c>
      <c r="H86" s="102">
        <v>229</v>
      </c>
      <c r="I86" s="102">
        <v>11.6</v>
      </c>
      <c r="J86" s="102">
        <v>180</v>
      </c>
      <c r="K86" s="102">
        <v>0.14000000000000001</v>
      </c>
      <c r="L86" s="243">
        <v>0</v>
      </c>
    </row>
    <row r="87" spans="1:12">
      <c r="A87" s="242" t="s">
        <v>1072</v>
      </c>
      <c r="B87" s="124">
        <v>1024</v>
      </c>
      <c r="C87" s="102" t="s">
        <v>1073</v>
      </c>
      <c r="D87" s="102" t="s">
        <v>1074</v>
      </c>
      <c r="E87" s="102">
        <v>10</v>
      </c>
      <c r="F87" s="102"/>
      <c r="G87" s="102">
        <v>6.37</v>
      </c>
      <c r="H87" s="102">
        <v>563</v>
      </c>
      <c r="I87" s="102">
        <v>11.5</v>
      </c>
      <c r="J87" s="102">
        <v>78</v>
      </c>
      <c r="K87" s="102">
        <v>0.28000000000000003</v>
      </c>
      <c r="L87" s="243">
        <v>0</v>
      </c>
    </row>
    <row r="88" spans="1:12">
      <c r="A88" s="242" t="s">
        <v>1075</v>
      </c>
      <c r="B88" s="124" t="s">
        <v>34</v>
      </c>
      <c r="C88" s="102" t="s">
        <v>1064</v>
      </c>
      <c r="D88" s="102"/>
      <c r="E88" s="102">
        <v>20</v>
      </c>
      <c r="F88" s="102"/>
      <c r="G88" s="102">
        <v>6.43</v>
      </c>
      <c r="H88" s="102">
        <v>253</v>
      </c>
      <c r="I88" s="102">
        <v>11.6</v>
      </c>
      <c r="J88" s="102">
        <v>-23</v>
      </c>
      <c r="K88" s="102">
        <v>0.18</v>
      </c>
      <c r="L88" s="243">
        <v>0</v>
      </c>
    </row>
    <row r="89" spans="1:12">
      <c r="A89" s="242" t="s">
        <v>1076</v>
      </c>
      <c r="B89" s="124">
        <v>4031</v>
      </c>
      <c r="C89" s="102" t="s">
        <v>1077</v>
      </c>
      <c r="D89" s="102" t="s">
        <v>1078</v>
      </c>
      <c r="E89" s="102"/>
      <c r="F89" s="102"/>
      <c r="G89" s="102"/>
      <c r="H89" s="102"/>
      <c r="I89" s="102"/>
      <c r="J89" s="102"/>
      <c r="K89" s="102"/>
      <c r="L89" s="244" t="s">
        <v>1079</v>
      </c>
    </row>
    <row r="90" spans="1:12">
      <c r="A90" s="242" t="s">
        <v>1080</v>
      </c>
      <c r="B90" s="124">
        <v>4031</v>
      </c>
      <c r="C90" s="102" t="s">
        <v>35</v>
      </c>
      <c r="D90" s="102" t="s">
        <v>1078</v>
      </c>
      <c r="E90" s="102"/>
      <c r="F90" s="102"/>
      <c r="G90" s="102"/>
      <c r="H90" s="102"/>
      <c r="I90" s="102"/>
      <c r="J90" s="102"/>
      <c r="K90" s="102"/>
      <c r="L90" s="243">
        <v>0</v>
      </c>
    </row>
    <row r="91" spans="1:12">
      <c r="A91" s="242" t="s">
        <v>1081</v>
      </c>
      <c r="B91" s="124">
        <v>4031</v>
      </c>
      <c r="C91" s="102" t="s">
        <v>1082</v>
      </c>
      <c r="D91" s="102" t="s">
        <v>1078</v>
      </c>
      <c r="E91" s="102"/>
      <c r="F91" s="102"/>
      <c r="G91" s="102"/>
      <c r="H91" s="102"/>
      <c r="I91" s="102"/>
      <c r="J91" s="102"/>
      <c r="K91" s="102"/>
      <c r="L91" s="243">
        <v>0</v>
      </c>
    </row>
    <row r="92" spans="1:12">
      <c r="A92" s="242" t="s">
        <v>1083</v>
      </c>
      <c r="B92" s="124" t="s">
        <v>41</v>
      </c>
      <c r="C92" s="102" t="s">
        <v>1064</v>
      </c>
      <c r="D92" s="102" t="s">
        <v>1084</v>
      </c>
      <c r="E92" s="102">
        <v>8</v>
      </c>
      <c r="F92" s="102"/>
      <c r="G92" s="102">
        <v>6.19</v>
      </c>
      <c r="H92" s="102">
        <v>402</v>
      </c>
      <c r="I92" s="102">
        <v>11.6</v>
      </c>
      <c r="J92" s="102">
        <v>48</v>
      </c>
      <c r="K92" s="102">
        <v>0.4</v>
      </c>
      <c r="L92" s="243">
        <v>0</v>
      </c>
    </row>
    <row r="93" spans="1:12">
      <c r="A93" s="242" t="s">
        <v>1085</v>
      </c>
      <c r="B93" s="124">
        <v>4016</v>
      </c>
      <c r="C93" s="102" t="s">
        <v>1073</v>
      </c>
      <c r="D93" s="102" t="s">
        <v>1074</v>
      </c>
      <c r="E93" s="102">
        <v>12</v>
      </c>
      <c r="F93" s="102"/>
      <c r="G93" s="102">
        <v>6.04</v>
      </c>
      <c r="H93" s="102">
        <v>279</v>
      </c>
      <c r="I93" s="102">
        <v>12.1</v>
      </c>
      <c r="J93" s="102">
        <v>-11</v>
      </c>
      <c r="K93" s="102">
        <v>0.21</v>
      </c>
      <c r="L93" s="243">
        <v>0</v>
      </c>
    </row>
    <row r="94" spans="1:12">
      <c r="A94" s="242" t="s">
        <v>1086</v>
      </c>
      <c r="B94" s="124">
        <v>1033</v>
      </c>
      <c r="C94" s="102" t="s">
        <v>1087</v>
      </c>
      <c r="D94" s="102" t="s">
        <v>1088</v>
      </c>
      <c r="E94" s="102"/>
      <c r="F94" s="102"/>
      <c r="G94" s="102"/>
      <c r="H94" s="102"/>
      <c r="I94" s="102"/>
      <c r="J94" s="102"/>
      <c r="K94" s="102"/>
      <c r="L94" s="243">
        <v>0</v>
      </c>
    </row>
    <row r="95" spans="1:12">
      <c r="A95" s="242" t="s">
        <v>1089</v>
      </c>
      <c r="B95" s="124" t="s">
        <v>15</v>
      </c>
      <c r="C95" s="102" t="s">
        <v>1090</v>
      </c>
      <c r="D95" s="102"/>
      <c r="E95" s="102">
        <v>15</v>
      </c>
      <c r="F95" s="102"/>
      <c r="G95" s="102">
        <v>5.3</v>
      </c>
      <c r="H95" s="102">
        <v>58</v>
      </c>
      <c r="I95" s="102">
        <v>12.2</v>
      </c>
      <c r="J95" s="102">
        <v>210</v>
      </c>
      <c r="K95" s="102">
        <v>0.54</v>
      </c>
      <c r="L95" s="243">
        <v>0</v>
      </c>
    </row>
    <row r="96" spans="1:12">
      <c r="A96" s="242" t="s">
        <v>1091</v>
      </c>
      <c r="B96" s="124" t="s">
        <v>15</v>
      </c>
      <c r="C96" s="102" t="s">
        <v>1087</v>
      </c>
      <c r="D96" s="102" t="s">
        <v>1078</v>
      </c>
      <c r="E96" s="102">
        <v>20</v>
      </c>
      <c r="F96" s="102"/>
      <c r="G96" s="102"/>
      <c r="H96" s="102"/>
      <c r="I96" s="102"/>
      <c r="J96" s="102"/>
      <c r="K96" s="102"/>
      <c r="L96" s="243">
        <v>0</v>
      </c>
    </row>
    <row r="97" spans="1:29">
      <c r="A97" s="242" t="s">
        <v>1092</v>
      </c>
      <c r="B97" s="124" t="s">
        <v>15</v>
      </c>
      <c r="C97" s="102" t="s">
        <v>1093</v>
      </c>
      <c r="D97" s="102"/>
      <c r="E97" s="102">
        <v>30</v>
      </c>
      <c r="F97" s="102"/>
      <c r="G97" s="102">
        <v>6.71</v>
      </c>
      <c r="H97" s="102">
        <v>310</v>
      </c>
      <c r="I97" s="102">
        <v>11.8</v>
      </c>
      <c r="J97" s="102">
        <v>-78</v>
      </c>
      <c r="K97" s="102">
        <v>0.16</v>
      </c>
      <c r="L97" s="243">
        <v>0</v>
      </c>
    </row>
    <row r="98" spans="1:29">
      <c r="A98" s="242" t="s">
        <v>1094</v>
      </c>
      <c r="B98" s="124" t="s">
        <v>15</v>
      </c>
      <c r="C98" s="102" t="s">
        <v>1095</v>
      </c>
      <c r="D98" s="102"/>
      <c r="E98" s="102">
        <v>35</v>
      </c>
      <c r="F98" s="102"/>
      <c r="G98" s="102">
        <v>6.81</v>
      </c>
      <c r="H98" s="102">
        <v>337</v>
      </c>
      <c r="I98" s="102">
        <v>11.8</v>
      </c>
      <c r="J98" s="102">
        <v>-107</v>
      </c>
      <c r="K98" s="102">
        <v>0.19</v>
      </c>
      <c r="L98" s="243">
        <v>0</v>
      </c>
    </row>
    <row r="99" spans="1:29">
      <c r="A99" s="242" t="s">
        <v>1096</v>
      </c>
      <c r="B99" s="124">
        <v>241</v>
      </c>
      <c r="C99" s="102" t="s">
        <v>1097</v>
      </c>
      <c r="D99" s="102" t="s">
        <v>1098</v>
      </c>
      <c r="E99" s="102">
        <v>15</v>
      </c>
      <c r="F99" s="102"/>
      <c r="G99" s="102">
        <v>5.36</v>
      </c>
      <c r="H99" s="102">
        <v>310</v>
      </c>
      <c r="I99" s="102">
        <v>12.6</v>
      </c>
      <c r="J99" s="102">
        <v>212</v>
      </c>
      <c r="K99" s="102">
        <v>0.23</v>
      </c>
      <c r="L99" s="243">
        <v>0</v>
      </c>
    </row>
    <row r="100" spans="1:29">
      <c r="A100" s="242" t="s">
        <v>1099</v>
      </c>
      <c r="B100" s="124">
        <v>241</v>
      </c>
      <c r="C100" s="102" t="s">
        <v>32</v>
      </c>
      <c r="D100" s="102" t="s">
        <v>1100</v>
      </c>
      <c r="E100" s="102">
        <v>17</v>
      </c>
      <c r="F100" s="102"/>
      <c r="G100" s="102">
        <v>5.74</v>
      </c>
      <c r="H100" s="102">
        <v>391</v>
      </c>
      <c r="I100" s="102">
        <v>12.3</v>
      </c>
      <c r="J100" s="102">
        <v>72</v>
      </c>
      <c r="K100" s="102">
        <v>0.17</v>
      </c>
      <c r="L100" s="243">
        <v>0</v>
      </c>
    </row>
    <row r="101" spans="1:29">
      <c r="A101" s="242" t="s">
        <v>1101</v>
      </c>
      <c r="B101" s="124">
        <v>241</v>
      </c>
      <c r="C101" s="102" t="s">
        <v>1064</v>
      </c>
      <c r="D101" s="102" t="s">
        <v>1102</v>
      </c>
      <c r="E101" s="102">
        <v>21</v>
      </c>
      <c r="F101" s="102"/>
      <c r="G101" s="102">
        <v>6.32</v>
      </c>
      <c r="H101" s="102">
        <v>366</v>
      </c>
      <c r="I101" s="102">
        <v>12</v>
      </c>
      <c r="J101" s="102">
        <v>-32</v>
      </c>
      <c r="K101" s="102">
        <v>0.2</v>
      </c>
      <c r="L101" s="243">
        <v>0</v>
      </c>
    </row>
    <row r="102" spans="1:29">
      <c r="A102" s="242" t="s">
        <v>1103</v>
      </c>
      <c r="B102" s="124">
        <v>241</v>
      </c>
      <c r="C102" s="102" t="s">
        <v>1082</v>
      </c>
      <c r="D102" s="102" t="s">
        <v>1104</v>
      </c>
      <c r="E102" s="102">
        <v>25</v>
      </c>
      <c r="F102" s="102"/>
      <c r="G102" s="102">
        <v>6.23</v>
      </c>
      <c r="H102" s="102">
        <v>291</v>
      </c>
      <c r="I102" s="102">
        <v>11.8</v>
      </c>
      <c r="J102" s="102">
        <v>-39</v>
      </c>
      <c r="K102" s="102">
        <v>0.23</v>
      </c>
      <c r="L102" s="243">
        <v>0</v>
      </c>
    </row>
    <row r="103" spans="1:29">
      <c r="A103" s="242" t="s">
        <v>1105</v>
      </c>
      <c r="B103" s="124">
        <v>241</v>
      </c>
      <c r="C103" s="102" t="s">
        <v>1106</v>
      </c>
      <c r="D103" s="102" t="s">
        <v>1107</v>
      </c>
      <c r="E103" s="102">
        <v>20</v>
      </c>
      <c r="F103" s="102"/>
      <c r="G103" s="102">
        <v>5.61</v>
      </c>
      <c r="H103" s="102">
        <v>331</v>
      </c>
      <c r="I103" s="102">
        <v>11.5</v>
      </c>
      <c r="J103" s="102">
        <v>117</v>
      </c>
      <c r="K103" s="102">
        <v>0.26</v>
      </c>
      <c r="L103" s="243">
        <v>0</v>
      </c>
    </row>
    <row r="104" spans="1:29">
      <c r="A104" s="242" t="s">
        <v>1108</v>
      </c>
      <c r="B104" s="124">
        <v>320</v>
      </c>
      <c r="C104" s="102" t="s">
        <v>1087</v>
      </c>
      <c r="D104" s="102" t="s">
        <v>1109</v>
      </c>
      <c r="E104" s="102">
        <v>15</v>
      </c>
      <c r="F104" s="102"/>
      <c r="G104" s="102">
        <v>7.36</v>
      </c>
      <c r="H104" s="102">
        <v>808</v>
      </c>
      <c r="I104" s="102">
        <v>11.6</v>
      </c>
      <c r="J104" s="102">
        <v>-134</v>
      </c>
      <c r="K104" s="102">
        <v>0.17</v>
      </c>
      <c r="L104" s="243">
        <v>0</v>
      </c>
    </row>
    <row r="105" spans="1:29">
      <c r="A105" s="242" t="s">
        <v>1110</v>
      </c>
      <c r="B105" s="124">
        <v>320</v>
      </c>
      <c r="C105" s="102" t="s">
        <v>1111</v>
      </c>
      <c r="D105" s="102" t="s">
        <v>1112</v>
      </c>
      <c r="E105" s="102">
        <v>30</v>
      </c>
      <c r="F105" s="102"/>
      <c r="G105" s="102">
        <v>7.51</v>
      </c>
      <c r="H105" s="102">
        <v>752</v>
      </c>
      <c r="I105" s="102">
        <v>11.5</v>
      </c>
      <c r="J105" s="102">
        <v>-158</v>
      </c>
      <c r="K105" s="102">
        <v>0.11</v>
      </c>
      <c r="L105" s="243">
        <v>0</v>
      </c>
    </row>
    <row r="106" spans="1:29" ht="15" thickBot="1">
      <c r="A106" s="245" t="s">
        <v>1113</v>
      </c>
      <c r="B106" s="246">
        <v>320</v>
      </c>
      <c r="C106" s="108" t="s">
        <v>1114</v>
      </c>
      <c r="D106" s="108" t="s">
        <v>1115</v>
      </c>
      <c r="E106" s="108">
        <v>33</v>
      </c>
      <c r="F106" s="108"/>
      <c r="G106" s="108">
        <v>6.76</v>
      </c>
      <c r="H106" s="108">
        <v>536</v>
      </c>
      <c r="I106" s="108">
        <v>11.5</v>
      </c>
      <c r="J106" s="108">
        <v>19</v>
      </c>
      <c r="K106" s="108">
        <v>0.17</v>
      </c>
      <c r="L106" s="247">
        <v>0</v>
      </c>
    </row>
    <row r="109" spans="1:29" ht="15.6">
      <c r="A109" s="251" t="s">
        <v>1252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>
      <c r="A111" s="252"/>
      <c r="B111" s="439" t="s">
        <v>1415</v>
      </c>
      <c r="C111" s="252"/>
      <c r="D111" s="252"/>
      <c r="E111" s="439" t="s">
        <v>1254</v>
      </c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339"/>
      <c r="Z111" s="339"/>
      <c r="AA111" s="252"/>
      <c r="AB111" s="252"/>
      <c r="AC111" s="252"/>
    </row>
    <row r="112" spans="1:29">
      <c r="A112" s="252"/>
      <c r="B112" s="253"/>
      <c r="C112" s="252"/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339"/>
      <c r="Z112" s="339"/>
      <c r="AA112" s="252"/>
      <c r="AB112" s="252"/>
      <c r="AC112" s="252"/>
    </row>
    <row r="113" spans="1:29">
      <c r="A113" s="252"/>
      <c r="B113" s="253" t="s">
        <v>1416</v>
      </c>
      <c r="C113" s="439" t="s">
        <v>1417</v>
      </c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339"/>
      <c r="Z113" s="339"/>
      <c r="AA113" s="252"/>
      <c r="AB113" s="252"/>
      <c r="AC113" s="252"/>
    </row>
    <row r="114" spans="1:29">
      <c r="A114" s="252"/>
      <c r="B114" s="253" t="s">
        <v>1418</v>
      </c>
      <c r="C114" s="439" t="s">
        <v>1419</v>
      </c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>
      <c r="A115" s="252"/>
      <c r="B115" s="253" t="s">
        <v>1259</v>
      </c>
      <c r="C115" s="439" t="s">
        <v>1260</v>
      </c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>
      <c r="A116" s="252"/>
      <c r="B116" s="253" t="s">
        <v>81</v>
      </c>
      <c r="C116" s="252" t="s">
        <v>1420</v>
      </c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339"/>
      <c r="Z116" s="339"/>
      <c r="AA116" s="252"/>
      <c r="AB116" s="252"/>
      <c r="AC116" s="252"/>
    </row>
    <row r="117" spans="1:29">
      <c r="A117" s="252"/>
      <c r="B117" s="252"/>
      <c r="C117" s="252"/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339"/>
      <c r="Z117" s="339"/>
      <c r="AA117" s="252"/>
      <c r="AB117" s="252"/>
      <c r="AC117" s="252"/>
    </row>
    <row r="118" spans="1:29">
      <c r="A118" s="252" t="s">
        <v>1262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339"/>
      <c r="Z118" s="339"/>
      <c r="AA118" s="252"/>
      <c r="AB118" s="252"/>
      <c r="AC118" s="252"/>
    </row>
    <row r="119" spans="1:29">
      <c r="A119" s="252"/>
      <c r="B119" s="252"/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339"/>
      <c r="Z119" s="339"/>
      <c r="AA119" s="252"/>
      <c r="AB119" s="252"/>
      <c r="AC119" s="252"/>
    </row>
    <row r="120" spans="1:29">
      <c r="A120" s="252"/>
      <c r="B120" s="252" t="s">
        <v>1263</v>
      </c>
      <c r="C120" s="252"/>
      <c r="D120" s="252"/>
      <c r="E120" s="252"/>
      <c r="F120" s="252" t="s">
        <v>1264</v>
      </c>
      <c r="G120" s="252"/>
      <c r="H120" s="252"/>
      <c r="I120" s="252"/>
      <c r="J120" s="252" t="s">
        <v>1265</v>
      </c>
      <c r="K120" s="252"/>
      <c r="L120" s="252"/>
      <c r="M120" s="252"/>
      <c r="N120" s="252" t="s">
        <v>1266</v>
      </c>
      <c r="O120" s="252"/>
      <c r="P120" s="252"/>
      <c r="Q120" s="252"/>
      <c r="R120" s="252" t="s">
        <v>1267</v>
      </c>
      <c r="S120" s="252"/>
      <c r="T120" s="252"/>
      <c r="U120" s="252"/>
      <c r="V120" s="252" t="s">
        <v>1268</v>
      </c>
      <c r="W120" s="252"/>
      <c r="X120" s="252"/>
      <c r="Y120" s="339"/>
      <c r="Z120" s="339"/>
      <c r="AA120" s="252"/>
      <c r="AB120" s="252"/>
      <c r="AC120" s="252"/>
    </row>
    <row r="121" spans="1:29">
      <c r="A121" s="253" t="s">
        <v>1416</v>
      </c>
      <c r="B121" s="252">
        <v>-26.6</v>
      </c>
      <c r="C121" s="252" t="s">
        <v>1302</v>
      </c>
      <c r="D121" s="252"/>
      <c r="E121" s="252"/>
      <c r="F121" s="252">
        <v>-25.3</v>
      </c>
      <c r="G121" s="252" t="s">
        <v>1302</v>
      </c>
      <c r="H121" s="252"/>
      <c r="I121" s="252"/>
      <c r="J121" s="252">
        <v>-25</v>
      </c>
      <c r="K121" s="354" t="s">
        <v>1302</v>
      </c>
      <c r="L121" s="252"/>
      <c r="M121" s="252"/>
      <c r="N121" s="252">
        <v>-24.4</v>
      </c>
      <c r="O121" s="252" t="s">
        <v>1299</v>
      </c>
      <c r="P121" s="252"/>
      <c r="Q121" s="252"/>
      <c r="R121" s="252">
        <v>-24.4</v>
      </c>
      <c r="S121" s="252" t="s">
        <v>1299</v>
      </c>
      <c r="T121" s="252"/>
      <c r="U121" s="252"/>
      <c r="V121" s="252">
        <v>-26.5</v>
      </c>
      <c r="W121" s="252" t="s">
        <v>1298</v>
      </c>
      <c r="X121" s="252"/>
      <c r="Y121" s="339"/>
      <c r="Z121" s="339"/>
      <c r="AA121" s="252"/>
      <c r="AB121" s="252"/>
      <c r="AC121" s="252"/>
    </row>
    <row r="122" spans="1:29" ht="15">
      <c r="A122" s="253" t="s">
        <v>1425</v>
      </c>
      <c r="B122" s="252">
        <v>-0.6</v>
      </c>
      <c r="C122" s="252" t="s">
        <v>1274</v>
      </c>
      <c r="D122" s="252">
        <v>-3.6</v>
      </c>
      <c r="E122" s="252"/>
      <c r="F122" s="252">
        <v>-0.7</v>
      </c>
      <c r="G122" s="252" t="s">
        <v>1274</v>
      </c>
      <c r="H122" s="252">
        <v>-6.7</v>
      </c>
      <c r="I122" s="252"/>
      <c r="J122" s="252">
        <v>-0.7</v>
      </c>
      <c r="K122" s="252" t="s">
        <v>1274</v>
      </c>
      <c r="L122" s="252">
        <v>-2.7</v>
      </c>
      <c r="M122" s="252"/>
      <c r="N122" s="252">
        <v>-1.3</v>
      </c>
      <c r="O122" s="252" t="s">
        <v>1274</v>
      </c>
      <c r="P122" s="252">
        <v>-4.0999999999999996</v>
      </c>
      <c r="Q122" s="252"/>
      <c r="R122" s="252">
        <v>-0.6</v>
      </c>
      <c r="S122" s="252" t="s">
        <v>1274</v>
      </c>
      <c r="T122" s="252">
        <v>-0.7</v>
      </c>
      <c r="U122" s="252"/>
      <c r="V122" s="252">
        <v>-0.4</v>
      </c>
      <c r="W122" s="252" t="s">
        <v>1274</v>
      </c>
      <c r="X122" s="252">
        <v>-5</v>
      </c>
      <c r="Y122" s="339"/>
      <c r="Z122" s="339"/>
      <c r="AA122" s="252"/>
      <c r="AB122" s="252"/>
      <c r="AC122" s="252"/>
    </row>
    <row r="123" spans="1:29" ht="18">
      <c r="A123" s="253"/>
      <c r="B123" s="252"/>
      <c r="C123" s="252"/>
      <c r="D123" s="252"/>
      <c r="E123" s="252"/>
      <c r="F123" s="252" t="s">
        <v>1426</v>
      </c>
      <c r="G123" s="252"/>
      <c r="H123" s="252"/>
      <c r="I123" s="252"/>
      <c r="J123" s="252">
        <v>-23.6</v>
      </c>
      <c r="K123" s="252" t="s">
        <v>1452</v>
      </c>
      <c r="L123" s="252"/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339"/>
      <c r="Z123" s="339"/>
      <c r="AA123" s="252"/>
      <c r="AB123" s="252"/>
      <c r="AC123" s="252"/>
    </row>
    <row r="124" spans="1:29">
      <c r="A124" s="253"/>
      <c r="B124" s="252"/>
      <c r="C124" s="252"/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339"/>
      <c r="Z124" s="339"/>
      <c r="AA124" s="252"/>
      <c r="AB124" s="252"/>
      <c r="AC124" s="252"/>
    </row>
    <row r="125" spans="1:29">
      <c r="A125" s="252"/>
      <c r="B125" s="252"/>
      <c r="C125" s="439" t="s">
        <v>1276</v>
      </c>
      <c r="D125" s="252"/>
      <c r="E125" s="252"/>
      <c r="F125" s="439" t="s">
        <v>1276</v>
      </c>
      <c r="G125" s="252"/>
      <c r="H125" s="252"/>
      <c r="I125" s="252"/>
      <c r="J125" s="439" t="s">
        <v>1276</v>
      </c>
      <c r="K125" s="252"/>
      <c r="L125" s="252"/>
      <c r="M125" s="252"/>
      <c r="N125" s="439" t="s">
        <v>1276</v>
      </c>
      <c r="O125" s="252"/>
      <c r="P125" s="252"/>
      <c r="Q125" s="252"/>
      <c r="R125" s="439" t="s">
        <v>1276</v>
      </c>
      <c r="S125" s="252"/>
      <c r="T125" s="252"/>
      <c r="U125" s="252"/>
      <c r="V125" s="439" t="s">
        <v>1276</v>
      </c>
      <c r="W125" s="252"/>
      <c r="X125" s="252"/>
      <c r="Y125" s="339"/>
      <c r="Z125" s="339"/>
      <c r="AA125" s="252"/>
      <c r="AB125" s="252"/>
      <c r="AC125" s="252"/>
    </row>
    <row r="126" spans="1:29">
      <c r="A126" s="440" t="s">
        <v>1277</v>
      </c>
      <c r="B126" s="440" t="s">
        <v>81</v>
      </c>
      <c r="C126" s="254" t="s">
        <v>1396</v>
      </c>
      <c r="D126" s="252"/>
      <c r="E126" s="252"/>
      <c r="F126" s="254" t="s">
        <v>1428</v>
      </c>
      <c r="G126" s="252"/>
      <c r="H126" s="252"/>
      <c r="I126" s="252"/>
      <c r="J126" s="254" t="s">
        <v>1429</v>
      </c>
      <c r="K126" s="252"/>
      <c r="L126" s="252"/>
      <c r="M126" s="252"/>
      <c r="N126" s="254" t="s">
        <v>1430</v>
      </c>
      <c r="O126" s="252"/>
      <c r="P126" s="252"/>
      <c r="Q126" s="252"/>
      <c r="R126" s="254" t="s">
        <v>1431</v>
      </c>
      <c r="S126" s="252"/>
      <c r="T126" s="252"/>
      <c r="U126" s="252"/>
      <c r="V126" s="254" t="s">
        <v>1283</v>
      </c>
      <c r="W126" s="252"/>
      <c r="X126" s="252"/>
      <c r="Y126" s="339"/>
      <c r="Z126" s="339"/>
      <c r="AA126" s="252"/>
      <c r="AB126" s="252"/>
      <c r="AC126" s="252"/>
    </row>
    <row r="127" spans="1:29">
      <c r="A127" s="254" t="s">
        <v>1248</v>
      </c>
      <c r="B127" s="254"/>
      <c r="C127" s="254"/>
      <c r="D127" s="252"/>
      <c r="E127" s="252"/>
      <c r="F127" s="254"/>
      <c r="G127" s="252"/>
      <c r="H127" s="252"/>
      <c r="I127" s="252"/>
      <c r="J127" s="254"/>
      <c r="K127" s="252"/>
      <c r="L127" s="252"/>
      <c r="M127" s="252"/>
      <c r="N127" s="254"/>
      <c r="O127" s="252"/>
      <c r="P127" s="252"/>
      <c r="Q127" s="252"/>
      <c r="R127" s="254"/>
      <c r="S127" s="252"/>
      <c r="T127" s="252"/>
      <c r="U127" s="252"/>
      <c r="V127" s="254"/>
      <c r="W127" s="252"/>
      <c r="X127" s="252"/>
      <c r="Y127" s="339"/>
      <c r="Z127" s="339"/>
      <c r="AA127" s="252"/>
      <c r="AB127" s="252"/>
      <c r="AC127" s="252"/>
    </row>
    <row r="128" spans="1:29" ht="15">
      <c r="A128" s="254"/>
      <c r="B128" s="254"/>
      <c r="C128" s="253" t="s">
        <v>1432</v>
      </c>
      <c r="D128" s="253" t="s">
        <v>1433</v>
      </c>
      <c r="E128" s="252"/>
      <c r="F128" s="253" t="s">
        <v>1434</v>
      </c>
      <c r="G128" s="253" t="s">
        <v>1435</v>
      </c>
      <c r="H128" s="252"/>
      <c r="I128" s="252"/>
      <c r="J128" s="253" t="s">
        <v>1434</v>
      </c>
      <c r="K128" s="253" t="s">
        <v>1436</v>
      </c>
      <c r="L128" s="252"/>
      <c r="M128" s="252"/>
      <c r="N128" s="253" t="s">
        <v>1437</v>
      </c>
      <c r="O128" s="253" t="s">
        <v>1438</v>
      </c>
      <c r="P128" s="252"/>
      <c r="Q128" s="252"/>
      <c r="R128" s="253" t="s">
        <v>1432</v>
      </c>
      <c r="S128" s="253" t="s">
        <v>1434</v>
      </c>
      <c r="T128" s="252"/>
      <c r="U128" s="252"/>
      <c r="V128" s="253" t="s">
        <v>1439</v>
      </c>
      <c r="W128" s="253" t="s">
        <v>1440</v>
      </c>
      <c r="X128" s="252"/>
      <c r="Y128" s="339"/>
      <c r="Z128" s="339"/>
      <c r="AA128" s="252"/>
      <c r="AB128" s="252"/>
      <c r="AC128" s="252"/>
    </row>
    <row r="129" spans="1:29">
      <c r="A129" s="254">
        <v>0</v>
      </c>
      <c r="B129" s="440">
        <f>+(100-A129)/100</f>
        <v>1</v>
      </c>
      <c r="C129" s="255">
        <f>$B$121+$B$122*LN(B129)</f>
        <v>-26.6</v>
      </c>
      <c r="D129" s="255">
        <f>$B$121+$D$122*LN(B129)</f>
        <v>-26.6</v>
      </c>
      <c r="E129" s="252"/>
      <c r="F129" s="255">
        <f>$F$121+$F$122*LN($B129)</f>
        <v>-25.3</v>
      </c>
      <c r="G129" s="255">
        <f>$F$121+$H$122*LN($B129)</f>
        <v>-25.3</v>
      </c>
      <c r="H129" s="252"/>
      <c r="I129" s="252"/>
      <c r="J129" s="255">
        <f>$J$121+$J$122*LN($B129)</f>
        <v>-25</v>
      </c>
      <c r="K129" s="255">
        <f>$J$121+$L$122*LN($B129)</f>
        <v>-25</v>
      </c>
      <c r="L129" s="252"/>
      <c r="M129" s="252"/>
      <c r="N129" s="255">
        <f>$N$121+$N$122*LN($B129)</f>
        <v>-24.4</v>
      </c>
      <c r="O129" s="255">
        <f>$N$121+$P$122*LN($B129)</f>
        <v>-24.4</v>
      </c>
      <c r="P129" s="252"/>
      <c r="Q129" s="252"/>
      <c r="R129" s="255">
        <f>$R$121+$R$122*LN($B129)</f>
        <v>-24.4</v>
      </c>
      <c r="S129" s="255">
        <f>$R$121+$T$122*LN($B129)</f>
        <v>-24.4</v>
      </c>
      <c r="T129" s="252"/>
      <c r="U129" s="252"/>
      <c r="V129" s="255">
        <f>$V$121+$V$122*LN($B129)</f>
        <v>-26.5</v>
      </c>
      <c r="W129" s="255">
        <f>$V$121+$X$122*LN($B129)</f>
        <v>-26.5</v>
      </c>
      <c r="X129" s="252"/>
      <c r="Y129" s="339"/>
      <c r="Z129" s="339"/>
      <c r="AA129" s="252"/>
      <c r="AB129" s="252"/>
      <c r="AC129" s="252"/>
    </row>
    <row r="130" spans="1:29">
      <c r="A130" s="254">
        <v>10</v>
      </c>
      <c r="B130" s="440">
        <f t="shared" ref="B130:B142" si="18">+(100-A130)/100</f>
        <v>0.9</v>
      </c>
      <c r="C130" s="255">
        <f t="shared" ref="C130:C142" si="19">$B$121+$B$122*LN(B130)</f>
        <v>-26.536783690605304</v>
      </c>
      <c r="D130" s="255">
        <f t="shared" ref="D130:D142" si="20">$B$121+$D$122*LN(B130)</f>
        <v>-26.220702143631826</v>
      </c>
      <c r="E130" s="252"/>
      <c r="F130" s="255">
        <f t="shared" ref="F130:F142" si="21">$F$121+$F$122*LN($B130)</f>
        <v>-25.226247639039521</v>
      </c>
      <c r="G130" s="255">
        <f t="shared" ref="G130:G142" si="22">$F$121+$H$122*LN($B130)</f>
        <v>-24.594084545092564</v>
      </c>
      <c r="H130" s="252"/>
      <c r="I130" s="252"/>
      <c r="J130" s="255">
        <f t="shared" ref="J130:J142" si="23">$J$121+$J$122*LN($B130)</f>
        <v>-24.92624763903952</v>
      </c>
      <c r="K130" s="255">
        <f t="shared" ref="K130:K142" si="24">$J$121+$L$122*LN($B130)</f>
        <v>-24.71552660772387</v>
      </c>
      <c r="L130" s="252"/>
      <c r="M130" s="252"/>
      <c r="N130" s="255">
        <f t="shared" ref="N130:N142" si="25">$N$121+$N$122*LN($B130)</f>
        <v>-24.263031329644825</v>
      </c>
      <c r="O130" s="255">
        <f t="shared" ref="O130:O142" si="26">$N$121+$P$122*LN($B130)</f>
        <v>-23.968021885802912</v>
      </c>
      <c r="P130" s="252"/>
      <c r="Q130" s="252"/>
      <c r="R130" s="255">
        <f t="shared" ref="R130:R142" si="27">$R$121+$R$122*LN($B130)</f>
        <v>-24.336783690605301</v>
      </c>
      <c r="S130" s="255">
        <f t="shared" ref="S130:S142" si="28">$R$121+$T$122*LN($B130)</f>
        <v>-24.326247639039519</v>
      </c>
      <c r="T130" s="252"/>
      <c r="U130" s="252"/>
      <c r="V130" s="255">
        <f t="shared" ref="V130:V142" si="29">$V$121+$V$122*LN($B130)</f>
        <v>-26.457855793736869</v>
      </c>
      <c r="W130" s="255">
        <f t="shared" ref="W130:W142" si="30">$V$121+$X$122*LN($B130)</f>
        <v>-25.973197421710868</v>
      </c>
      <c r="X130" s="252"/>
      <c r="Y130" s="339"/>
      <c r="Z130" s="339"/>
      <c r="AA130" s="252"/>
      <c r="AB130" s="252"/>
      <c r="AC130" s="252"/>
    </row>
    <row r="131" spans="1:29">
      <c r="A131" s="254">
        <v>20</v>
      </c>
      <c r="B131" s="440">
        <f t="shared" si="18"/>
        <v>0.8</v>
      </c>
      <c r="C131" s="255">
        <f t="shared" si="19"/>
        <v>-26.466113869211476</v>
      </c>
      <c r="D131" s="255">
        <f t="shared" si="20"/>
        <v>-25.796683215268846</v>
      </c>
      <c r="E131" s="252"/>
      <c r="F131" s="255">
        <f t="shared" si="21"/>
        <v>-25.143799514080055</v>
      </c>
      <c r="G131" s="255">
        <f t="shared" si="22"/>
        <v>-23.804938206194795</v>
      </c>
      <c r="H131" s="252"/>
      <c r="I131" s="252"/>
      <c r="J131" s="255">
        <f t="shared" si="23"/>
        <v>-24.843799514080054</v>
      </c>
      <c r="K131" s="255">
        <f t="shared" si="24"/>
        <v>-24.397512411451633</v>
      </c>
      <c r="L131" s="252"/>
      <c r="M131" s="252"/>
      <c r="N131" s="255">
        <f t="shared" si="25"/>
        <v>-24.109913383291527</v>
      </c>
      <c r="O131" s="255">
        <f t="shared" si="26"/>
        <v>-23.485111439611739</v>
      </c>
      <c r="P131" s="252"/>
      <c r="Q131" s="252"/>
      <c r="R131" s="255">
        <f t="shared" si="27"/>
        <v>-24.266113869211473</v>
      </c>
      <c r="S131" s="255">
        <f t="shared" si="28"/>
        <v>-24.243799514080052</v>
      </c>
      <c r="T131" s="252"/>
      <c r="U131" s="252"/>
      <c r="V131" s="255">
        <f t="shared" si="29"/>
        <v>-26.410742579474316</v>
      </c>
      <c r="W131" s="255">
        <f t="shared" si="30"/>
        <v>-25.384282243428952</v>
      </c>
      <c r="X131" s="252"/>
      <c r="Y131" s="339"/>
      <c r="Z131" s="339"/>
      <c r="AA131" s="252"/>
      <c r="AB131" s="252"/>
      <c r="AC131" s="252"/>
    </row>
    <row r="132" spans="1:29">
      <c r="A132" s="254">
        <v>30</v>
      </c>
      <c r="B132" s="440">
        <f t="shared" si="18"/>
        <v>0.7</v>
      </c>
      <c r="C132" s="255">
        <f t="shared" si="19"/>
        <v>-26.38599503363676</v>
      </c>
      <c r="D132" s="255">
        <f t="shared" si="20"/>
        <v>-25.315970201820566</v>
      </c>
      <c r="E132" s="252"/>
      <c r="F132" s="255">
        <f t="shared" si="21"/>
        <v>-25.05032753924289</v>
      </c>
      <c r="G132" s="255">
        <f t="shared" si="22"/>
        <v>-22.910277875610493</v>
      </c>
      <c r="H132" s="252"/>
      <c r="I132" s="252"/>
      <c r="J132" s="255">
        <f t="shared" si="23"/>
        <v>-24.750327539242889</v>
      </c>
      <c r="K132" s="255">
        <f t="shared" si="24"/>
        <v>-24.036977651365422</v>
      </c>
      <c r="L132" s="252"/>
      <c r="M132" s="252"/>
      <c r="N132" s="255">
        <f t="shared" si="25"/>
        <v>-23.936322572879646</v>
      </c>
      <c r="O132" s="255">
        <f t="shared" si="26"/>
        <v>-22.937632729851195</v>
      </c>
      <c r="P132" s="252"/>
      <c r="Q132" s="252"/>
      <c r="R132" s="255">
        <f t="shared" si="27"/>
        <v>-24.185995033636758</v>
      </c>
      <c r="S132" s="255">
        <f t="shared" si="28"/>
        <v>-24.150327539242888</v>
      </c>
      <c r="T132" s="252"/>
      <c r="U132" s="252"/>
      <c r="V132" s="255">
        <f t="shared" si="29"/>
        <v>-26.357330022424506</v>
      </c>
      <c r="W132" s="255">
        <f t="shared" si="30"/>
        <v>-24.716625280306339</v>
      </c>
      <c r="X132" s="252"/>
      <c r="Y132" s="339"/>
      <c r="Z132" s="339"/>
      <c r="AA132" s="252"/>
      <c r="AB132" s="252"/>
      <c r="AC132" s="252"/>
    </row>
    <row r="133" spans="1:29">
      <c r="A133" s="254">
        <v>40</v>
      </c>
      <c r="B133" s="440">
        <f t="shared" si="18"/>
        <v>0.6</v>
      </c>
      <c r="C133" s="255">
        <f t="shared" si="19"/>
        <v>-26.293504625740407</v>
      </c>
      <c r="D133" s="255">
        <f t="shared" si="20"/>
        <v>-24.761027754442434</v>
      </c>
      <c r="E133" s="252"/>
      <c r="F133" s="255">
        <f t="shared" si="21"/>
        <v>-24.942422063363807</v>
      </c>
      <c r="G133" s="255">
        <f t="shared" si="22"/>
        <v>-21.877468320767864</v>
      </c>
      <c r="H133" s="252"/>
      <c r="I133" s="252"/>
      <c r="J133" s="255">
        <f t="shared" si="23"/>
        <v>-24.642422063363806</v>
      </c>
      <c r="K133" s="255">
        <f t="shared" si="24"/>
        <v>-23.620770815831825</v>
      </c>
      <c r="L133" s="252"/>
      <c r="M133" s="252"/>
      <c r="N133" s="255">
        <f t="shared" si="25"/>
        <v>-23.735926689104211</v>
      </c>
      <c r="O133" s="255">
        <f t="shared" si="26"/>
        <v>-22.305614942559437</v>
      </c>
      <c r="P133" s="252"/>
      <c r="Q133" s="252"/>
      <c r="R133" s="255">
        <f t="shared" si="27"/>
        <v>-24.093504625740405</v>
      </c>
      <c r="S133" s="255">
        <f t="shared" si="28"/>
        <v>-24.042422063363805</v>
      </c>
      <c r="T133" s="252"/>
      <c r="U133" s="252"/>
      <c r="V133" s="255">
        <f t="shared" si="29"/>
        <v>-26.295669750493605</v>
      </c>
      <c r="W133" s="255">
        <f t="shared" si="30"/>
        <v>-23.945871881170046</v>
      </c>
      <c r="X133" s="252"/>
      <c r="Y133" s="339"/>
      <c r="Z133" s="339"/>
      <c r="AA133" s="252"/>
      <c r="AB133" s="252"/>
      <c r="AC133" s="252"/>
    </row>
    <row r="134" spans="1:29">
      <c r="A134" s="254">
        <v>50</v>
      </c>
      <c r="B134" s="440">
        <f t="shared" si="18"/>
        <v>0.5</v>
      </c>
      <c r="C134" s="255">
        <f t="shared" si="19"/>
        <v>-26.184111691664036</v>
      </c>
      <c r="D134" s="255">
        <f t="shared" si="20"/>
        <v>-24.104670149984198</v>
      </c>
      <c r="E134" s="252"/>
      <c r="F134" s="255">
        <f t="shared" si="21"/>
        <v>-24.81479697360804</v>
      </c>
      <c r="G134" s="255">
        <f t="shared" si="22"/>
        <v>-20.655913890248367</v>
      </c>
      <c r="H134" s="252"/>
      <c r="I134" s="252"/>
      <c r="J134" s="255">
        <f t="shared" si="23"/>
        <v>-24.514796973608039</v>
      </c>
      <c r="K134" s="255">
        <f t="shared" si="24"/>
        <v>-23.128502612488148</v>
      </c>
      <c r="L134" s="252"/>
      <c r="M134" s="252"/>
      <c r="N134" s="255">
        <f t="shared" si="25"/>
        <v>-23.498908665272069</v>
      </c>
      <c r="O134" s="255">
        <f t="shared" si="26"/>
        <v>-21.558096559704225</v>
      </c>
      <c r="P134" s="252"/>
      <c r="Q134" s="252"/>
      <c r="R134" s="255">
        <f t="shared" si="27"/>
        <v>-23.984111691664033</v>
      </c>
      <c r="S134" s="255">
        <f t="shared" si="28"/>
        <v>-23.914796973608038</v>
      </c>
      <c r="T134" s="252"/>
      <c r="U134" s="252"/>
      <c r="V134" s="255">
        <f t="shared" si="29"/>
        <v>-26.222741127776022</v>
      </c>
      <c r="W134" s="255">
        <f t="shared" si="30"/>
        <v>-23.034264097200275</v>
      </c>
      <c r="X134" s="252"/>
      <c r="Y134" s="339"/>
      <c r="Z134" s="339"/>
      <c r="AA134" s="252"/>
      <c r="AB134" s="252"/>
      <c r="AC134" s="252"/>
    </row>
    <row r="135" spans="1:29">
      <c r="A135" s="254">
        <v>60</v>
      </c>
      <c r="B135" s="440">
        <f t="shared" si="18"/>
        <v>0.4</v>
      </c>
      <c r="C135" s="255">
        <f t="shared" si="19"/>
        <v>-26.050225560875507</v>
      </c>
      <c r="D135" s="255">
        <f t="shared" si="20"/>
        <v>-23.301353365253043</v>
      </c>
      <c r="E135" s="252"/>
      <c r="F135" s="255">
        <f t="shared" si="21"/>
        <v>-24.658596487688094</v>
      </c>
      <c r="G135" s="255">
        <f t="shared" si="22"/>
        <v>-19.160852096443161</v>
      </c>
      <c r="H135" s="252"/>
      <c r="I135" s="252"/>
      <c r="J135" s="255">
        <f t="shared" si="23"/>
        <v>-24.358596487688093</v>
      </c>
      <c r="K135" s="255">
        <f t="shared" si="24"/>
        <v>-22.526015023939781</v>
      </c>
      <c r="L135" s="252"/>
      <c r="M135" s="252"/>
      <c r="N135" s="255">
        <f t="shared" si="25"/>
        <v>-23.208822048563597</v>
      </c>
      <c r="O135" s="255">
        <f t="shared" si="26"/>
        <v>-20.643207999315962</v>
      </c>
      <c r="P135" s="252"/>
      <c r="Q135" s="252"/>
      <c r="R135" s="255">
        <f t="shared" si="27"/>
        <v>-23.850225560875504</v>
      </c>
      <c r="S135" s="255">
        <f t="shared" si="28"/>
        <v>-23.758596487688092</v>
      </c>
      <c r="T135" s="252"/>
      <c r="U135" s="252"/>
      <c r="V135" s="255">
        <f t="shared" si="29"/>
        <v>-26.133483707250338</v>
      </c>
      <c r="W135" s="255">
        <f t="shared" si="30"/>
        <v>-21.918546340629227</v>
      </c>
      <c r="X135" s="252"/>
      <c r="Y135" s="339"/>
      <c r="Z135" s="339"/>
      <c r="AA135" s="252"/>
      <c r="AB135" s="252"/>
      <c r="AC135" s="252"/>
    </row>
    <row r="136" spans="1:29">
      <c r="A136" s="254">
        <v>70</v>
      </c>
      <c r="B136" s="440">
        <f t="shared" si="18"/>
        <v>0.3</v>
      </c>
      <c r="C136" s="255">
        <f t="shared" si="19"/>
        <v>-25.877616317404438</v>
      </c>
      <c r="D136" s="255">
        <f t="shared" si="20"/>
        <v>-22.265697904426631</v>
      </c>
      <c r="E136" s="252"/>
      <c r="F136" s="255">
        <f t="shared" si="21"/>
        <v>-24.457219036971846</v>
      </c>
      <c r="G136" s="255">
        <f t="shared" si="22"/>
        <v>-17.233382211016227</v>
      </c>
      <c r="H136" s="252"/>
      <c r="I136" s="252"/>
      <c r="J136" s="255">
        <f t="shared" si="23"/>
        <v>-24.157219036971846</v>
      </c>
      <c r="K136" s="255">
        <f t="shared" si="24"/>
        <v>-21.749273428319974</v>
      </c>
      <c r="L136" s="252"/>
      <c r="M136" s="252"/>
      <c r="N136" s="255">
        <f t="shared" si="25"/>
        <v>-22.834835354376281</v>
      </c>
      <c r="O136" s="255">
        <f t="shared" si="26"/>
        <v>-19.46371150226366</v>
      </c>
      <c r="P136" s="252"/>
      <c r="Q136" s="252"/>
      <c r="R136" s="255">
        <f t="shared" si="27"/>
        <v>-23.677616317404436</v>
      </c>
      <c r="S136" s="255">
        <f t="shared" si="28"/>
        <v>-23.557219036971844</v>
      </c>
      <c r="T136" s="252"/>
      <c r="U136" s="252"/>
      <c r="V136" s="255">
        <f t="shared" si="29"/>
        <v>-26.018410878269627</v>
      </c>
      <c r="W136" s="255">
        <f t="shared" si="30"/>
        <v>-20.480135978370321</v>
      </c>
      <c r="X136" s="252"/>
      <c r="Y136" s="339"/>
      <c r="Z136" s="339"/>
      <c r="AA136" s="252"/>
      <c r="AB136" s="252"/>
      <c r="AC136" s="252"/>
    </row>
    <row r="137" spans="1:29">
      <c r="A137" s="254">
        <v>80</v>
      </c>
      <c r="B137" s="440">
        <f t="shared" si="18"/>
        <v>0.2</v>
      </c>
      <c r="C137" s="255">
        <f t="shared" si="19"/>
        <v>-25.634337252539542</v>
      </c>
      <c r="D137" s="255">
        <f t="shared" si="20"/>
        <v>-20.806023515237239</v>
      </c>
      <c r="E137" s="252"/>
      <c r="F137" s="255">
        <f t="shared" si="21"/>
        <v>-24.173393461296129</v>
      </c>
      <c r="G137" s="255">
        <f t="shared" si="22"/>
        <v>-14.516765986691528</v>
      </c>
      <c r="H137" s="252"/>
      <c r="I137" s="252"/>
      <c r="J137" s="255">
        <f t="shared" si="23"/>
        <v>-23.873393461296128</v>
      </c>
      <c r="K137" s="255">
        <f t="shared" si="24"/>
        <v>-20.654517636427929</v>
      </c>
      <c r="L137" s="252"/>
      <c r="M137" s="252"/>
      <c r="N137" s="255">
        <f t="shared" si="25"/>
        <v>-22.307730713835667</v>
      </c>
      <c r="O137" s="255">
        <f t="shared" si="26"/>
        <v>-17.801304559020188</v>
      </c>
      <c r="P137" s="252"/>
      <c r="Q137" s="252"/>
      <c r="R137" s="255">
        <f t="shared" si="27"/>
        <v>-23.434337252539539</v>
      </c>
      <c r="S137" s="255">
        <f t="shared" si="28"/>
        <v>-23.273393461296127</v>
      </c>
      <c r="T137" s="252"/>
      <c r="U137" s="252"/>
      <c r="V137" s="255">
        <f t="shared" si="29"/>
        <v>-25.85622483502636</v>
      </c>
      <c r="W137" s="255">
        <f t="shared" si="30"/>
        <v>-18.452810437829498</v>
      </c>
      <c r="X137" s="252"/>
      <c r="Y137" s="339"/>
      <c r="Z137" s="339"/>
      <c r="AA137" s="252"/>
      <c r="AB137" s="252"/>
      <c r="AC137" s="252"/>
    </row>
    <row r="138" spans="1:29">
      <c r="A138" s="254">
        <v>90</v>
      </c>
      <c r="B138" s="440">
        <f t="shared" si="18"/>
        <v>0.1</v>
      </c>
      <c r="C138" s="255">
        <f t="shared" si="19"/>
        <v>-25.218448944203573</v>
      </c>
      <c r="D138" s="255">
        <f t="shared" si="20"/>
        <v>-18.310693665221436</v>
      </c>
      <c r="E138" s="252"/>
      <c r="F138" s="255">
        <f t="shared" si="21"/>
        <v>-23.688190434904168</v>
      </c>
      <c r="G138" s="255">
        <f t="shared" si="22"/>
        <v>-9.8726798769398965</v>
      </c>
      <c r="H138" s="252"/>
      <c r="I138" s="252"/>
      <c r="J138" s="255">
        <f t="shared" si="23"/>
        <v>-23.388190434904168</v>
      </c>
      <c r="K138" s="255">
        <f t="shared" si="24"/>
        <v>-18.783020248916078</v>
      </c>
      <c r="L138" s="252"/>
      <c r="M138" s="252"/>
      <c r="N138" s="255">
        <f t="shared" si="25"/>
        <v>-21.406639379107737</v>
      </c>
      <c r="O138" s="255">
        <f t="shared" si="26"/>
        <v>-14.959401118724413</v>
      </c>
      <c r="P138" s="252"/>
      <c r="Q138" s="252"/>
      <c r="R138" s="255">
        <f t="shared" si="27"/>
        <v>-23.01844894420357</v>
      </c>
      <c r="S138" s="255">
        <f t="shared" si="28"/>
        <v>-22.788190434904166</v>
      </c>
      <c r="T138" s="252"/>
      <c r="U138" s="252"/>
      <c r="V138" s="255">
        <f t="shared" si="29"/>
        <v>-25.578965962802382</v>
      </c>
      <c r="W138" s="255">
        <f t="shared" si="30"/>
        <v>-14.987074535029773</v>
      </c>
      <c r="X138" s="252"/>
      <c r="Y138" s="339"/>
      <c r="Z138" s="339"/>
      <c r="AA138" s="252"/>
      <c r="AB138" s="252"/>
      <c r="AC138" s="252"/>
    </row>
    <row r="139" spans="1:29">
      <c r="A139" s="254">
        <v>95</v>
      </c>
      <c r="B139" s="440">
        <f t="shared" si="18"/>
        <v>0.05</v>
      </c>
      <c r="C139" s="255">
        <f t="shared" si="19"/>
        <v>-24.802560635867607</v>
      </c>
      <c r="D139" s="255">
        <f t="shared" si="20"/>
        <v>-15.815363815205634</v>
      </c>
      <c r="E139" s="252"/>
      <c r="F139" s="255">
        <f t="shared" si="21"/>
        <v>-23.202987408512207</v>
      </c>
      <c r="G139" s="255">
        <f t="shared" si="22"/>
        <v>-5.2285937671882614</v>
      </c>
      <c r="H139" s="252"/>
      <c r="I139" s="252"/>
      <c r="J139" s="255">
        <f t="shared" si="23"/>
        <v>-22.902987408512207</v>
      </c>
      <c r="K139" s="255">
        <f t="shared" si="24"/>
        <v>-16.911522861404222</v>
      </c>
      <c r="L139" s="252"/>
      <c r="M139" s="252"/>
      <c r="N139" s="255">
        <f t="shared" si="25"/>
        <v>-20.505548044379811</v>
      </c>
      <c r="O139" s="255">
        <f t="shared" si="26"/>
        <v>-12.117497678428638</v>
      </c>
      <c r="P139" s="252"/>
      <c r="Q139" s="252"/>
      <c r="R139" s="255">
        <f t="shared" si="27"/>
        <v>-22.602560635867604</v>
      </c>
      <c r="S139" s="255">
        <f t="shared" si="28"/>
        <v>-22.302987408512205</v>
      </c>
      <c r="T139" s="252"/>
      <c r="U139" s="252"/>
      <c r="V139" s="255">
        <f t="shared" si="29"/>
        <v>-25.301707090578404</v>
      </c>
      <c r="W139" s="255">
        <f t="shared" si="30"/>
        <v>-11.521338632230046</v>
      </c>
      <c r="X139" s="252"/>
      <c r="Y139" s="339"/>
      <c r="Z139" s="339"/>
      <c r="AA139" s="252"/>
      <c r="AB139" s="252"/>
      <c r="AC139" s="252"/>
    </row>
    <row r="140" spans="1:29">
      <c r="A140" s="254">
        <v>99</v>
      </c>
      <c r="B140" s="440">
        <f t="shared" si="18"/>
        <v>0.01</v>
      </c>
      <c r="C140" s="255">
        <f t="shared" si="19"/>
        <v>-23.836897888407147</v>
      </c>
      <c r="D140" s="255">
        <f t="shared" si="20"/>
        <v>-10.021387330442874</v>
      </c>
      <c r="E140" s="252"/>
      <c r="F140" s="255">
        <f t="shared" si="21"/>
        <v>-22.076380869808336</v>
      </c>
      <c r="G140" s="255">
        <f t="shared" si="22"/>
        <v>5.5546402461202078</v>
      </c>
      <c r="H140" s="252"/>
      <c r="I140" s="252"/>
      <c r="J140" s="255">
        <f t="shared" si="23"/>
        <v>-21.776380869808335</v>
      </c>
      <c r="K140" s="255">
        <f t="shared" si="24"/>
        <v>-12.566040497832153</v>
      </c>
      <c r="L140" s="252"/>
      <c r="M140" s="252"/>
      <c r="N140" s="255">
        <f t="shared" si="25"/>
        <v>-18.41327875821548</v>
      </c>
      <c r="O140" s="255">
        <f t="shared" si="26"/>
        <v>-5.5188022374488277</v>
      </c>
      <c r="P140" s="252"/>
      <c r="Q140" s="252"/>
      <c r="R140" s="255">
        <f t="shared" si="27"/>
        <v>-21.636897888407145</v>
      </c>
      <c r="S140" s="255">
        <f t="shared" si="28"/>
        <v>-21.176380869808334</v>
      </c>
      <c r="T140" s="252"/>
      <c r="U140" s="252"/>
      <c r="V140" s="255">
        <f t="shared" si="29"/>
        <v>-24.657931925604764</v>
      </c>
      <c r="W140" s="255">
        <f t="shared" si="30"/>
        <v>-3.4741490700595463</v>
      </c>
      <c r="X140" s="252"/>
      <c r="Y140" s="339"/>
      <c r="Z140" s="339"/>
      <c r="AA140" s="252"/>
      <c r="AB140" s="252"/>
      <c r="AC140" s="252"/>
    </row>
    <row r="141" spans="1:29">
      <c r="A141" s="254">
        <v>99.9</v>
      </c>
      <c r="B141" s="440">
        <f t="shared" si="18"/>
        <v>9.9999999999994321E-4</v>
      </c>
      <c r="C141" s="255">
        <f t="shared" si="19"/>
        <v>-22.455346832610687</v>
      </c>
      <c r="D141" s="255">
        <f t="shared" si="20"/>
        <v>-1.7320809956641021</v>
      </c>
      <c r="E141" s="252"/>
      <c r="F141" s="255">
        <f t="shared" si="21"/>
        <v>-20.464571304712464</v>
      </c>
      <c r="G141" s="255">
        <f t="shared" si="22"/>
        <v>20.981960369180701</v>
      </c>
      <c r="H141" s="252"/>
      <c r="I141" s="252"/>
      <c r="J141" s="255">
        <f t="shared" si="23"/>
        <v>-20.164571304712464</v>
      </c>
      <c r="K141" s="255">
        <f t="shared" si="24"/>
        <v>-6.3490607467480764</v>
      </c>
      <c r="L141" s="252"/>
      <c r="M141" s="252"/>
      <c r="N141" s="255">
        <f t="shared" si="25"/>
        <v>-15.419918137323146</v>
      </c>
      <c r="O141" s="255">
        <f t="shared" si="26"/>
        <v>3.921796643826994</v>
      </c>
      <c r="P141" s="252"/>
      <c r="Q141" s="252"/>
      <c r="R141" s="255">
        <f t="shared" si="27"/>
        <v>-20.255346832610684</v>
      </c>
      <c r="S141" s="255">
        <f t="shared" si="28"/>
        <v>-19.564571304712462</v>
      </c>
      <c r="T141" s="252"/>
      <c r="U141" s="252"/>
      <c r="V141" s="255">
        <f t="shared" si="29"/>
        <v>-23.736897888407121</v>
      </c>
      <c r="W141" s="255">
        <f t="shared" si="30"/>
        <v>8.0387763949109683</v>
      </c>
      <c r="X141" s="252"/>
      <c r="Y141" s="339"/>
      <c r="Z141" s="339"/>
      <c r="AA141" s="252"/>
      <c r="AB141" s="252"/>
      <c r="AC141" s="252"/>
    </row>
    <row r="142" spans="1:29">
      <c r="A142" s="254">
        <v>99.99</v>
      </c>
      <c r="B142" s="440">
        <f t="shared" si="18"/>
        <v>1.0000000000005117E-4</v>
      </c>
      <c r="C142" s="255">
        <f t="shared" si="19"/>
        <v>-21.073795776814599</v>
      </c>
      <c r="D142" s="255">
        <f t="shared" si="20"/>
        <v>6.5572253391124136</v>
      </c>
      <c r="E142" s="252"/>
      <c r="F142" s="255">
        <f t="shared" si="21"/>
        <v>-18.85276173961703</v>
      </c>
      <c r="G142" s="255">
        <f t="shared" si="22"/>
        <v>36.409280492236988</v>
      </c>
      <c r="H142" s="252"/>
      <c r="I142" s="252"/>
      <c r="J142" s="255">
        <f t="shared" si="23"/>
        <v>-18.552761739617033</v>
      </c>
      <c r="K142" s="255">
        <f t="shared" si="24"/>
        <v>-0.13208099566568876</v>
      </c>
      <c r="L142" s="252"/>
      <c r="M142" s="252"/>
      <c r="N142" s="255">
        <f t="shared" si="25"/>
        <v>-12.426557516431627</v>
      </c>
      <c r="O142" s="255">
        <f t="shared" si="26"/>
        <v>13.362395525100247</v>
      </c>
      <c r="P142" s="252"/>
      <c r="Q142" s="252"/>
      <c r="R142" s="255">
        <f t="shared" si="27"/>
        <v>-18.873795776814596</v>
      </c>
      <c r="S142" s="255">
        <f t="shared" si="28"/>
        <v>-17.952761739617031</v>
      </c>
      <c r="T142" s="252"/>
      <c r="U142" s="252"/>
      <c r="V142" s="255">
        <f t="shared" si="29"/>
        <v>-22.81586385120973</v>
      </c>
      <c r="W142" s="255">
        <f t="shared" si="30"/>
        <v>19.551701859878349</v>
      </c>
      <c r="X142" s="252"/>
      <c r="Y142" s="339"/>
      <c r="Z142" s="339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>
      <c r="A188" s="252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>
      <c r="A190" s="252"/>
      <c r="B190" s="252"/>
      <c r="C190" s="252"/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>
      <c r="A191" s="252"/>
      <c r="B191" s="252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  <row r="192" spans="1:29">
      <c r="A192" s="252"/>
      <c r="B192" s="252"/>
      <c r="C192" s="252"/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339"/>
      <c r="Z192" s="339"/>
      <c r="AA192" s="252"/>
      <c r="AB192" s="252"/>
      <c r="AC192" s="252"/>
    </row>
    <row r="193" spans="1:29">
      <c r="A193" s="252"/>
      <c r="B193" s="252"/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  <c r="R193" s="252"/>
      <c r="S193" s="252"/>
      <c r="T193" s="252"/>
      <c r="U193" s="252"/>
      <c r="V193" s="252"/>
      <c r="W193" s="252"/>
      <c r="X193" s="252"/>
      <c r="Y193" s="339"/>
      <c r="Z193" s="339"/>
      <c r="AA193" s="252"/>
      <c r="AB193" s="252"/>
      <c r="AC193" s="252"/>
    </row>
    <row r="194" spans="1:29">
      <c r="A194" s="252"/>
      <c r="B194" s="252"/>
      <c r="C194" s="252"/>
      <c r="D194" s="252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R194" s="252"/>
      <c r="S194" s="252"/>
      <c r="T194" s="252"/>
      <c r="U194" s="252"/>
      <c r="V194" s="252"/>
      <c r="W194" s="252"/>
      <c r="X194" s="252"/>
      <c r="Y194" s="339"/>
      <c r="Z194" s="339"/>
      <c r="AA194" s="252"/>
      <c r="AB194" s="252"/>
      <c r="AC194" s="252"/>
    </row>
    <row r="195" spans="1:29">
      <c r="A195" s="252"/>
      <c r="B195" s="252"/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  <c r="R195" s="252"/>
      <c r="S195" s="252"/>
      <c r="T195" s="252"/>
      <c r="U195" s="252"/>
      <c r="V195" s="252"/>
      <c r="W195" s="252"/>
      <c r="X195" s="252"/>
      <c r="Y195" s="339"/>
      <c r="Z195" s="339"/>
      <c r="AA195" s="252"/>
      <c r="AB195" s="252"/>
      <c r="AC195" s="252"/>
    </row>
    <row r="196" spans="1:29">
      <c r="A196" s="252"/>
      <c r="B196" s="252"/>
      <c r="C196" s="252"/>
      <c r="D196" s="252"/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  <c r="R196" s="252"/>
      <c r="S196" s="252"/>
      <c r="T196" s="252"/>
      <c r="U196" s="252"/>
      <c r="V196" s="252"/>
      <c r="W196" s="252"/>
      <c r="X196" s="252"/>
      <c r="Y196" s="339"/>
      <c r="Z196" s="339"/>
      <c r="AA196" s="252"/>
      <c r="AB196" s="252"/>
      <c r="AC196" s="252"/>
    </row>
    <row r="197" spans="1:29" ht="15.6">
      <c r="A197" s="251"/>
      <c r="B197" s="252"/>
      <c r="C197" s="252"/>
      <c r="D197" s="252"/>
      <c r="E197" s="252"/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252"/>
      <c r="S197" s="252"/>
      <c r="T197" s="252"/>
      <c r="U197" s="252"/>
      <c r="V197" s="252"/>
      <c r="W197" s="252"/>
      <c r="X197" s="252"/>
      <c r="Y197" s="339"/>
      <c r="Z197" s="339"/>
      <c r="AA197" s="252"/>
      <c r="AB197" s="252"/>
      <c r="AC197" s="252"/>
    </row>
    <row r="198" spans="1:29">
      <c r="A198" s="252"/>
      <c r="B198" s="252"/>
      <c r="C198" s="252"/>
      <c r="D198" s="252"/>
      <c r="E198" s="252"/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  <c r="R198" s="252"/>
      <c r="S198" s="252"/>
      <c r="T198" s="252"/>
      <c r="U198" s="252"/>
      <c r="V198" s="252"/>
      <c r="W198" s="252"/>
      <c r="X198" s="252"/>
      <c r="Y198" s="339"/>
      <c r="Z198" s="339"/>
      <c r="AA198" s="252"/>
      <c r="AB198" s="252"/>
      <c r="AC198" s="252"/>
    </row>
    <row r="199" spans="1:29">
      <c r="A199" s="252"/>
      <c r="B199" s="439"/>
      <c r="C199" s="252"/>
      <c r="D199" s="252"/>
      <c r="E199" s="439"/>
      <c r="F199" s="252"/>
      <c r="G199" s="252"/>
      <c r="H199" s="252"/>
      <c r="I199" s="252"/>
      <c r="J199" s="252"/>
      <c r="K199" s="252"/>
      <c r="L199" s="252"/>
      <c r="M199" s="252"/>
      <c r="N199" s="252"/>
      <c r="O199" s="252"/>
      <c r="P199" s="252"/>
      <c r="Q199" s="252"/>
      <c r="R199" s="252"/>
      <c r="S199" s="252"/>
      <c r="T199" s="252"/>
      <c r="U199" s="252"/>
      <c r="V199" s="252"/>
      <c r="W199" s="252"/>
      <c r="X199" s="252"/>
      <c r="Y199" s="339"/>
      <c r="Z199" s="339"/>
      <c r="AA199" s="252"/>
      <c r="AB199" s="252"/>
      <c r="AC199" s="252"/>
    </row>
    <row r="200" spans="1:29">
      <c r="A200" s="252"/>
      <c r="B200" s="253"/>
      <c r="C200" s="252"/>
      <c r="D200" s="252"/>
      <c r="E200" s="252"/>
      <c r="F200" s="252"/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  <c r="R200" s="252"/>
      <c r="S200" s="252"/>
      <c r="T200" s="252"/>
      <c r="U200" s="252"/>
      <c r="V200" s="252"/>
      <c r="W200" s="252"/>
      <c r="X200" s="252"/>
      <c r="Y200" s="339"/>
      <c r="Z200" s="339"/>
      <c r="AA200" s="252"/>
      <c r="AB200" s="252"/>
      <c r="AC200" s="252"/>
    </row>
    <row r="203" spans="1:29">
      <c r="A203" s="256" t="s">
        <v>1441</v>
      </c>
    </row>
    <row r="204" spans="1:29" ht="15.6">
      <c r="A204" s="256" t="s">
        <v>1442</v>
      </c>
    </row>
    <row r="205" spans="1:29" ht="15.6">
      <c r="A205" s="256" t="s">
        <v>1443</v>
      </c>
    </row>
    <row r="206" spans="1:29">
      <c r="A206" s="256"/>
    </row>
    <row r="207" spans="1:29">
      <c r="A207" s="256" t="s">
        <v>1444</v>
      </c>
    </row>
    <row r="208" spans="1:29">
      <c r="A208" s="256" t="s">
        <v>1445</v>
      </c>
    </row>
    <row r="209" spans="1:1">
      <c r="A209" s="256" t="s">
        <v>1446</v>
      </c>
    </row>
    <row r="210" spans="1:1">
      <c r="A210" s="256" t="s">
        <v>1447</v>
      </c>
    </row>
    <row r="211" spans="1:1">
      <c r="A211" s="256" t="s">
        <v>1448</v>
      </c>
    </row>
    <row r="212" spans="1:1">
      <c r="A212" s="256" t="s">
        <v>1449</v>
      </c>
    </row>
    <row r="213" spans="1:1">
      <c r="A213" s="256" t="s">
        <v>1450</v>
      </c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F213"/>
  <sheetViews>
    <sheetView workbookViewId="0">
      <pane xSplit="1" ySplit="3" topLeftCell="B4" activePane="bottomRight" state="frozen"/>
      <selection pane="bottomRight" activeCell="E28" sqref="E28"/>
      <selection pane="bottomLeft" activeCell="A4" sqref="A4"/>
      <selection pane="topRight" activeCell="B1" sqref="B1"/>
    </sheetView>
  </sheetViews>
  <sheetFormatPr defaultColWidth="8.85546875" defaultRowHeight="14.45"/>
  <cols>
    <col min="1" max="1" width="32.42578125" customWidth="1"/>
    <col min="2" max="2" width="16.28515625" style="87" customWidth="1"/>
    <col min="3" max="3" width="14.140625" style="87" customWidth="1"/>
    <col min="4" max="4" width="12.42578125" style="87" customWidth="1"/>
    <col min="5" max="5" width="15.28515625" customWidth="1"/>
    <col min="6" max="6" width="18.42578125" customWidth="1"/>
    <col min="7" max="7" width="12.42578125" customWidth="1"/>
    <col min="8" max="8" width="13.28515625" customWidth="1"/>
    <col min="9" max="9" width="15.140625" customWidth="1"/>
    <col min="10" max="10" width="19.140625" customWidth="1"/>
    <col min="11" max="11" width="22.85546875" customWidth="1"/>
    <col min="12" max="19" width="11.140625" customWidth="1"/>
    <col min="20" max="20" width="15.28515625" customWidth="1"/>
    <col min="21" max="21" width="11.140625" customWidth="1"/>
    <col min="22" max="22" width="15.85546875" customWidth="1"/>
    <col min="23" max="27" width="11.140625" customWidth="1"/>
    <col min="28" max="29" width="11.140625" style="329" customWidth="1"/>
    <col min="30" max="36" width="11.140625" customWidth="1"/>
    <col min="37" max="37" width="14.140625" customWidth="1"/>
  </cols>
  <sheetData>
    <row r="1" spans="1:29">
      <c r="A1" s="131" t="s">
        <v>1174</v>
      </c>
      <c r="B1" s="289"/>
      <c r="C1" s="289"/>
      <c r="D1" s="289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AB1"/>
      <c r="AC1"/>
    </row>
    <row r="2" spans="1:29">
      <c r="A2" t="s">
        <v>1180</v>
      </c>
      <c r="E2" s="87" t="s">
        <v>970</v>
      </c>
      <c r="F2" s="87" t="s">
        <v>971</v>
      </c>
      <c r="G2" s="87" t="s">
        <v>978</v>
      </c>
      <c r="AB2"/>
      <c r="AC2"/>
    </row>
    <row r="3" spans="1:29">
      <c r="A3" t="s">
        <v>1196</v>
      </c>
      <c r="B3" s="87">
        <v>323</v>
      </c>
      <c r="C3" s="87" t="s">
        <v>1342</v>
      </c>
      <c r="D3" s="87" t="s">
        <v>15</v>
      </c>
      <c r="E3" s="86" t="s">
        <v>927</v>
      </c>
      <c r="F3" s="86" t="s">
        <v>19</v>
      </c>
      <c r="G3" s="249" t="s">
        <v>959</v>
      </c>
      <c r="H3" t="s">
        <v>1304</v>
      </c>
      <c r="I3" t="s">
        <v>1304</v>
      </c>
      <c r="J3" t="s">
        <v>1216</v>
      </c>
      <c r="AB3"/>
      <c r="AC3"/>
    </row>
    <row r="4" spans="1:29">
      <c r="A4" t="s">
        <v>1229</v>
      </c>
      <c r="E4" s="87"/>
      <c r="F4" s="87"/>
      <c r="G4" s="87"/>
      <c r="AB4"/>
      <c r="AC4"/>
    </row>
    <row r="5" spans="1:29">
      <c r="A5" t="s">
        <v>1233</v>
      </c>
      <c r="E5" s="87" t="s">
        <v>1234</v>
      </c>
      <c r="F5" s="87" t="s">
        <v>1234</v>
      </c>
      <c r="G5" s="87" t="s">
        <v>1234</v>
      </c>
      <c r="AB5"/>
      <c r="AC5"/>
    </row>
    <row r="6" spans="1:29">
      <c r="A6" t="s">
        <v>1235</v>
      </c>
      <c r="E6" s="87"/>
      <c r="F6" s="87"/>
      <c r="G6" s="87"/>
      <c r="AB6"/>
      <c r="AC6"/>
    </row>
    <row r="7" spans="1:29" ht="19.899999999999999">
      <c r="A7" t="s">
        <v>1406</v>
      </c>
      <c r="B7" s="87">
        <v>-23.8</v>
      </c>
      <c r="C7" s="87">
        <v>-28.6</v>
      </c>
      <c r="D7" s="87">
        <v>-26.1</v>
      </c>
      <c r="E7" s="283">
        <v>-27.5</v>
      </c>
      <c r="F7" s="87">
        <v>-26.5</v>
      </c>
      <c r="G7" s="87">
        <v>-27.2</v>
      </c>
      <c r="H7">
        <v>-26.6</v>
      </c>
      <c r="I7">
        <v>-27.2</v>
      </c>
      <c r="J7">
        <v>-26.6</v>
      </c>
      <c r="AB7"/>
      <c r="AC7"/>
    </row>
    <row r="8" spans="1:29" ht="19.899999999999999">
      <c r="A8" t="s">
        <v>1407</v>
      </c>
      <c r="E8" s="87">
        <v>-26</v>
      </c>
      <c r="F8" s="87">
        <v>-25.8</v>
      </c>
      <c r="G8" s="87">
        <v>-25.3</v>
      </c>
      <c r="H8">
        <v>-25.8</v>
      </c>
      <c r="I8" s="268">
        <v>-26.4</v>
      </c>
      <c r="J8">
        <v>-25.9</v>
      </c>
      <c r="AB8"/>
      <c r="AC8"/>
    </row>
    <row r="9" spans="1:29" ht="19.899999999999999">
      <c r="A9" t="s">
        <v>1408</v>
      </c>
      <c r="E9" s="87">
        <v>-25.3</v>
      </c>
      <c r="F9" s="283">
        <v>-26.4</v>
      </c>
      <c r="G9" s="87">
        <v>-20.9</v>
      </c>
      <c r="H9">
        <v>-25.9</v>
      </c>
      <c r="I9">
        <v>-26.3</v>
      </c>
      <c r="J9">
        <v>-26.3</v>
      </c>
      <c r="AB9"/>
      <c r="AC9"/>
    </row>
    <row r="10" spans="1:29" ht="19.899999999999999">
      <c r="A10" t="s">
        <v>1409</v>
      </c>
      <c r="E10" s="87">
        <v>-25.6</v>
      </c>
      <c r="F10" s="87">
        <v>-26.3</v>
      </c>
      <c r="G10" s="87">
        <v>-24.6</v>
      </c>
      <c r="H10">
        <v>-25.9</v>
      </c>
      <c r="I10">
        <v>-26.1</v>
      </c>
      <c r="J10" s="268">
        <v>-26.5</v>
      </c>
      <c r="AB10"/>
      <c r="AC10"/>
    </row>
    <row r="11" spans="1:29">
      <c r="A11" t="s">
        <v>1384</v>
      </c>
      <c r="E11" s="87">
        <v>-25.6</v>
      </c>
      <c r="F11" s="87">
        <v>-24.3</v>
      </c>
      <c r="G11" s="87">
        <v>-24.7</v>
      </c>
      <c r="H11">
        <v>-25.6</v>
      </c>
      <c r="I11">
        <v>-25.9</v>
      </c>
      <c r="J11" s="268">
        <v>-26.1</v>
      </c>
      <c r="AB11"/>
      <c r="AC11"/>
    </row>
    <row r="12" spans="1:29">
      <c r="A12" t="s">
        <v>1385</v>
      </c>
      <c r="E12" s="87">
        <v>-25.7</v>
      </c>
      <c r="F12" s="87">
        <v>-25.6</v>
      </c>
      <c r="G12" s="87">
        <v>-24.7</v>
      </c>
      <c r="H12">
        <v>-26</v>
      </c>
      <c r="I12">
        <v>-26.4</v>
      </c>
      <c r="J12">
        <v>-26.3</v>
      </c>
      <c r="AB12"/>
      <c r="AC12"/>
    </row>
    <row r="13" spans="1:29">
      <c r="A13" t="s">
        <v>1410</v>
      </c>
      <c r="E13" s="156" t="s">
        <v>14</v>
      </c>
      <c r="F13" s="156" t="s">
        <v>14</v>
      </c>
      <c r="G13" s="156">
        <v>-29</v>
      </c>
      <c r="H13">
        <v>0</v>
      </c>
      <c r="I13">
        <v>0</v>
      </c>
      <c r="J13">
        <v>0</v>
      </c>
      <c r="AB13"/>
      <c r="AC13"/>
    </row>
    <row r="14" spans="1:29">
      <c r="A14" t="s">
        <v>1411</v>
      </c>
      <c r="E14" s="156" t="s">
        <v>14</v>
      </c>
      <c r="F14" s="156" t="s">
        <v>14</v>
      </c>
      <c r="G14" s="156" t="s">
        <v>14</v>
      </c>
      <c r="H14">
        <v>0</v>
      </c>
      <c r="I14">
        <v>0</v>
      </c>
      <c r="J14">
        <v>0</v>
      </c>
      <c r="AB14"/>
      <c r="AC14"/>
    </row>
    <row r="15" spans="1:29">
      <c r="A15" t="s">
        <v>1412</v>
      </c>
      <c r="E15" s="156" t="s">
        <v>14</v>
      </c>
      <c r="F15" s="156" t="s">
        <v>14</v>
      </c>
      <c r="G15" s="156" t="s">
        <v>14</v>
      </c>
      <c r="H15">
        <v>0</v>
      </c>
      <c r="I15">
        <v>0</v>
      </c>
      <c r="J15">
        <v>0</v>
      </c>
      <c r="AB15"/>
      <c r="AC15"/>
    </row>
    <row r="16" spans="1:29">
      <c r="A16" t="s">
        <v>1413</v>
      </c>
      <c r="E16" s="156" t="s">
        <v>14</v>
      </c>
      <c r="F16" s="156" t="s">
        <v>14</v>
      </c>
      <c r="G16" s="156" t="s">
        <v>14</v>
      </c>
      <c r="H16">
        <v>0</v>
      </c>
      <c r="I16">
        <v>0</v>
      </c>
      <c r="J16">
        <v>0</v>
      </c>
      <c r="AB16"/>
      <c r="AC16"/>
    </row>
    <row r="17" spans="1:29">
      <c r="A17" t="s">
        <v>1387</v>
      </c>
      <c r="E17" s="87">
        <v>-26.7</v>
      </c>
      <c r="F17" s="87">
        <v>-25.5</v>
      </c>
      <c r="G17" s="87">
        <v>-26</v>
      </c>
      <c r="H17">
        <v>-25.2</v>
      </c>
      <c r="I17">
        <v>-24.8</v>
      </c>
      <c r="J17">
        <v>-25.9</v>
      </c>
      <c r="AB17"/>
      <c r="AC17"/>
    </row>
    <row r="18" spans="1:29">
      <c r="A18" t="s">
        <v>1389</v>
      </c>
      <c r="E18" s="87">
        <v>-26.5</v>
      </c>
      <c r="F18" s="87">
        <v>-26.8</v>
      </c>
      <c r="G18" s="87">
        <v>-27.4</v>
      </c>
      <c r="H18">
        <v>-27.9</v>
      </c>
      <c r="I18">
        <v>-28.6</v>
      </c>
      <c r="J18" s="268">
        <v>-28.9</v>
      </c>
      <c r="AB18"/>
      <c r="AC18"/>
    </row>
    <row r="19" spans="1:29">
      <c r="A19" t="s">
        <v>1390</v>
      </c>
      <c r="E19" s="156" t="s">
        <v>14</v>
      </c>
      <c r="F19" s="87">
        <v>-30.2</v>
      </c>
      <c r="G19" s="87">
        <v>-28.1</v>
      </c>
      <c r="H19">
        <v>-25.4</v>
      </c>
      <c r="I19">
        <v>-25.2</v>
      </c>
      <c r="J19">
        <v>-25.8</v>
      </c>
      <c r="AB19"/>
      <c r="AC19"/>
    </row>
    <row r="20" spans="1:29">
      <c r="A20" t="s">
        <v>1391</v>
      </c>
      <c r="E20" s="156" t="s">
        <v>14</v>
      </c>
      <c r="F20" s="87">
        <v>-27.6</v>
      </c>
      <c r="G20" s="87">
        <v>-25.7</v>
      </c>
      <c r="H20">
        <v>-26.2</v>
      </c>
      <c r="I20">
        <v>-27.6</v>
      </c>
      <c r="J20">
        <v>-26.7</v>
      </c>
      <c r="AB20"/>
      <c r="AC20"/>
    </row>
    <row r="21" spans="1:29">
      <c r="AB21"/>
      <c r="AC21"/>
    </row>
    <row r="22" spans="1:29">
      <c r="A22" t="s">
        <v>1180</v>
      </c>
      <c r="E22" s="87" t="s">
        <v>970</v>
      </c>
      <c r="F22" s="87" t="s">
        <v>971</v>
      </c>
      <c r="G22" s="87" t="s">
        <v>978</v>
      </c>
      <c r="AB22"/>
      <c r="AC22"/>
    </row>
    <row r="23" spans="1:29">
      <c r="A23" t="s">
        <v>1196</v>
      </c>
      <c r="E23" s="86" t="s">
        <v>927</v>
      </c>
      <c r="F23" s="86" t="s">
        <v>19</v>
      </c>
      <c r="G23" s="249" t="s">
        <v>959</v>
      </c>
      <c r="AB23"/>
      <c r="AC23"/>
    </row>
    <row r="24" spans="1:29">
      <c r="A24" t="s">
        <v>1229</v>
      </c>
      <c r="E24" s="87"/>
      <c r="F24" s="87"/>
      <c r="G24" s="87"/>
      <c r="AB24"/>
      <c r="AC24"/>
    </row>
    <row r="25" spans="1:29">
      <c r="A25" s="102" t="s">
        <v>1247</v>
      </c>
      <c r="B25" s="258"/>
      <c r="C25" s="258"/>
      <c r="D25" s="258"/>
      <c r="E25" s="258" t="s">
        <v>1248</v>
      </c>
      <c r="F25" s="258" t="s">
        <v>1248</v>
      </c>
      <c r="G25" s="258" t="s">
        <v>1248</v>
      </c>
      <c r="AB25"/>
      <c r="AC25"/>
    </row>
    <row r="26" spans="1:29">
      <c r="A26" s="102"/>
      <c r="B26" s="258"/>
      <c r="C26" s="258"/>
      <c r="D26" s="258"/>
      <c r="E26" s="258"/>
      <c r="F26" s="258"/>
      <c r="G26" s="258"/>
      <c r="AB26"/>
      <c r="AC26"/>
    </row>
    <row r="27" spans="1:29">
      <c r="A27" s="102" t="s">
        <v>1392</v>
      </c>
      <c r="B27" s="258"/>
      <c r="C27" s="258"/>
      <c r="D27" s="258"/>
      <c r="E27" s="259">
        <f t="shared" ref="E27:J27" si="0">100-EXP(1000*LN((0.001*E7+1)/(0.001*$E$121+1))/$E$122)*100</f>
        <v>0</v>
      </c>
      <c r="F27" s="259">
        <f t="shared" si="0"/>
        <v>81.966075956248176</v>
      </c>
      <c r="G27" s="259">
        <f t="shared" si="0"/>
        <v>40.193721097194356</v>
      </c>
      <c r="H27" s="259">
        <f t="shared" si="0"/>
        <v>78.598371696812052</v>
      </c>
      <c r="I27" s="259">
        <f t="shared" si="0"/>
        <v>40.193721097194356</v>
      </c>
      <c r="J27" s="259">
        <f t="shared" si="0"/>
        <v>78.598371696812052</v>
      </c>
      <c r="AB27"/>
      <c r="AC27"/>
    </row>
    <row r="28" spans="1:29">
      <c r="A28" s="102" t="s">
        <v>1393</v>
      </c>
      <c r="B28" s="258"/>
      <c r="C28" s="258"/>
      <c r="D28" s="258"/>
      <c r="E28" s="259">
        <f t="shared" ref="E28:J28" si="1">100-EXP(1000*LN((0.001*E8+1)/(0.001*$I$121+1))/$I$122)*100</f>
        <v>44.389759118063033</v>
      </c>
      <c r="F28" s="259">
        <f t="shared" si="1"/>
        <v>58.526431110868728</v>
      </c>
      <c r="G28" s="259">
        <f t="shared" si="1"/>
        <v>80.073667739465208</v>
      </c>
      <c r="H28" s="259">
        <f t="shared" si="1"/>
        <v>58.526431110868728</v>
      </c>
      <c r="I28" s="259">
        <f t="shared" si="1"/>
        <v>0</v>
      </c>
      <c r="J28" s="259">
        <f t="shared" si="1"/>
        <v>51.975834904551895</v>
      </c>
      <c r="AB28"/>
      <c r="AC28"/>
    </row>
    <row r="29" spans="1:29">
      <c r="A29" s="102" t="s">
        <v>1394</v>
      </c>
      <c r="B29" s="258"/>
      <c r="C29" s="258"/>
      <c r="D29" s="258"/>
      <c r="E29" s="259">
        <f t="shared" ref="E29:J29" si="2">100-EXP(1000*LN((0.001*E9+1)/(0.001*$U$121+1))/$U$122)*100</f>
        <v>84.771214757228009</v>
      </c>
      <c r="F29" s="259">
        <f t="shared" si="2"/>
        <v>0</v>
      </c>
      <c r="G29" s="264">
        <f t="shared" si="2"/>
        <v>99.991633873554449</v>
      </c>
      <c r="H29" s="259">
        <f t="shared" si="2"/>
        <v>57.501872619084558</v>
      </c>
      <c r="I29" s="259">
        <f t="shared" si="2"/>
        <v>15.732774919185673</v>
      </c>
      <c r="J29" s="259">
        <f t="shared" si="2"/>
        <v>15.732774919185673</v>
      </c>
      <c r="AB29"/>
      <c r="AC29"/>
    </row>
    <row r="30" spans="1:29">
      <c r="A30" s="102" t="s">
        <v>1395</v>
      </c>
      <c r="B30" s="258"/>
      <c r="C30" s="258"/>
      <c r="D30" s="258"/>
      <c r="E30" s="259">
        <f t="shared" ref="E30:J30" si="3">100-EXP(1000*LN((0.001*E10+1)/(0.001*$M$121+1))/$M$122)*100</f>
        <v>73.289222810567097</v>
      </c>
      <c r="F30" s="259">
        <f t="shared" si="3"/>
        <v>25.43221995351017</v>
      </c>
      <c r="G30" s="259">
        <f t="shared" si="3"/>
        <v>93.829898811596067</v>
      </c>
      <c r="H30" s="259">
        <f t="shared" si="3"/>
        <v>58.530179294843009</v>
      </c>
      <c r="I30" s="259">
        <f t="shared" si="3"/>
        <v>44.393110382663018</v>
      </c>
      <c r="J30" s="259">
        <f t="shared" si="3"/>
        <v>0</v>
      </c>
      <c r="AB30"/>
      <c r="AC30"/>
    </row>
    <row r="31" spans="1:29">
      <c r="A31" s="102" t="s">
        <v>1384</v>
      </c>
      <c r="B31" s="258"/>
      <c r="C31" s="258"/>
      <c r="D31" s="258"/>
      <c r="E31" s="259">
        <f t="shared" ref="E31:J31" si="4">100-EXP(1000*LN((0.001*E11+1)/(0.001*$M$123+1))/$M$122)*100</f>
        <v>51.964986041755843</v>
      </c>
      <c r="F31" s="259">
        <f t="shared" si="4"/>
        <v>92.848903578386128</v>
      </c>
      <c r="G31" s="259">
        <f t="shared" si="4"/>
        <v>87.153827785536336</v>
      </c>
      <c r="H31" s="259">
        <f t="shared" si="4"/>
        <v>51.964986041755843</v>
      </c>
      <c r="I31" s="259">
        <f t="shared" si="4"/>
        <v>25.42323264160693</v>
      </c>
      <c r="J31" s="259">
        <f t="shared" si="4"/>
        <v>0</v>
      </c>
      <c r="AB31"/>
      <c r="AC31"/>
    </row>
    <row r="32" spans="1:29">
      <c r="A32" s="102" t="s">
        <v>1385</v>
      </c>
      <c r="B32" s="258"/>
      <c r="C32" s="258"/>
      <c r="D32" s="258"/>
      <c r="E32" s="87"/>
      <c r="F32" s="87"/>
      <c r="G32" s="87"/>
      <c r="AB32"/>
      <c r="AC32"/>
    </row>
    <row r="33" spans="1:29">
      <c r="A33" t="s">
        <v>1410</v>
      </c>
      <c r="E33" s="156"/>
      <c r="F33" s="156"/>
      <c r="G33" s="156"/>
      <c r="AB33"/>
      <c r="AC33"/>
    </row>
    <row r="34" spans="1:29">
      <c r="A34" t="s">
        <v>1411</v>
      </c>
      <c r="E34" s="156"/>
      <c r="F34" s="156"/>
      <c r="G34" s="156"/>
      <c r="AB34"/>
      <c r="AC34"/>
    </row>
    <row r="35" spans="1:29">
      <c r="A35" t="s">
        <v>1412</v>
      </c>
      <c r="E35" s="156"/>
      <c r="F35" s="156"/>
      <c r="G35" s="156"/>
      <c r="AB35"/>
      <c r="AC35"/>
    </row>
    <row r="36" spans="1:29">
      <c r="A36" t="s">
        <v>1413</v>
      </c>
      <c r="E36" s="156"/>
      <c r="F36" s="156"/>
      <c r="G36" s="156"/>
      <c r="AB36"/>
      <c r="AC36"/>
    </row>
    <row r="37" spans="1:29">
      <c r="A37" t="s">
        <v>1387</v>
      </c>
      <c r="E37" s="87"/>
      <c r="F37" s="87"/>
      <c r="G37" s="87"/>
      <c r="AB37"/>
      <c r="AC37"/>
    </row>
    <row r="38" spans="1:29">
      <c r="A38" s="102" t="s">
        <v>1389</v>
      </c>
      <c r="B38" s="258"/>
      <c r="C38" s="258"/>
      <c r="D38" s="258"/>
      <c r="E38" s="259">
        <f t="shared" ref="E38:J38" si="5">100-EXP(1000*LN((0.001*E18+1)/(0.001*$Y$121+1))/$Y$122)*100</f>
        <v>99.791072472155648</v>
      </c>
      <c r="F38" s="259">
        <f t="shared" si="5"/>
        <v>99.548524010372944</v>
      </c>
      <c r="G38" s="259">
        <f t="shared" si="5"/>
        <v>97.890292604938608</v>
      </c>
      <c r="H38" s="259">
        <f t="shared" si="5"/>
        <v>92.36994831493385</v>
      </c>
      <c r="I38" s="259">
        <f t="shared" si="5"/>
        <v>53.800480035832315</v>
      </c>
      <c r="J38" s="259">
        <f t="shared" si="5"/>
        <v>0</v>
      </c>
      <c r="AB38"/>
      <c r="AC38"/>
    </row>
    <row r="39" spans="1:29">
      <c r="A39" t="s">
        <v>1390</v>
      </c>
      <c r="E39" s="156"/>
      <c r="F39" s="87"/>
      <c r="G39" s="87"/>
      <c r="AB39"/>
      <c r="AC39"/>
    </row>
    <row r="40" spans="1:29">
      <c r="A40" t="s">
        <v>1391</v>
      </c>
      <c r="E40" s="156"/>
      <c r="F40" s="87"/>
      <c r="G40" s="87"/>
      <c r="AB40"/>
      <c r="AC40"/>
    </row>
    <row r="41" spans="1:29">
      <c r="AB41"/>
      <c r="AC41"/>
    </row>
    <row r="42" spans="1:29">
      <c r="A42" s="261" t="s">
        <v>1249</v>
      </c>
      <c r="B42" s="262"/>
      <c r="C42" s="262"/>
      <c r="D42" s="262"/>
      <c r="E42" s="262" t="s">
        <v>1248</v>
      </c>
      <c r="F42" s="262" t="s">
        <v>1248</v>
      </c>
      <c r="G42" s="262" t="s">
        <v>1248</v>
      </c>
      <c r="AB42"/>
      <c r="AC42"/>
    </row>
    <row r="43" spans="1:29">
      <c r="A43" s="261"/>
      <c r="B43" s="262"/>
      <c r="C43" s="262"/>
      <c r="D43" s="262"/>
      <c r="E43" s="262"/>
      <c r="F43" s="262"/>
      <c r="G43" s="262"/>
      <c r="AB43"/>
      <c r="AC43"/>
    </row>
    <row r="44" spans="1:29">
      <c r="A44" s="261" t="s">
        <v>1392</v>
      </c>
      <c r="B44" s="262"/>
      <c r="C44" s="262"/>
      <c r="D44" s="262"/>
      <c r="E44" s="263">
        <f t="shared" ref="E44:J44" si="6">100-EXP(1000*LN((0.001*E7+1)/(0.001*$E$121+1))/$G$122)*100</f>
        <v>0</v>
      </c>
      <c r="F44" s="263">
        <f t="shared" si="6"/>
        <v>24.835107727720697</v>
      </c>
      <c r="G44" s="263">
        <f t="shared" si="6"/>
        <v>8.2108960438882548</v>
      </c>
      <c r="H44" s="263">
        <f t="shared" si="6"/>
        <v>22.65935264946755</v>
      </c>
      <c r="I44" s="263">
        <f t="shared" si="6"/>
        <v>8.2108960438882548</v>
      </c>
      <c r="J44" s="263">
        <f t="shared" si="6"/>
        <v>22.65935264946755</v>
      </c>
      <c r="AB44"/>
      <c r="AC44"/>
    </row>
    <row r="45" spans="1:29">
      <c r="A45" s="261" t="s">
        <v>1393</v>
      </c>
      <c r="B45" s="262"/>
      <c r="C45" s="262"/>
      <c r="D45" s="262"/>
      <c r="E45" s="263">
        <f t="shared" ref="E45:J45" si="7">100-EXP(1000*LN((0.001*E8+1)/(0.001*$I$121+1))/$K$122)*100</f>
        <v>5.9466260235086139</v>
      </c>
      <c r="F45" s="263">
        <f t="shared" si="7"/>
        <v>8.7851245221918361</v>
      </c>
      <c r="G45" s="263">
        <f t="shared" si="7"/>
        <v>15.509896059966039</v>
      </c>
      <c r="H45" s="263">
        <f t="shared" si="7"/>
        <v>8.7851245221918361</v>
      </c>
      <c r="I45" s="263">
        <f t="shared" si="7"/>
        <v>0</v>
      </c>
      <c r="J45" s="263">
        <f t="shared" si="7"/>
        <v>7.3768209301695151</v>
      </c>
      <c r="AB45"/>
      <c r="AC45"/>
    </row>
    <row r="46" spans="1:29">
      <c r="A46" s="261" t="s">
        <v>1394</v>
      </c>
      <c r="B46" s="262"/>
      <c r="C46" s="262"/>
      <c r="D46" s="262"/>
      <c r="E46" s="263">
        <f t="shared" ref="E46:J46" si="8">100-EXP(1000*LN((0.001*E9+1)/(0.001*$Q$121+1))/$S$122)*100</f>
        <v>24.074084304091912</v>
      </c>
      <c r="F46" s="263">
        <f t="shared" si="8"/>
        <v>0</v>
      </c>
      <c r="G46" s="263">
        <f t="shared" si="8"/>
        <v>74.689760355394668</v>
      </c>
      <c r="H46" s="263">
        <f t="shared" si="8"/>
        <v>11.770241235568264</v>
      </c>
      <c r="I46" s="263">
        <f t="shared" si="8"/>
        <v>2.4739164187323581</v>
      </c>
      <c r="J46" s="263">
        <f t="shared" si="8"/>
        <v>2.4739164187323581</v>
      </c>
      <c r="AB46"/>
      <c r="AC46"/>
    </row>
    <row r="47" spans="1:29">
      <c r="A47" s="261" t="s">
        <v>1395</v>
      </c>
      <c r="B47" s="262"/>
      <c r="C47" s="262"/>
      <c r="D47" s="262"/>
      <c r="E47" s="263">
        <f t="shared" ref="E47:J47" si="9">100-EXP(1000*LN((0.001*E10+1)/(0.001*$M$121+1))/$O$122)*100</f>
        <v>28.982860877881762</v>
      </c>
      <c r="F47" s="263">
        <f t="shared" si="9"/>
        <v>7.3260397626218463</v>
      </c>
      <c r="G47" s="263">
        <f t="shared" si="9"/>
        <v>51.429555918784416</v>
      </c>
      <c r="H47" s="263">
        <f t="shared" si="9"/>
        <v>20.403582308061303</v>
      </c>
      <c r="I47" s="263">
        <f t="shared" si="9"/>
        <v>14.114028901453921</v>
      </c>
      <c r="J47" s="263">
        <f t="shared" si="9"/>
        <v>0</v>
      </c>
      <c r="AB47"/>
      <c r="AC47"/>
    </row>
    <row r="48" spans="1:29">
      <c r="A48" s="261" t="s">
        <v>1384</v>
      </c>
      <c r="B48" s="262"/>
      <c r="C48" s="262"/>
      <c r="D48" s="262"/>
      <c r="E48" s="263">
        <f t="shared" ref="E48:J48" si="10">100-EXP(1000*LN((0.001*E11+1)/(0.001*$M$123+1))/$O$122)*100</f>
        <v>17.312294180579286</v>
      </c>
      <c r="F48" s="263">
        <f t="shared" si="10"/>
        <v>49.535555423108548</v>
      </c>
      <c r="G48" s="263">
        <f t="shared" si="10"/>
        <v>41.258999414932852</v>
      </c>
      <c r="H48" s="263">
        <f t="shared" si="10"/>
        <v>17.312294180579286</v>
      </c>
      <c r="I48" s="263">
        <f t="shared" si="10"/>
        <v>7.3231440783143853</v>
      </c>
      <c r="J48" s="263">
        <f t="shared" si="10"/>
        <v>0</v>
      </c>
      <c r="AB48"/>
      <c r="AC48"/>
    </row>
    <row r="49" spans="1:31">
      <c r="A49" t="s">
        <v>1385</v>
      </c>
      <c r="E49" s="87"/>
      <c r="F49" s="87"/>
      <c r="G49" s="87"/>
      <c r="AB49"/>
      <c r="AC49"/>
    </row>
    <row r="50" spans="1:31">
      <c r="A50" t="s">
        <v>1410</v>
      </c>
      <c r="E50" s="156"/>
      <c r="F50" s="156"/>
      <c r="G50" s="156"/>
      <c r="AB50"/>
      <c r="AC50"/>
    </row>
    <row r="51" spans="1:31">
      <c r="A51" t="s">
        <v>1411</v>
      </c>
      <c r="E51" s="156"/>
      <c r="F51" s="156"/>
      <c r="G51" s="156"/>
      <c r="AB51"/>
      <c r="AC51"/>
    </row>
    <row r="52" spans="1:31">
      <c r="A52" t="s">
        <v>1412</v>
      </c>
      <c r="E52" s="156"/>
      <c r="F52" s="156"/>
      <c r="G52" s="156"/>
      <c r="AB52"/>
      <c r="AC52"/>
    </row>
    <row r="53" spans="1:31">
      <c r="A53" t="s">
        <v>1413</v>
      </c>
      <c r="E53" s="156"/>
      <c r="F53" s="156"/>
      <c r="G53" s="156"/>
      <c r="AB53"/>
      <c r="AC53"/>
    </row>
    <row r="54" spans="1:31">
      <c r="A54" t="s">
        <v>1387</v>
      </c>
      <c r="E54" s="87">
        <v>-26.7</v>
      </c>
      <c r="F54" s="87">
        <v>-25.5</v>
      </c>
      <c r="G54" s="87">
        <v>-26</v>
      </c>
      <c r="AB54"/>
      <c r="AC54"/>
    </row>
    <row r="55" spans="1:31">
      <c r="A55" s="261" t="s">
        <v>1389</v>
      </c>
      <c r="B55" s="262"/>
      <c r="C55" s="262"/>
      <c r="D55" s="262"/>
      <c r="E55" s="263">
        <f t="shared" ref="E55:J55" si="11">100-EXP(1000*LN((0.001*E18+1)/(0.001*$Y$121+1))/$AA$122)*100</f>
        <v>38.962090179963582</v>
      </c>
      <c r="F55" s="263">
        <f t="shared" si="11"/>
        <v>35.081156764774619</v>
      </c>
      <c r="G55" s="263">
        <f t="shared" si="11"/>
        <v>26.559135914532845</v>
      </c>
      <c r="H55" s="263">
        <f t="shared" si="11"/>
        <v>18.604162067970336</v>
      </c>
      <c r="I55" s="263">
        <f t="shared" si="11"/>
        <v>5.990661439773902</v>
      </c>
      <c r="J55" s="263">
        <f t="shared" si="11"/>
        <v>0</v>
      </c>
      <c r="AB55"/>
      <c r="AC55"/>
    </row>
    <row r="56" spans="1:31">
      <c r="A56" t="s">
        <v>1390</v>
      </c>
      <c r="E56" s="156"/>
      <c r="F56" s="87"/>
      <c r="G56" s="87"/>
      <c r="AB56"/>
      <c r="AC56"/>
    </row>
    <row r="57" spans="1:31">
      <c r="A57" t="s">
        <v>1391</v>
      </c>
      <c r="E57" s="156"/>
      <c r="F57" s="87"/>
      <c r="G57" s="87"/>
      <c r="AB57"/>
      <c r="AC57"/>
    </row>
    <row r="60" spans="1:31">
      <c r="A60" s="34" t="s">
        <v>956</v>
      </c>
      <c r="B60" s="433"/>
      <c r="C60" s="433"/>
      <c r="D60" s="433"/>
      <c r="I60" s="248" t="s">
        <v>957</v>
      </c>
      <c r="J60" s="248" t="s">
        <v>958</v>
      </c>
      <c r="K60" s="75" t="s">
        <v>927</v>
      </c>
      <c r="L60" s="75" t="s">
        <v>19</v>
      </c>
      <c r="M60" s="249" t="s">
        <v>959</v>
      </c>
      <c r="N60" s="248" t="s">
        <v>960</v>
      </c>
      <c r="O60" s="248" t="s">
        <v>34</v>
      </c>
      <c r="P60" s="75" t="s">
        <v>1197</v>
      </c>
      <c r="Q60" s="75" t="s">
        <v>1198</v>
      </c>
      <c r="R60" s="75" t="s">
        <v>1199</v>
      </c>
      <c r="S60" s="249" t="s">
        <v>961</v>
      </c>
      <c r="T60" s="249" t="s">
        <v>962</v>
      </c>
      <c r="U60" s="248" t="s">
        <v>963</v>
      </c>
      <c r="V60" s="75" t="s">
        <v>1200</v>
      </c>
      <c r="W60" s="75" t="s">
        <v>1201</v>
      </c>
      <c r="X60" s="75" t="s">
        <v>1202</v>
      </c>
      <c r="Y60" s="249" t="s">
        <v>964</v>
      </c>
      <c r="Z60" s="248" t="s">
        <v>965</v>
      </c>
      <c r="AA60" s="320" t="s">
        <v>966</v>
      </c>
      <c r="AB60" s="334" t="s">
        <v>1203</v>
      </c>
      <c r="AC60" s="341" t="s">
        <v>967</v>
      </c>
      <c r="AD60" s="340" t="s">
        <v>968</v>
      </c>
      <c r="AE60" s="248" t="s">
        <v>969</v>
      </c>
    </row>
    <row r="61" spans="1:31" ht="28.9">
      <c r="A61" s="39" t="s">
        <v>975</v>
      </c>
      <c r="B61" s="433"/>
      <c r="C61" s="433"/>
      <c r="D61" s="433"/>
      <c r="I61" s="40" t="s">
        <v>976</v>
      </c>
      <c r="J61" s="41" t="s">
        <v>977</v>
      </c>
      <c r="K61" s="40" t="s">
        <v>970</v>
      </c>
      <c r="L61" s="41" t="s">
        <v>971</v>
      </c>
      <c r="M61" s="41" t="s">
        <v>978</v>
      </c>
      <c r="N61" s="41" t="s">
        <v>979</v>
      </c>
      <c r="O61" s="41" t="s">
        <v>980</v>
      </c>
      <c r="P61" s="41" t="s">
        <v>972</v>
      </c>
      <c r="Q61" s="41" t="s">
        <v>973</v>
      </c>
      <c r="R61" s="41" t="s">
        <v>974</v>
      </c>
      <c r="S61" s="41" t="s">
        <v>981</v>
      </c>
      <c r="T61" s="41" t="s">
        <v>982</v>
      </c>
      <c r="U61" s="41" t="s">
        <v>983</v>
      </c>
      <c r="V61" s="41" t="s">
        <v>946</v>
      </c>
      <c r="W61" s="41" t="s">
        <v>947</v>
      </c>
      <c r="X61" s="41" t="s">
        <v>948</v>
      </c>
      <c r="Y61" s="41" t="s">
        <v>984</v>
      </c>
      <c r="Z61" s="41" t="s">
        <v>985</v>
      </c>
      <c r="AA61" s="41" t="s">
        <v>986</v>
      </c>
      <c r="AB61" s="335" t="s">
        <v>949</v>
      </c>
      <c r="AC61" s="342" t="s">
        <v>987</v>
      </c>
      <c r="AD61" s="41" t="s">
        <v>988</v>
      </c>
      <c r="AE61" s="42" t="s">
        <v>989</v>
      </c>
    </row>
    <row r="62" spans="1:31">
      <c r="A62" s="43" t="s">
        <v>996</v>
      </c>
      <c r="B62" s="56"/>
      <c r="C62" s="56"/>
      <c r="D62" s="56"/>
      <c r="I62" s="44" t="s">
        <v>997</v>
      </c>
      <c r="J62" s="45" t="s">
        <v>998</v>
      </c>
      <c r="K62" s="44" t="s">
        <v>991</v>
      </c>
      <c r="L62" s="45" t="s">
        <v>992</v>
      </c>
      <c r="M62" s="45" t="s">
        <v>999</v>
      </c>
      <c r="N62" s="45" t="s">
        <v>1000</v>
      </c>
      <c r="O62" s="45" t="s">
        <v>1001</v>
      </c>
      <c r="P62" s="45" t="s">
        <v>993</v>
      </c>
      <c r="Q62" s="45" t="s">
        <v>994</v>
      </c>
      <c r="R62" s="45" t="s">
        <v>995</v>
      </c>
      <c r="S62" s="45" t="s">
        <v>1002</v>
      </c>
      <c r="T62" s="45" t="s">
        <v>1003</v>
      </c>
      <c r="U62" s="45" t="s">
        <v>1004</v>
      </c>
      <c r="V62" s="45" t="s">
        <v>951</v>
      </c>
      <c r="W62" s="45" t="s">
        <v>952</v>
      </c>
      <c r="X62" s="45" t="s">
        <v>953</v>
      </c>
      <c r="Y62" s="45" t="s">
        <v>1005</v>
      </c>
      <c r="Z62" s="45" t="s">
        <v>1006</v>
      </c>
      <c r="AA62" s="45" t="s">
        <v>1007</v>
      </c>
      <c r="AB62" s="335" t="s">
        <v>954</v>
      </c>
      <c r="AC62" s="343" t="s">
        <v>1008</v>
      </c>
      <c r="AD62" s="45" t="s">
        <v>1009</v>
      </c>
      <c r="AE62" s="46" t="s">
        <v>1010</v>
      </c>
    </row>
    <row r="63" spans="1:31">
      <c r="A63" s="47" t="s">
        <v>1011</v>
      </c>
      <c r="B63" s="49"/>
      <c r="C63" s="49"/>
      <c r="D63" s="49"/>
      <c r="I63" s="48" t="s">
        <v>97</v>
      </c>
      <c r="J63" s="49" t="s">
        <v>97</v>
      </c>
      <c r="K63" s="228" t="s">
        <v>96</v>
      </c>
      <c r="L63" s="229" t="s">
        <v>96</v>
      </c>
      <c r="M63" s="49" t="s">
        <v>97</v>
      </c>
      <c r="N63" s="49" t="s">
        <v>97</v>
      </c>
      <c r="O63" s="49" t="s">
        <v>97</v>
      </c>
      <c r="P63" s="229" t="s">
        <v>96</v>
      </c>
      <c r="Q63" s="229" t="s">
        <v>96</v>
      </c>
      <c r="R63" s="229" t="s">
        <v>96</v>
      </c>
      <c r="S63" s="49" t="s">
        <v>97</v>
      </c>
      <c r="T63" s="49" t="s">
        <v>97</v>
      </c>
      <c r="U63" s="49" t="s">
        <v>97</v>
      </c>
      <c r="V63" s="229" t="s">
        <v>96</v>
      </c>
      <c r="W63" s="229" t="s">
        <v>96</v>
      </c>
      <c r="X63" s="229" t="s">
        <v>96</v>
      </c>
      <c r="Y63" s="49" t="s">
        <v>97</v>
      </c>
      <c r="Z63" s="49" t="s">
        <v>97</v>
      </c>
      <c r="AA63" s="49" t="s">
        <v>97</v>
      </c>
      <c r="AB63" s="336" t="s">
        <v>96</v>
      </c>
      <c r="AC63" s="344" t="s">
        <v>97</v>
      </c>
      <c r="AD63" s="49" t="s">
        <v>97</v>
      </c>
      <c r="AE63" s="50" t="s">
        <v>97</v>
      </c>
    </row>
    <row r="64" spans="1:31">
      <c r="A64" s="51"/>
      <c r="B64" s="56"/>
      <c r="C64" s="56"/>
      <c r="D64" s="56"/>
      <c r="I64" s="52"/>
      <c r="J64" s="37"/>
      <c r="K64" s="65"/>
      <c r="L64" s="56"/>
      <c r="M64" s="37"/>
      <c r="N64" s="37"/>
      <c r="O64" s="37"/>
      <c r="P64" s="56"/>
      <c r="Q64" s="56"/>
      <c r="R64" s="56"/>
      <c r="S64" s="37"/>
      <c r="T64" s="37"/>
      <c r="U64" s="37"/>
      <c r="V64" s="56"/>
      <c r="W64" s="56"/>
      <c r="X64" s="56"/>
      <c r="Y64" s="37"/>
      <c r="Z64" s="37"/>
      <c r="AA64" s="37"/>
      <c r="AB64" s="335"/>
      <c r="AC64" s="345"/>
      <c r="AD64" s="37"/>
      <c r="AE64" s="53"/>
    </row>
    <row r="65" spans="1:31">
      <c r="A65" s="43" t="s">
        <v>1012</v>
      </c>
      <c r="B65" s="56"/>
      <c r="C65" s="56"/>
      <c r="D65" s="56"/>
      <c r="I65" s="54">
        <v>0.46753661818857978</v>
      </c>
      <c r="J65" s="55">
        <v>0</v>
      </c>
      <c r="K65" s="54">
        <v>22.555936040523775</v>
      </c>
      <c r="L65" s="55">
        <v>23.063856762405297</v>
      </c>
      <c r="M65" s="56">
        <v>29.581486552336326</v>
      </c>
      <c r="N65" s="55">
        <v>0</v>
      </c>
      <c r="O65" s="55">
        <v>1.5046848061833011</v>
      </c>
      <c r="P65" s="55">
        <v>15.115830665414792</v>
      </c>
      <c r="Q65" s="66">
        <v>6.9447790130558156</v>
      </c>
      <c r="R65" s="66">
        <v>8.1502495372124262</v>
      </c>
      <c r="S65" s="56">
        <v>2430</v>
      </c>
      <c r="T65" s="56">
        <v>330.52781418714983</v>
      </c>
      <c r="U65" s="55">
        <v>0</v>
      </c>
      <c r="V65" s="66">
        <v>1.1843405996417818E-2</v>
      </c>
      <c r="W65" s="66">
        <v>0.8471448978818914</v>
      </c>
      <c r="X65" s="66">
        <v>2.1525640697781783</v>
      </c>
      <c r="Y65" s="56">
        <v>6200</v>
      </c>
      <c r="Z65" s="55">
        <v>0</v>
      </c>
      <c r="AA65" s="55">
        <v>2.8294363473453639</v>
      </c>
      <c r="AB65" s="337">
        <v>7.549787841774303</v>
      </c>
      <c r="AC65" s="335">
        <v>5800</v>
      </c>
      <c r="AD65" s="55">
        <v>0</v>
      </c>
      <c r="AE65" s="57">
        <v>0.94851234957569841</v>
      </c>
    </row>
    <row r="66" spans="1:31">
      <c r="A66" s="43" t="s">
        <v>1013</v>
      </c>
      <c r="B66" s="56"/>
      <c r="C66" s="56"/>
      <c r="D66" s="56"/>
      <c r="I66" s="54">
        <v>7.2992225344944845</v>
      </c>
      <c r="J66" s="55">
        <v>6.9789043706626979</v>
      </c>
      <c r="K66" s="54">
        <v>12.689610779816499</v>
      </c>
      <c r="L66" s="55">
        <v>13.092168063264781</v>
      </c>
      <c r="M66" s="56">
        <v>206.54516736775523</v>
      </c>
      <c r="N66" s="55">
        <v>7.2430468660746321</v>
      </c>
      <c r="O66" s="55">
        <v>7.2652848728310708</v>
      </c>
      <c r="P66" s="55">
        <v>14.653305637653578</v>
      </c>
      <c r="Q66" s="55">
        <v>10.798464922503429</v>
      </c>
      <c r="R66" s="55">
        <v>11.667164145710599</v>
      </c>
      <c r="S66" s="56">
        <v>3700</v>
      </c>
      <c r="T66" s="56">
        <v>10.059655822442844</v>
      </c>
      <c r="U66" s="55">
        <v>7.2113660906756172</v>
      </c>
      <c r="V66" s="66">
        <v>0.23627560433186376</v>
      </c>
      <c r="W66" s="66">
        <v>7.6544494906443097</v>
      </c>
      <c r="X66" s="66">
        <v>0.82937944518896112</v>
      </c>
      <c r="Y66" s="56">
        <v>67.832707499458621</v>
      </c>
      <c r="Z66" s="55">
        <v>6.8890217304502608</v>
      </c>
      <c r="AA66" s="55">
        <v>6.6689455891634912</v>
      </c>
      <c r="AB66" s="337">
        <v>0.12056877035831433</v>
      </c>
      <c r="AC66" s="335">
        <v>95.349666872479162</v>
      </c>
      <c r="AD66" s="55">
        <v>6.8631261588270647</v>
      </c>
      <c r="AE66" s="57">
        <v>6.8655097699498535</v>
      </c>
    </row>
    <row r="67" spans="1:31">
      <c r="A67" s="43" t="s">
        <v>1014</v>
      </c>
      <c r="B67" s="56"/>
      <c r="C67" s="56"/>
      <c r="D67" s="56"/>
      <c r="I67" s="54">
        <v>0.5543356356498278</v>
      </c>
      <c r="J67" s="55">
        <v>0.62635693568731798</v>
      </c>
      <c r="K67" s="68">
        <v>1.0727874760701974</v>
      </c>
      <c r="L67" s="66">
        <v>0.86925448221124957</v>
      </c>
      <c r="M67" s="56">
        <v>13.861674926498559</v>
      </c>
      <c r="N67" s="55">
        <v>0.55621937856679049</v>
      </c>
      <c r="O67" s="55">
        <v>1.180904599053394</v>
      </c>
      <c r="P67" s="66">
        <v>1.6675589933623289</v>
      </c>
      <c r="Q67" s="66">
        <v>1.0767492099205496</v>
      </c>
      <c r="R67" s="66">
        <v>1.4290979702781605</v>
      </c>
      <c r="S67" s="56">
        <v>504.48105657184243</v>
      </c>
      <c r="T67" s="56">
        <v>17.460863273183815</v>
      </c>
      <c r="U67" s="55">
        <v>0.51224789252082614</v>
      </c>
      <c r="V67" s="66">
        <v>9.4645409033477623E-2</v>
      </c>
      <c r="W67" s="66">
        <v>0.58958356340062823</v>
      </c>
      <c r="X67" s="66">
        <v>0.43570808438016351</v>
      </c>
      <c r="Y67" s="56">
        <v>287.0248791756232</v>
      </c>
      <c r="Z67" s="55">
        <v>0</v>
      </c>
      <c r="AA67" s="55">
        <v>0.48719758719747475</v>
      </c>
      <c r="AB67" s="337">
        <v>1.8955189548332478</v>
      </c>
      <c r="AC67" s="335">
        <v>1030</v>
      </c>
      <c r="AD67" s="55">
        <v>0.52682558169015614</v>
      </c>
      <c r="AE67" s="57">
        <v>0</v>
      </c>
    </row>
    <row r="68" spans="1:31">
      <c r="A68" s="43" t="s">
        <v>1015</v>
      </c>
      <c r="B68" s="56"/>
      <c r="C68" s="56"/>
      <c r="D68" s="56"/>
      <c r="I68" s="54">
        <v>0.94216259400694435</v>
      </c>
      <c r="J68" s="55">
        <v>0.71496985514063949</v>
      </c>
      <c r="K68" s="68">
        <v>2.8303433282864425</v>
      </c>
      <c r="L68" s="66">
        <v>3.0147911693043534</v>
      </c>
      <c r="M68" s="56">
        <v>49.737556284640107</v>
      </c>
      <c r="N68" s="55">
        <v>1.010290309489366</v>
      </c>
      <c r="O68" s="55">
        <v>1.1919893605962877</v>
      </c>
      <c r="P68" s="66">
        <v>6.060636947828427</v>
      </c>
      <c r="Q68" s="66">
        <v>3.9080330341625182</v>
      </c>
      <c r="R68" s="66">
        <v>3.3230309296759089</v>
      </c>
      <c r="S68" s="56">
        <v>1190</v>
      </c>
      <c r="T68" s="56">
        <v>11.052307466075192</v>
      </c>
      <c r="U68" s="55">
        <v>0.86185366410002873</v>
      </c>
      <c r="V68" s="66">
        <v>0.35790937846111598</v>
      </c>
      <c r="W68" s="66">
        <v>2.2089300449021354</v>
      </c>
      <c r="X68" s="66">
        <v>0.24915603115489698</v>
      </c>
      <c r="Y68" s="56">
        <v>107.81512184112196</v>
      </c>
      <c r="Z68" s="55">
        <v>0.85104483609856407</v>
      </c>
      <c r="AA68" s="55">
        <v>0.74384536426607117</v>
      </c>
      <c r="AB68" s="337">
        <v>0.74344001068369914</v>
      </c>
      <c r="AC68" s="335">
        <v>165.79819618301667</v>
      </c>
      <c r="AD68" s="55">
        <v>0.60135595660016294</v>
      </c>
      <c r="AE68" s="57">
        <v>0.71827400734257585</v>
      </c>
    </row>
    <row r="69" spans="1:31">
      <c r="A69" s="43" t="s">
        <v>1017</v>
      </c>
      <c r="B69" s="56"/>
      <c r="C69" s="56"/>
      <c r="D69" s="56"/>
      <c r="I69" s="54">
        <v>0</v>
      </c>
      <c r="J69" s="55">
        <v>0</v>
      </c>
      <c r="K69" s="68">
        <v>1.583948557055868</v>
      </c>
      <c r="L69" s="66">
        <v>1.5586729676171507</v>
      </c>
      <c r="M69" s="56">
        <v>59.621741834172539</v>
      </c>
      <c r="N69" s="55">
        <v>0</v>
      </c>
      <c r="O69" s="55">
        <v>1.0688028839328061</v>
      </c>
      <c r="P69" s="66">
        <v>3.00693435980005</v>
      </c>
      <c r="Q69" s="66">
        <v>1.971769916932808</v>
      </c>
      <c r="R69" s="66">
        <v>1.7719387238600921</v>
      </c>
      <c r="S69" s="56">
        <v>644.14093935887547</v>
      </c>
      <c r="T69" s="55">
        <v>8.8470705783687578</v>
      </c>
      <c r="U69" s="55">
        <v>0</v>
      </c>
      <c r="V69" s="66">
        <v>0.17929588469191246</v>
      </c>
      <c r="W69" s="66">
        <v>1.2305645205999614</v>
      </c>
      <c r="X69" s="66">
        <v>0.30678623719823112</v>
      </c>
      <c r="Y69" s="56">
        <v>93.497344889191453</v>
      </c>
      <c r="Z69" s="55">
        <v>0</v>
      </c>
      <c r="AA69" s="55">
        <v>0.30870408121231746</v>
      </c>
      <c r="AB69" s="337">
        <v>0.43137364235509384</v>
      </c>
      <c r="AC69" s="335">
        <v>117.79129653043661</v>
      </c>
      <c r="AD69" s="55">
        <v>0</v>
      </c>
      <c r="AE69" s="57">
        <v>0</v>
      </c>
    </row>
    <row r="70" spans="1:31">
      <c r="A70" s="43" t="s">
        <v>1016</v>
      </c>
      <c r="B70" s="56"/>
      <c r="C70" s="56"/>
      <c r="D70" s="56"/>
      <c r="I70" s="54">
        <v>0</v>
      </c>
      <c r="J70" s="55">
        <v>0</v>
      </c>
      <c r="K70" s="68">
        <v>4.2344208102301222</v>
      </c>
      <c r="L70" s="66">
        <v>3.8363722774435107</v>
      </c>
      <c r="M70" s="56">
        <v>33.973359261151465</v>
      </c>
      <c r="N70" s="55">
        <v>0</v>
      </c>
      <c r="O70" s="55">
        <v>0</v>
      </c>
      <c r="P70" s="66">
        <v>7.3413272645007011</v>
      </c>
      <c r="Q70" s="66">
        <v>4.8118733041169168</v>
      </c>
      <c r="R70" s="66">
        <v>3.7780022687786414</v>
      </c>
      <c r="S70" s="56">
        <v>1210</v>
      </c>
      <c r="T70" s="55">
        <v>1.2590639434065762</v>
      </c>
      <c r="U70" s="55">
        <v>0</v>
      </c>
      <c r="V70" s="66">
        <v>0.12944588326827042</v>
      </c>
      <c r="W70" s="66">
        <v>2.9367842710210645</v>
      </c>
      <c r="X70" s="66">
        <v>0.27295657039149185</v>
      </c>
      <c r="Y70" s="55">
        <v>7.0003930851283469</v>
      </c>
      <c r="Z70" s="55">
        <v>0</v>
      </c>
      <c r="AA70" s="55">
        <v>0.198318931589545</v>
      </c>
      <c r="AB70" s="337">
        <v>5.4022168206961166E-3</v>
      </c>
      <c r="AC70" s="335">
        <v>17.184338174635599</v>
      </c>
      <c r="AD70" s="55">
        <v>0</v>
      </c>
      <c r="AE70" s="57">
        <v>0</v>
      </c>
    </row>
    <row r="71" spans="1:31">
      <c r="A71" s="43" t="s">
        <v>1250</v>
      </c>
      <c r="B71" s="56"/>
      <c r="C71" s="56"/>
      <c r="D71" s="56"/>
      <c r="I71" s="231" t="s">
        <v>14</v>
      </c>
      <c r="J71" s="232" t="s">
        <v>14</v>
      </c>
      <c r="K71" s="233" t="s">
        <v>14</v>
      </c>
      <c r="L71" s="234" t="s">
        <v>14</v>
      </c>
      <c r="M71" s="234" t="s">
        <v>14</v>
      </c>
      <c r="N71" s="234" t="s">
        <v>14</v>
      </c>
      <c r="O71" s="234" t="s">
        <v>14</v>
      </c>
      <c r="P71" s="234" t="s">
        <v>14</v>
      </c>
      <c r="Q71" s="234" t="s">
        <v>14</v>
      </c>
      <c r="R71" s="234" t="s">
        <v>14</v>
      </c>
      <c r="S71" s="234" t="s">
        <v>14</v>
      </c>
      <c r="T71" s="234" t="s">
        <v>14</v>
      </c>
      <c r="U71" s="234" t="s">
        <v>14</v>
      </c>
      <c r="V71" s="234" t="s">
        <v>14</v>
      </c>
      <c r="W71" s="234" t="s">
        <v>14</v>
      </c>
      <c r="X71" s="234" t="s">
        <v>14</v>
      </c>
      <c r="Y71" s="234" t="s">
        <v>14</v>
      </c>
      <c r="Z71" s="234" t="s">
        <v>14</v>
      </c>
      <c r="AA71" s="234" t="s">
        <v>14</v>
      </c>
      <c r="AB71" s="338" t="s">
        <v>14</v>
      </c>
      <c r="AC71" s="346" t="s">
        <v>14</v>
      </c>
      <c r="AD71" s="232" t="s">
        <v>14</v>
      </c>
      <c r="AE71" s="237" t="s">
        <v>14</v>
      </c>
    </row>
    <row r="72" spans="1:31">
      <c r="A72" s="43" t="s">
        <v>1251</v>
      </c>
      <c r="B72" s="56"/>
      <c r="C72" s="56"/>
      <c r="D72" s="56"/>
      <c r="I72" s="231" t="s">
        <v>14</v>
      </c>
      <c r="J72" s="232" t="s">
        <v>14</v>
      </c>
      <c r="K72" s="233" t="s">
        <v>14</v>
      </c>
      <c r="L72" s="234" t="s">
        <v>14</v>
      </c>
      <c r="M72" s="234" t="s">
        <v>14</v>
      </c>
      <c r="N72" s="234" t="s">
        <v>14</v>
      </c>
      <c r="O72" s="234" t="s">
        <v>14</v>
      </c>
      <c r="P72" s="234" t="s">
        <v>14</v>
      </c>
      <c r="Q72" s="234" t="s">
        <v>14</v>
      </c>
      <c r="R72" s="234" t="s">
        <v>14</v>
      </c>
      <c r="S72" s="234" t="s">
        <v>14</v>
      </c>
      <c r="T72" s="234" t="s">
        <v>14</v>
      </c>
      <c r="U72" s="234" t="s">
        <v>14</v>
      </c>
      <c r="V72" s="234" t="s">
        <v>14</v>
      </c>
      <c r="W72" s="234" t="s">
        <v>14</v>
      </c>
      <c r="X72" s="234" t="s">
        <v>14</v>
      </c>
      <c r="Y72" s="234" t="s">
        <v>14</v>
      </c>
      <c r="Z72" s="234" t="s">
        <v>14</v>
      </c>
      <c r="AA72" s="234" t="s">
        <v>14</v>
      </c>
      <c r="AB72" s="338" t="s">
        <v>14</v>
      </c>
      <c r="AC72" s="346" t="s">
        <v>14</v>
      </c>
      <c r="AD72" s="232" t="s">
        <v>14</v>
      </c>
      <c r="AE72" s="237" t="s">
        <v>14</v>
      </c>
    </row>
    <row r="73" spans="1:31">
      <c r="A73" s="43" t="s">
        <v>1026</v>
      </c>
      <c r="B73" s="56"/>
      <c r="C73" s="56"/>
      <c r="D73" s="56"/>
      <c r="I73" s="54">
        <v>0</v>
      </c>
      <c r="J73" s="55">
        <v>0</v>
      </c>
      <c r="K73" s="68">
        <v>0.16041411591679808</v>
      </c>
      <c r="L73" s="66">
        <v>0.16648953498279698</v>
      </c>
      <c r="M73" s="56">
        <v>41.407797336125263</v>
      </c>
      <c r="N73" s="55">
        <v>0</v>
      </c>
      <c r="O73" s="55">
        <v>0</v>
      </c>
      <c r="P73" s="66">
        <v>0.67430185555070132</v>
      </c>
      <c r="Q73" s="66">
        <v>0.47010627819376516</v>
      </c>
      <c r="R73" s="66">
        <v>0.24441218920209581</v>
      </c>
      <c r="S73" s="56">
        <v>117.2044809194295</v>
      </c>
      <c r="T73" s="55">
        <v>6.6024542725523947</v>
      </c>
      <c r="U73" s="55">
        <v>0</v>
      </c>
      <c r="V73" s="66">
        <v>6.7434966063418672E-2</v>
      </c>
      <c r="W73" s="66">
        <v>0.15413562944052214</v>
      </c>
      <c r="X73" s="66">
        <v>5.5894722666533184E-2</v>
      </c>
      <c r="Y73" s="56">
        <v>86.714839555329007</v>
      </c>
      <c r="Z73" s="55">
        <v>0</v>
      </c>
      <c r="AA73" s="55">
        <v>0.20937799956365707</v>
      </c>
      <c r="AB73" s="337">
        <v>5.0479072327303545E-2</v>
      </c>
      <c r="AC73" s="335">
        <v>78.13529320940053</v>
      </c>
      <c r="AD73" s="55">
        <v>0</v>
      </c>
      <c r="AE73" s="57">
        <v>0</v>
      </c>
    </row>
    <row r="74" spans="1:31">
      <c r="A74" s="43" t="s">
        <v>1024</v>
      </c>
      <c r="B74" s="56"/>
      <c r="C74" s="56"/>
      <c r="D74" s="56"/>
      <c r="I74" s="54">
        <v>0</v>
      </c>
      <c r="J74" s="55">
        <v>0</v>
      </c>
      <c r="K74" s="68">
        <v>0.37019400889353538</v>
      </c>
      <c r="L74" s="66">
        <v>0.41333814829737425</v>
      </c>
      <c r="M74" s="56">
        <v>119.35665471574086</v>
      </c>
      <c r="N74" s="55">
        <v>0</v>
      </c>
      <c r="O74" s="55">
        <v>0</v>
      </c>
      <c r="P74" s="66">
        <v>1.848557908901191</v>
      </c>
      <c r="Q74" s="66">
        <v>1.2104650687225051</v>
      </c>
      <c r="R74" s="66">
        <v>0.56699883620382108</v>
      </c>
      <c r="S74" s="56">
        <v>299.16054339470145</v>
      </c>
      <c r="T74" s="56">
        <v>24.657892905625591</v>
      </c>
      <c r="U74" s="55">
        <v>0</v>
      </c>
      <c r="V74" s="66">
        <v>0.17370828699267521</v>
      </c>
      <c r="W74" s="66">
        <v>0.33068227040152931</v>
      </c>
      <c r="X74" s="66">
        <v>0.1146492130769166</v>
      </c>
      <c r="Y74" s="56">
        <v>52.55758485309395</v>
      </c>
      <c r="Z74" s="55">
        <v>0</v>
      </c>
      <c r="AA74" s="55">
        <v>0.26282631229103776</v>
      </c>
      <c r="AB74" s="337">
        <v>0.13683061669716978</v>
      </c>
      <c r="AC74" s="335">
        <v>97.925692611106882</v>
      </c>
      <c r="AD74" s="55">
        <v>0</v>
      </c>
      <c r="AE74" s="57">
        <v>0</v>
      </c>
    </row>
    <row r="75" spans="1:31">
      <c r="A75" s="43" t="s">
        <v>1028</v>
      </c>
      <c r="B75" s="56"/>
      <c r="C75" s="56"/>
      <c r="D75" s="56"/>
      <c r="I75" s="54">
        <v>0</v>
      </c>
      <c r="J75" s="55">
        <v>0</v>
      </c>
      <c r="K75" s="68">
        <v>3.7728673933236467</v>
      </c>
      <c r="L75" s="66">
        <v>3.7154627743144393</v>
      </c>
      <c r="M75" s="56">
        <v>158.42225499826378</v>
      </c>
      <c r="N75" s="55">
        <v>0</v>
      </c>
      <c r="O75" s="55">
        <v>6.0122215883497603</v>
      </c>
      <c r="P75" s="66">
        <v>6.7953383111817312</v>
      </c>
      <c r="Q75" s="66">
        <v>4.3620153364326573</v>
      </c>
      <c r="R75" s="66">
        <v>3.6355003655298841</v>
      </c>
      <c r="S75" s="56">
        <v>1980</v>
      </c>
      <c r="T75" s="56">
        <v>39.445116653736356</v>
      </c>
      <c r="U75" s="55">
        <v>0</v>
      </c>
      <c r="V75" s="66">
        <v>0.39628238452159714</v>
      </c>
      <c r="W75" s="66">
        <v>3.0080929280178661</v>
      </c>
      <c r="X75" s="66">
        <v>1.2841686910427403</v>
      </c>
      <c r="Y75" s="56">
        <v>1340</v>
      </c>
      <c r="Z75" s="55">
        <v>0</v>
      </c>
      <c r="AA75" s="55">
        <v>2.9567455479806499</v>
      </c>
      <c r="AB75" s="337">
        <v>0.93201019223495341</v>
      </c>
      <c r="AC75" s="335">
        <v>991.83461081731411</v>
      </c>
      <c r="AD75" s="55">
        <v>0</v>
      </c>
      <c r="AE75" s="57">
        <v>0</v>
      </c>
    </row>
    <row r="76" spans="1:31">
      <c r="A76" s="43" t="s">
        <v>1031</v>
      </c>
      <c r="B76" s="56"/>
      <c r="C76" s="56"/>
      <c r="D76" s="56"/>
      <c r="I76" s="54">
        <v>0</v>
      </c>
      <c r="J76" s="55">
        <v>0</v>
      </c>
      <c r="K76" s="68">
        <v>6.651858705892681</v>
      </c>
      <c r="L76" s="66">
        <v>7.5872559483611619</v>
      </c>
      <c r="M76" s="56">
        <v>1510</v>
      </c>
      <c r="N76" s="55">
        <v>0</v>
      </c>
      <c r="O76" s="55">
        <v>0</v>
      </c>
      <c r="P76" s="55">
        <v>27.738893396358211</v>
      </c>
      <c r="Q76" s="55">
        <v>18.969481901166887</v>
      </c>
      <c r="R76" s="66">
        <v>7.8869962476797539</v>
      </c>
      <c r="S76" s="56">
        <v>6200</v>
      </c>
      <c r="T76" s="56">
        <v>186.22328637048469</v>
      </c>
      <c r="U76" s="55">
        <v>0</v>
      </c>
      <c r="V76" s="66">
        <v>2.7264646061991913</v>
      </c>
      <c r="W76" s="66">
        <v>5.7424266618241626</v>
      </c>
      <c r="X76" s="66">
        <v>1.8041336632058953</v>
      </c>
      <c r="Y76" s="56">
        <v>1310</v>
      </c>
      <c r="Z76" s="55">
        <v>0</v>
      </c>
      <c r="AA76" s="55">
        <v>12.636894007449724</v>
      </c>
      <c r="AB76" s="337">
        <v>2.4258331922206584</v>
      </c>
      <c r="AC76" s="335">
        <v>1450</v>
      </c>
      <c r="AD76" s="55">
        <v>0</v>
      </c>
      <c r="AE76" s="57">
        <v>0</v>
      </c>
    </row>
    <row r="77" spans="1:31">
      <c r="A77" s="43" t="s">
        <v>1033</v>
      </c>
      <c r="B77" s="56"/>
      <c r="C77" s="56"/>
      <c r="D77" s="56"/>
      <c r="I77" s="54">
        <v>0</v>
      </c>
      <c r="J77" s="55">
        <v>0</v>
      </c>
      <c r="K77" s="68">
        <v>0.33694542604438843</v>
      </c>
      <c r="L77" s="66">
        <v>0.46502617822092773</v>
      </c>
      <c r="M77" s="56">
        <v>383.81409426354401</v>
      </c>
      <c r="N77" s="55">
        <v>0</v>
      </c>
      <c r="O77" s="55">
        <v>0</v>
      </c>
      <c r="P77" s="66">
        <v>4.1861744771471194</v>
      </c>
      <c r="Q77" s="66">
        <v>2.8106642831651931</v>
      </c>
      <c r="R77" s="66">
        <v>0.76622913262649117</v>
      </c>
      <c r="S77" s="56">
        <v>276.8411066174869</v>
      </c>
      <c r="T77" s="56">
        <v>31.304796344904158</v>
      </c>
      <c r="U77" s="55">
        <v>0</v>
      </c>
      <c r="V77" s="66">
        <v>0.34248093021088921</v>
      </c>
      <c r="W77" s="66">
        <v>0.38824517876994485</v>
      </c>
      <c r="X77" s="66">
        <v>0.11188635784642646</v>
      </c>
      <c r="Y77" s="56">
        <v>104.54412874950738</v>
      </c>
      <c r="Z77" s="55">
        <v>0</v>
      </c>
      <c r="AA77" s="55">
        <v>0</v>
      </c>
      <c r="AB77" s="337">
        <v>8.5999903277650086E-2</v>
      </c>
      <c r="AC77" s="335">
        <v>140.10470518883923</v>
      </c>
      <c r="AD77" s="55">
        <v>0</v>
      </c>
      <c r="AE77" s="57">
        <v>0</v>
      </c>
    </row>
    <row r="78" spans="1:31">
      <c r="A78" s="43" t="s">
        <v>1032</v>
      </c>
      <c r="B78" s="56"/>
      <c r="C78" s="56"/>
      <c r="D78" s="56"/>
      <c r="I78" s="54">
        <v>0</v>
      </c>
      <c r="J78" s="55">
        <v>0</v>
      </c>
      <c r="K78" s="68">
        <v>0.56158445856149186</v>
      </c>
      <c r="L78" s="66">
        <v>0.79039172349092379</v>
      </c>
      <c r="M78" s="56">
        <v>715.49802651135974</v>
      </c>
      <c r="N78" s="55">
        <v>0</v>
      </c>
      <c r="O78" s="55">
        <v>0</v>
      </c>
      <c r="P78" s="66">
        <v>6.6333957404334516</v>
      </c>
      <c r="Q78" s="66">
        <v>4.7520867365084678</v>
      </c>
      <c r="R78" s="66">
        <v>1.2935372809274779</v>
      </c>
      <c r="S78" s="56">
        <v>492.43366078279126</v>
      </c>
      <c r="T78" s="55">
        <v>3.8989385021753482</v>
      </c>
      <c r="U78" s="55">
        <v>0</v>
      </c>
      <c r="V78" s="66">
        <v>0.62782828917795697</v>
      </c>
      <c r="W78" s="66">
        <v>0.62306357476448393</v>
      </c>
      <c r="X78" s="66">
        <v>1.8316585218296239E-2</v>
      </c>
      <c r="Y78" s="55">
        <v>0</v>
      </c>
      <c r="Z78" s="55">
        <v>0</v>
      </c>
      <c r="AA78" s="55">
        <v>0</v>
      </c>
      <c r="AB78" s="337">
        <v>0.10672725382406437</v>
      </c>
      <c r="AC78" s="347">
        <v>3.7577115165478974</v>
      </c>
      <c r="AD78" s="55">
        <v>0</v>
      </c>
      <c r="AE78" s="57">
        <v>0</v>
      </c>
    </row>
    <row r="80" spans="1:31" ht="15" thickBot="1"/>
    <row r="81" spans="1:15">
      <c r="A81" s="238" t="s">
        <v>1053</v>
      </c>
      <c r="B81" s="432"/>
      <c r="C81" s="432"/>
      <c r="D81" s="432"/>
      <c r="E81" s="239" t="s">
        <v>1054</v>
      </c>
      <c r="F81" s="240" t="s">
        <v>5</v>
      </c>
      <c r="G81" s="240" t="s">
        <v>1055</v>
      </c>
      <c r="H81" s="240" t="s">
        <v>1056</v>
      </c>
      <c r="I81" s="240" t="s">
        <v>1057</v>
      </c>
      <c r="J81" s="240" t="s">
        <v>69</v>
      </c>
      <c r="K81" s="240" t="s">
        <v>70</v>
      </c>
      <c r="L81" s="240" t="s">
        <v>1058</v>
      </c>
      <c r="M81" s="240" t="s">
        <v>204</v>
      </c>
      <c r="N81" s="240" t="s">
        <v>206</v>
      </c>
      <c r="O81" s="241" t="s">
        <v>1059</v>
      </c>
    </row>
    <row r="82" spans="1:15">
      <c r="A82" s="242" t="s">
        <v>1060</v>
      </c>
      <c r="B82" s="258"/>
      <c r="C82" s="258"/>
      <c r="D82" s="258"/>
      <c r="E82" s="124">
        <v>323</v>
      </c>
      <c r="F82" s="102" t="s">
        <v>1061</v>
      </c>
      <c r="G82" s="102" t="s">
        <v>1062</v>
      </c>
      <c r="H82" s="102">
        <v>15</v>
      </c>
      <c r="I82" s="102"/>
      <c r="J82" s="102">
        <v>5.56</v>
      </c>
      <c r="K82" s="102">
        <v>322</v>
      </c>
      <c r="L82" s="102">
        <v>12.7</v>
      </c>
      <c r="M82" s="102">
        <v>152</v>
      </c>
      <c r="N82" s="102">
        <v>0.25</v>
      </c>
      <c r="O82" s="243">
        <v>0</v>
      </c>
    </row>
    <row r="83" spans="1:15">
      <c r="A83" s="242" t="s">
        <v>1063</v>
      </c>
      <c r="B83" s="258"/>
      <c r="C83" s="258"/>
      <c r="D83" s="258"/>
      <c r="E83" s="124">
        <v>323</v>
      </c>
      <c r="F83" s="102" t="s">
        <v>1064</v>
      </c>
      <c r="G83" s="102" t="s">
        <v>1065</v>
      </c>
      <c r="H83" s="102">
        <v>20</v>
      </c>
      <c r="I83" s="102"/>
      <c r="J83" s="102">
        <v>7</v>
      </c>
      <c r="K83" s="102">
        <v>539</v>
      </c>
      <c r="L83" s="102">
        <v>12.1</v>
      </c>
      <c r="M83" s="102">
        <v>-86</v>
      </c>
      <c r="N83" s="102">
        <v>0.19</v>
      </c>
      <c r="O83" s="243">
        <v>0</v>
      </c>
    </row>
    <row r="84" spans="1:15">
      <c r="A84" s="242" t="s">
        <v>1066</v>
      </c>
      <c r="B84" s="258"/>
      <c r="C84" s="258"/>
      <c r="D84" s="258"/>
      <c r="E84" s="124" t="s">
        <v>17</v>
      </c>
      <c r="F84" s="102" t="s">
        <v>1067</v>
      </c>
      <c r="G84" s="102"/>
      <c r="H84" s="102">
        <v>20</v>
      </c>
      <c r="I84" s="102"/>
      <c r="J84" s="102">
        <v>5.97</v>
      </c>
      <c r="K84" s="102">
        <v>144</v>
      </c>
      <c r="L84" s="102">
        <v>11.6</v>
      </c>
      <c r="M84" s="102">
        <v>8</v>
      </c>
      <c r="N84" s="102">
        <v>0.15</v>
      </c>
      <c r="O84" s="243">
        <v>0</v>
      </c>
    </row>
    <row r="85" spans="1:15">
      <c r="A85" s="242" t="s">
        <v>1068</v>
      </c>
      <c r="B85" s="258"/>
      <c r="C85" s="258"/>
      <c r="D85" s="258"/>
      <c r="E85" s="124" t="s">
        <v>19</v>
      </c>
      <c r="F85" s="102" t="s">
        <v>1069</v>
      </c>
      <c r="G85" s="102"/>
      <c r="H85" s="102">
        <v>20</v>
      </c>
      <c r="I85" s="102"/>
      <c r="J85" s="102">
        <v>6.25</v>
      </c>
      <c r="K85" s="102">
        <v>182</v>
      </c>
      <c r="L85" s="102">
        <v>11.6</v>
      </c>
      <c r="M85" s="102">
        <v>33</v>
      </c>
      <c r="N85" s="102">
        <v>0.16</v>
      </c>
      <c r="O85" s="243">
        <v>0</v>
      </c>
    </row>
    <row r="86" spans="1:15">
      <c r="A86" s="242" t="s">
        <v>1070</v>
      </c>
      <c r="B86" s="258"/>
      <c r="C86" s="258"/>
      <c r="D86" s="258"/>
      <c r="E86" s="124">
        <v>352</v>
      </c>
      <c r="F86" s="102" t="s">
        <v>1071</v>
      </c>
      <c r="G86" s="102"/>
      <c r="H86" s="102">
        <v>20</v>
      </c>
      <c r="I86" s="102"/>
      <c r="J86" s="102">
        <v>5.27</v>
      </c>
      <c r="K86" s="102">
        <v>229</v>
      </c>
      <c r="L86" s="102">
        <v>11.6</v>
      </c>
      <c r="M86" s="102">
        <v>180</v>
      </c>
      <c r="N86" s="102">
        <v>0.14000000000000001</v>
      </c>
      <c r="O86" s="243">
        <v>0</v>
      </c>
    </row>
    <row r="87" spans="1:15">
      <c r="A87" s="242" t="s">
        <v>1072</v>
      </c>
      <c r="B87" s="258"/>
      <c r="C87" s="258"/>
      <c r="D87" s="258"/>
      <c r="E87" s="124">
        <v>1024</v>
      </c>
      <c r="F87" s="102" t="s">
        <v>1073</v>
      </c>
      <c r="G87" s="102" t="s">
        <v>1074</v>
      </c>
      <c r="H87" s="102">
        <v>10</v>
      </c>
      <c r="I87" s="102"/>
      <c r="J87" s="102">
        <v>6.37</v>
      </c>
      <c r="K87" s="102">
        <v>563</v>
      </c>
      <c r="L87" s="102">
        <v>11.5</v>
      </c>
      <c r="M87" s="102">
        <v>78</v>
      </c>
      <c r="N87" s="102">
        <v>0.28000000000000003</v>
      </c>
      <c r="O87" s="243">
        <v>0</v>
      </c>
    </row>
    <row r="88" spans="1:15">
      <c r="A88" s="242" t="s">
        <v>1075</v>
      </c>
      <c r="B88" s="258"/>
      <c r="C88" s="258"/>
      <c r="D88" s="258"/>
      <c r="E88" s="124" t="s">
        <v>34</v>
      </c>
      <c r="F88" s="102" t="s">
        <v>1064</v>
      </c>
      <c r="G88" s="102"/>
      <c r="H88" s="102">
        <v>20</v>
      </c>
      <c r="I88" s="102"/>
      <c r="J88" s="102">
        <v>6.43</v>
      </c>
      <c r="K88" s="102">
        <v>253</v>
      </c>
      <c r="L88" s="102">
        <v>11.6</v>
      </c>
      <c r="M88" s="102">
        <v>-23</v>
      </c>
      <c r="N88" s="102">
        <v>0.18</v>
      </c>
      <c r="O88" s="243">
        <v>0</v>
      </c>
    </row>
    <row r="89" spans="1:15">
      <c r="A89" s="242" t="s">
        <v>1076</v>
      </c>
      <c r="B89" s="258"/>
      <c r="C89" s="258"/>
      <c r="D89" s="258"/>
      <c r="E89" s="124">
        <v>4031</v>
      </c>
      <c r="F89" s="102" t="s">
        <v>1077</v>
      </c>
      <c r="G89" s="102" t="s">
        <v>1078</v>
      </c>
      <c r="H89" s="102"/>
      <c r="I89" s="102"/>
      <c r="J89" s="102"/>
      <c r="K89" s="102"/>
      <c r="L89" s="102"/>
      <c r="M89" s="102"/>
      <c r="N89" s="102"/>
      <c r="O89" s="244" t="s">
        <v>1079</v>
      </c>
    </row>
    <row r="90" spans="1:15">
      <c r="A90" s="242" t="s">
        <v>1080</v>
      </c>
      <c r="B90" s="258"/>
      <c r="C90" s="258"/>
      <c r="D90" s="258"/>
      <c r="E90" s="124">
        <v>4031</v>
      </c>
      <c r="F90" s="102" t="s">
        <v>35</v>
      </c>
      <c r="G90" s="102" t="s">
        <v>1078</v>
      </c>
      <c r="H90" s="102"/>
      <c r="I90" s="102"/>
      <c r="J90" s="102"/>
      <c r="K90" s="102"/>
      <c r="L90" s="102"/>
      <c r="M90" s="102"/>
      <c r="N90" s="102"/>
      <c r="O90" s="243">
        <v>0</v>
      </c>
    </row>
    <row r="91" spans="1:15">
      <c r="A91" s="242" t="s">
        <v>1081</v>
      </c>
      <c r="B91" s="258"/>
      <c r="C91" s="258"/>
      <c r="D91" s="258"/>
      <c r="E91" s="124">
        <v>4031</v>
      </c>
      <c r="F91" s="102" t="s">
        <v>1082</v>
      </c>
      <c r="G91" s="102" t="s">
        <v>1078</v>
      </c>
      <c r="H91" s="102"/>
      <c r="I91" s="102"/>
      <c r="J91" s="102"/>
      <c r="K91" s="102"/>
      <c r="L91" s="102"/>
      <c r="M91" s="102"/>
      <c r="N91" s="102"/>
      <c r="O91" s="243">
        <v>0</v>
      </c>
    </row>
    <row r="92" spans="1:15">
      <c r="A92" s="242" t="s">
        <v>1083</v>
      </c>
      <c r="B92" s="258"/>
      <c r="C92" s="258"/>
      <c r="D92" s="258"/>
      <c r="E92" s="124" t="s">
        <v>41</v>
      </c>
      <c r="F92" s="102" t="s">
        <v>1064</v>
      </c>
      <c r="G92" s="102" t="s">
        <v>1084</v>
      </c>
      <c r="H92" s="102">
        <v>8</v>
      </c>
      <c r="I92" s="102"/>
      <c r="J92" s="102">
        <v>6.19</v>
      </c>
      <c r="K92" s="102">
        <v>402</v>
      </c>
      <c r="L92" s="102">
        <v>11.6</v>
      </c>
      <c r="M92" s="102">
        <v>48</v>
      </c>
      <c r="N92" s="102">
        <v>0.4</v>
      </c>
      <c r="O92" s="243">
        <v>0</v>
      </c>
    </row>
    <row r="93" spans="1:15">
      <c r="A93" s="242" t="s">
        <v>1085</v>
      </c>
      <c r="B93" s="258"/>
      <c r="C93" s="258"/>
      <c r="D93" s="258"/>
      <c r="E93" s="124">
        <v>4016</v>
      </c>
      <c r="F93" s="102" t="s">
        <v>1073</v>
      </c>
      <c r="G93" s="102" t="s">
        <v>1074</v>
      </c>
      <c r="H93" s="102">
        <v>12</v>
      </c>
      <c r="I93" s="102"/>
      <c r="J93" s="102">
        <v>6.04</v>
      </c>
      <c r="K93" s="102">
        <v>279</v>
      </c>
      <c r="L93" s="102">
        <v>12.1</v>
      </c>
      <c r="M93" s="102">
        <v>-11</v>
      </c>
      <c r="N93" s="102">
        <v>0.21</v>
      </c>
      <c r="O93" s="243">
        <v>0</v>
      </c>
    </row>
    <row r="94" spans="1:15">
      <c r="A94" s="242" t="s">
        <v>1086</v>
      </c>
      <c r="B94" s="258"/>
      <c r="C94" s="258"/>
      <c r="D94" s="258"/>
      <c r="E94" s="124">
        <v>1033</v>
      </c>
      <c r="F94" s="102" t="s">
        <v>1087</v>
      </c>
      <c r="G94" s="102" t="s">
        <v>1088</v>
      </c>
      <c r="H94" s="102"/>
      <c r="I94" s="102"/>
      <c r="J94" s="102"/>
      <c r="K94" s="102"/>
      <c r="L94" s="102"/>
      <c r="M94" s="102"/>
      <c r="N94" s="102"/>
      <c r="O94" s="243">
        <v>0</v>
      </c>
    </row>
    <row r="95" spans="1:15">
      <c r="A95" s="242" t="s">
        <v>1089</v>
      </c>
      <c r="B95" s="258"/>
      <c r="C95" s="258"/>
      <c r="D95" s="258"/>
      <c r="E95" s="124" t="s">
        <v>15</v>
      </c>
      <c r="F95" s="102" t="s">
        <v>1090</v>
      </c>
      <c r="G95" s="102"/>
      <c r="H95" s="102">
        <v>15</v>
      </c>
      <c r="I95" s="102"/>
      <c r="J95" s="102">
        <v>5.3</v>
      </c>
      <c r="K95" s="102">
        <v>58</v>
      </c>
      <c r="L95" s="102">
        <v>12.2</v>
      </c>
      <c r="M95" s="102">
        <v>210</v>
      </c>
      <c r="N95" s="102">
        <v>0.54</v>
      </c>
      <c r="O95" s="243">
        <v>0</v>
      </c>
    </row>
    <row r="96" spans="1:15">
      <c r="A96" s="242" t="s">
        <v>1091</v>
      </c>
      <c r="B96" s="258"/>
      <c r="C96" s="258"/>
      <c r="D96" s="258"/>
      <c r="E96" s="124" t="s">
        <v>15</v>
      </c>
      <c r="F96" s="102" t="s">
        <v>1087</v>
      </c>
      <c r="G96" s="102" t="s">
        <v>1078</v>
      </c>
      <c r="H96" s="102">
        <v>20</v>
      </c>
      <c r="I96" s="102"/>
      <c r="J96" s="102"/>
      <c r="K96" s="102"/>
      <c r="L96" s="102"/>
      <c r="M96" s="102"/>
      <c r="N96" s="102"/>
      <c r="O96" s="243">
        <v>0</v>
      </c>
    </row>
    <row r="97" spans="1:32">
      <c r="A97" s="242" t="s">
        <v>1092</v>
      </c>
      <c r="B97" s="258"/>
      <c r="C97" s="258"/>
      <c r="D97" s="258"/>
      <c r="E97" s="124" t="s">
        <v>15</v>
      </c>
      <c r="F97" s="102" t="s">
        <v>1093</v>
      </c>
      <c r="G97" s="102"/>
      <c r="H97" s="102">
        <v>30</v>
      </c>
      <c r="I97" s="102"/>
      <c r="J97" s="102">
        <v>6.71</v>
      </c>
      <c r="K97" s="102">
        <v>310</v>
      </c>
      <c r="L97" s="102">
        <v>11.8</v>
      </c>
      <c r="M97" s="102">
        <v>-78</v>
      </c>
      <c r="N97" s="102">
        <v>0.16</v>
      </c>
      <c r="O97" s="243">
        <v>0</v>
      </c>
    </row>
    <row r="98" spans="1:32">
      <c r="A98" s="242" t="s">
        <v>1094</v>
      </c>
      <c r="B98" s="258"/>
      <c r="C98" s="258"/>
      <c r="D98" s="258"/>
      <c r="E98" s="124" t="s">
        <v>15</v>
      </c>
      <c r="F98" s="102" t="s">
        <v>1095</v>
      </c>
      <c r="G98" s="102"/>
      <c r="H98" s="102">
        <v>35</v>
      </c>
      <c r="I98" s="102"/>
      <c r="J98" s="102">
        <v>6.81</v>
      </c>
      <c r="K98" s="102">
        <v>337</v>
      </c>
      <c r="L98" s="102">
        <v>11.8</v>
      </c>
      <c r="M98" s="102">
        <v>-107</v>
      </c>
      <c r="N98" s="102">
        <v>0.19</v>
      </c>
      <c r="O98" s="243">
        <v>0</v>
      </c>
    </row>
    <row r="99" spans="1:32">
      <c r="A99" s="242" t="s">
        <v>1096</v>
      </c>
      <c r="B99" s="258"/>
      <c r="C99" s="258"/>
      <c r="D99" s="258"/>
      <c r="E99" s="124">
        <v>241</v>
      </c>
      <c r="F99" s="102" t="s">
        <v>1097</v>
      </c>
      <c r="G99" s="102" t="s">
        <v>1098</v>
      </c>
      <c r="H99" s="102">
        <v>15</v>
      </c>
      <c r="I99" s="102"/>
      <c r="J99" s="102">
        <v>5.36</v>
      </c>
      <c r="K99" s="102">
        <v>310</v>
      </c>
      <c r="L99" s="102">
        <v>12.6</v>
      </c>
      <c r="M99" s="102">
        <v>212</v>
      </c>
      <c r="N99" s="102">
        <v>0.23</v>
      </c>
      <c r="O99" s="243">
        <v>0</v>
      </c>
    </row>
    <row r="100" spans="1:32">
      <c r="A100" s="242" t="s">
        <v>1099</v>
      </c>
      <c r="B100" s="258"/>
      <c r="C100" s="258"/>
      <c r="D100" s="258"/>
      <c r="E100" s="124">
        <v>241</v>
      </c>
      <c r="F100" s="102" t="s">
        <v>32</v>
      </c>
      <c r="G100" s="102" t="s">
        <v>1100</v>
      </c>
      <c r="H100" s="102">
        <v>17</v>
      </c>
      <c r="I100" s="102"/>
      <c r="J100" s="102">
        <v>5.74</v>
      </c>
      <c r="K100" s="102">
        <v>391</v>
      </c>
      <c r="L100" s="102">
        <v>12.3</v>
      </c>
      <c r="M100" s="102">
        <v>72</v>
      </c>
      <c r="N100" s="102">
        <v>0.17</v>
      </c>
      <c r="O100" s="243">
        <v>0</v>
      </c>
    </row>
    <row r="101" spans="1:32">
      <c r="A101" s="242" t="s">
        <v>1101</v>
      </c>
      <c r="B101" s="258"/>
      <c r="C101" s="258"/>
      <c r="D101" s="258"/>
      <c r="E101" s="124">
        <v>241</v>
      </c>
      <c r="F101" s="102" t="s">
        <v>1064</v>
      </c>
      <c r="G101" s="102" t="s">
        <v>1102</v>
      </c>
      <c r="H101" s="102">
        <v>21</v>
      </c>
      <c r="I101" s="102"/>
      <c r="J101" s="102">
        <v>6.32</v>
      </c>
      <c r="K101" s="102">
        <v>366</v>
      </c>
      <c r="L101" s="102">
        <v>12</v>
      </c>
      <c r="M101" s="102">
        <v>-32</v>
      </c>
      <c r="N101" s="102">
        <v>0.2</v>
      </c>
      <c r="O101" s="243">
        <v>0</v>
      </c>
    </row>
    <row r="102" spans="1:32">
      <c r="A102" s="242" t="s">
        <v>1103</v>
      </c>
      <c r="B102" s="258"/>
      <c r="C102" s="258"/>
      <c r="D102" s="258"/>
      <c r="E102" s="124">
        <v>241</v>
      </c>
      <c r="F102" s="102" t="s">
        <v>1082</v>
      </c>
      <c r="G102" s="102" t="s">
        <v>1104</v>
      </c>
      <c r="H102" s="102">
        <v>25</v>
      </c>
      <c r="I102" s="102"/>
      <c r="J102" s="102">
        <v>6.23</v>
      </c>
      <c r="K102" s="102">
        <v>291</v>
      </c>
      <c r="L102" s="102">
        <v>11.8</v>
      </c>
      <c r="M102" s="102">
        <v>-39</v>
      </c>
      <c r="N102" s="102">
        <v>0.23</v>
      </c>
      <c r="O102" s="243">
        <v>0</v>
      </c>
    </row>
    <row r="103" spans="1:32">
      <c r="A103" s="242" t="s">
        <v>1105</v>
      </c>
      <c r="B103" s="258"/>
      <c r="C103" s="258"/>
      <c r="D103" s="258"/>
      <c r="E103" s="124">
        <v>241</v>
      </c>
      <c r="F103" s="102" t="s">
        <v>1106</v>
      </c>
      <c r="G103" s="102" t="s">
        <v>1107</v>
      </c>
      <c r="H103" s="102">
        <v>20</v>
      </c>
      <c r="I103" s="102"/>
      <c r="J103" s="102">
        <v>5.61</v>
      </c>
      <c r="K103" s="102">
        <v>331</v>
      </c>
      <c r="L103" s="102">
        <v>11.5</v>
      </c>
      <c r="M103" s="102">
        <v>117</v>
      </c>
      <c r="N103" s="102">
        <v>0.26</v>
      </c>
      <c r="O103" s="243">
        <v>0</v>
      </c>
    </row>
    <row r="104" spans="1:32">
      <c r="A104" s="242" t="s">
        <v>1108</v>
      </c>
      <c r="B104" s="258"/>
      <c r="C104" s="258"/>
      <c r="D104" s="258"/>
      <c r="E104" s="124">
        <v>320</v>
      </c>
      <c r="F104" s="102" t="s">
        <v>1087</v>
      </c>
      <c r="G104" s="102" t="s">
        <v>1109</v>
      </c>
      <c r="H104" s="102">
        <v>15</v>
      </c>
      <c r="I104" s="102"/>
      <c r="J104" s="102">
        <v>7.36</v>
      </c>
      <c r="K104" s="102">
        <v>808</v>
      </c>
      <c r="L104" s="102">
        <v>11.6</v>
      </c>
      <c r="M104" s="102">
        <v>-134</v>
      </c>
      <c r="N104" s="102">
        <v>0.17</v>
      </c>
      <c r="O104" s="243">
        <v>0</v>
      </c>
    </row>
    <row r="105" spans="1:32">
      <c r="A105" s="242" t="s">
        <v>1110</v>
      </c>
      <c r="B105" s="258"/>
      <c r="C105" s="258"/>
      <c r="D105" s="258"/>
      <c r="E105" s="124">
        <v>320</v>
      </c>
      <c r="F105" s="102" t="s">
        <v>1111</v>
      </c>
      <c r="G105" s="102" t="s">
        <v>1112</v>
      </c>
      <c r="H105" s="102">
        <v>30</v>
      </c>
      <c r="I105" s="102"/>
      <c r="J105" s="102">
        <v>7.51</v>
      </c>
      <c r="K105" s="102">
        <v>752</v>
      </c>
      <c r="L105" s="102">
        <v>11.5</v>
      </c>
      <c r="M105" s="102">
        <v>-158</v>
      </c>
      <c r="N105" s="102">
        <v>0.11</v>
      </c>
      <c r="O105" s="243">
        <v>0</v>
      </c>
    </row>
    <row r="106" spans="1:32" ht="15" thickBot="1">
      <c r="A106" s="245" t="s">
        <v>1113</v>
      </c>
      <c r="B106" s="109"/>
      <c r="C106" s="109"/>
      <c r="D106" s="109"/>
      <c r="E106" s="246">
        <v>320</v>
      </c>
      <c r="F106" s="108" t="s">
        <v>1114</v>
      </c>
      <c r="G106" s="108" t="s">
        <v>1115</v>
      </c>
      <c r="H106" s="108">
        <v>33</v>
      </c>
      <c r="I106" s="108"/>
      <c r="J106" s="108">
        <v>6.76</v>
      </c>
      <c r="K106" s="108">
        <v>536</v>
      </c>
      <c r="L106" s="108">
        <v>11.5</v>
      </c>
      <c r="M106" s="108">
        <v>19</v>
      </c>
      <c r="N106" s="108">
        <v>0.17</v>
      </c>
      <c r="O106" s="247">
        <v>0</v>
      </c>
    </row>
    <row r="109" spans="1:32" ht="15.6">
      <c r="A109" s="251" t="s">
        <v>1252</v>
      </c>
      <c r="B109" s="434"/>
      <c r="C109" s="434"/>
      <c r="D109" s="434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339"/>
      <c r="AC109" s="339"/>
      <c r="AD109" s="252"/>
      <c r="AE109" s="252"/>
      <c r="AF109" s="252"/>
    </row>
    <row r="110" spans="1:32">
      <c r="A110" s="252"/>
      <c r="B110" s="435"/>
      <c r="C110" s="435"/>
      <c r="D110" s="435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339"/>
      <c r="AC110" s="339"/>
      <c r="AD110" s="252"/>
      <c r="AE110" s="252"/>
      <c r="AF110" s="252"/>
    </row>
    <row r="111" spans="1:32">
      <c r="A111" s="252"/>
      <c r="B111" s="435"/>
      <c r="C111" s="435"/>
      <c r="D111" s="435"/>
      <c r="E111" s="439" t="s">
        <v>1415</v>
      </c>
      <c r="F111" s="252"/>
      <c r="G111" s="252"/>
      <c r="H111" s="439" t="s">
        <v>1254</v>
      </c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339"/>
      <c r="AC111" s="339"/>
      <c r="AD111" s="252"/>
      <c r="AE111" s="252"/>
      <c r="AF111" s="252"/>
    </row>
    <row r="112" spans="1:32">
      <c r="A112" s="252"/>
      <c r="B112" s="435"/>
      <c r="C112" s="435"/>
      <c r="D112" s="435"/>
      <c r="E112" s="253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252"/>
      <c r="Z112" s="252"/>
      <c r="AA112" s="252"/>
      <c r="AB112" s="339"/>
      <c r="AC112" s="339"/>
      <c r="AD112" s="252"/>
      <c r="AE112" s="252"/>
      <c r="AF112" s="252"/>
    </row>
    <row r="113" spans="1:32">
      <c r="A113" s="252"/>
      <c r="B113" s="435"/>
      <c r="C113" s="435"/>
      <c r="D113" s="435"/>
      <c r="E113" s="253" t="s">
        <v>1416</v>
      </c>
      <c r="F113" s="439" t="s">
        <v>1417</v>
      </c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252"/>
      <c r="Z113" s="252"/>
      <c r="AA113" s="252"/>
      <c r="AB113" s="339"/>
      <c r="AC113" s="339"/>
      <c r="AD113" s="252"/>
      <c r="AE113" s="252"/>
      <c r="AF113" s="252"/>
    </row>
    <row r="114" spans="1:32">
      <c r="A114" s="252"/>
      <c r="B114" s="435"/>
      <c r="C114" s="435"/>
      <c r="D114" s="435"/>
      <c r="E114" s="253" t="s">
        <v>1418</v>
      </c>
      <c r="F114" s="439" t="s">
        <v>1419</v>
      </c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  <c r="AB114" s="339"/>
      <c r="AC114" s="339"/>
      <c r="AD114" s="252"/>
      <c r="AE114" s="252"/>
      <c r="AF114" s="252"/>
    </row>
    <row r="115" spans="1:32">
      <c r="A115" s="252"/>
      <c r="B115" s="435"/>
      <c r="C115" s="435"/>
      <c r="D115" s="435"/>
      <c r="E115" s="253" t="s">
        <v>1259</v>
      </c>
      <c r="F115" s="439" t="s">
        <v>1260</v>
      </c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339"/>
      <c r="AC115" s="339"/>
      <c r="AD115" s="252"/>
      <c r="AE115" s="252"/>
      <c r="AF115" s="252"/>
    </row>
    <row r="116" spans="1:32">
      <c r="A116" s="252"/>
      <c r="B116" s="435"/>
      <c r="C116" s="435"/>
      <c r="D116" s="435"/>
      <c r="E116" s="253" t="s">
        <v>81</v>
      </c>
      <c r="F116" s="252" t="s">
        <v>1420</v>
      </c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339"/>
      <c r="AC116" s="339"/>
      <c r="AD116" s="252"/>
      <c r="AE116" s="252"/>
      <c r="AF116" s="252"/>
    </row>
    <row r="117" spans="1:32">
      <c r="A117" s="252"/>
      <c r="B117" s="435"/>
      <c r="C117" s="435"/>
      <c r="D117" s="435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252"/>
      <c r="Z117" s="252"/>
      <c r="AA117" s="252"/>
      <c r="AB117" s="339"/>
      <c r="AC117" s="339"/>
      <c r="AD117" s="252"/>
      <c r="AE117" s="252"/>
      <c r="AF117" s="252"/>
    </row>
    <row r="118" spans="1:32">
      <c r="A118" s="252" t="s">
        <v>1262</v>
      </c>
      <c r="B118" s="435"/>
      <c r="C118" s="435"/>
      <c r="D118" s="435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252"/>
      <c r="Z118" s="252"/>
      <c r="AA118" s="252"/>
      <c r="AB118" s="339"/>
      <c r="AC118" s="339"/>
      <c r="AD118" s="252"/>
      <c r="AE118" s="252"/>
      <c r="AF118" s="252"/>
    </row>
    <row r="119" spans="1:32">
      <c r="A119" s="252"/>
      <c r="B119" s="435"/>
      <c r="C119" s="435"/>
      <c r="D119" s="435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252"/>
      <c r="Z119" s="252"/>
      <c r="AA119" s="252"/>
      <c r="AB119" s="339"/>
      <c r="AC119" s="339"/>
      <c r="AD119" s="252"/>
      <c r="AE119" s="252"/>
      <c r="AF119" s="252"/>
    </row>
    <row r="120" spans="1:32">
      <c r="A120" s="252"/>
      <c r="B120" s="435"/>
      <c r="C120" s="435"/>
      <c r="D120" s="435"/>
      <c r="E120" s="252" t="s">
        <v>1263</v>
      </c>
      <c r="F120" s="252"/>
      <c r="G120" s="252"/>
      <c r="H120" s="252"/>
      <c r="I120" s="252" t="s">
        <v>1264</v>
      </c>
      <c r="J120" s="252"/>
      <c r="K120" s="252"/>
      <c r="L120" s="252"/>
      <c r="M120" s="252" t="s">
        <v>1265</v>
      </c>
      <c r="N120" s="252"/>
      <c r="O120" s="252"/>
      <c r="P120" s="252"/>
      <c r="Q120" s="252" t="s">
        <v>1266</v>
      </c>
      <c r="R120" s="252"/>
      <c r="S120" s="252"/>
      <c r="T120" s="252"/>
      <c r="U120" s="252" t="s">
        <v>1267</v>
      </c>
      <c r="V120" s="252"/>
      <c r="W120" s="252"/>
      <c r="X120" s="252"/>
      <c r="Y120" s="252" t="s">
        <v>1268</v>
      </c>
      <c r="Z120" s="252"/>
      <c r="AA120" s="252"/>
      <c r="AB120" s="339"/>
      <c r="AC120" s="339"/>
      <c r="AD120" s="252"/>
      <c r="AE120" s="252"/>
      <c r="AF120" s="252"/>
    </row>
    <row r="121" spans="1:32">
      <c r="A121" s="253" t="s">
        <v>1416</v>
      </c>
      <c r="B121" s="436"/>
      <c r="C121" s="436"/>
      <c r="D121" s="436"/>
      <c r="E121" s="252">
        <v>-27.5</v>
      </c>
      <c r="F121" s="252" t="s">
        <v>1453</v>
      </c>
      <c r="G121" s="252"/>
      <c r="H121" s="252"/>
      <c r="I121" s="252">
        <v>-26.4</v>
      </c>
      <c r="J121" s="252" t="s">
        <v>1307</v>
      </c>
      <c r="K121" s="252"/>
      <c r="L121" s="252"/>
      <c r="M121" s="252">
        <v>-26.5</v>
      </c>
      <c r="N121" s="354" t="s">
        <v>1454</v>
      </c>
      <c r="O121" s="252"/>
      <c r="P121" s="252"/>
      <c r="Q121" s="252">
        <v>-26.4</v>
      </c>
      <c r="R121" s="252" t="s">
        <v>1454</v>
      </c>
      <c r="S121" s="252"/>
      <c r="T121" s="252"/>
      <c r="U121" s="252">
        <v>-26.4</v>
      </c>
      <c r="V121" s="252" t="s">
        <v>1454</v>
      </c>
      <c r="W121" s="252"/>
      <c r="X121" s="252"/>
      <c r="Y121" s="252">
        <v>-28.9</v>
      </c>
      <c r="Z121" s="252" t="s">
        <v>1424</v>
      </c>
      <c r="AA121" s="252"/>
      <c r="AB121" s="339"/>
      <c r="AC121" s="339"/>
      <c r="AD121" s="252"/>
      <c r="AE121" s="252"/>
      <c r="AF121" s="252"/>
    </row>
    <row r="122" spans="1:32" ht="15">
      <c r="A122" s="253" t="s">
        <v>1425</v>
      </c>
      <c r="B122" s="436"/>
      <c r="C122" s="436"/>
      <c r="D122" s="436"/>
      <c r="E122" s="252">
        <v>-0.6</v>
      </c>
      <c r="F122" s="252" t="s">
        <v>1274</v>
      </c>
      <c r="G122" s="252">
        <v>-3.6</v>
      </c>
      <c r="H122" s="252"/>
      <c r="I122" s="252">
        <v>-0.7</v>
      </c>
      <c r="J122" s="252" t="s">
        <v>1274</v>
      </c>
      <c r="K122" s="252">
        <v>-6.7</v>
      </c>
      <c r="L122" s="252"/>
      <c r="M122" s="252">
        <v>-0.7</v>
      </c>
      <c r="N122" s="252" t="s">
        <v>1274</v>
      </c>
      <c r="O122" s="252">
        <v>-2.7</v>
      </c>
      <c r="P122" s="252"/>
      <c r="Q122" s="252">
        <v>-1.3</v>
      </c>
      <c r="R122" s="252" t="s">
        <v>1274</v>
      </c>
      <c r="S122" s="252">
        <v>-4.0999999999999996</v>
      </c>
      <c r="T122" s="252"/>
      <c r="U122" s="252">
        <v>-0.6</v>
      </c>
      <c r="V122" s="252" t="s">
        <v>1274</v>
      </c>
      <c r="W122" s="252">
        <v>-0.7</v>
      </c>
      <c r="X122" s="252"/>
      <c r="Y122" s="252">
        <v>-0.4</v>
      </c>
      <c r="Z122" s="252" t="s">
        <v>1274</v>
      </c>
      <c r="AA122" s="252">
        <v>-5</v>
      </c>
      <c r="AB122" s="339"/>
      <c r="AC122" s="339"/>
      <c r="AD122" s="252"/>
      <c r="AE122" s="252"/>
      <c r="AF122" s="252"/>
    </row>
    <row r="123" spans="1:32">
      <c r="A123" s="253"/>
      <c r="B123" s="436"/>
      <c r="C123" s="436"/>
      <c r="D123" s="436"/>
      <c r="E123" s="252"/>
      <c r="F123" s="252"/>
      <c r="G123" s="252"/>
      <c r="H123" s="252"/>
      <c r="I123" s="252"/>
      <c r="J123" s="252"/>
      <c r="K123" s="252"/>
      <c r="L123" s="252"/>
      <c r="M123" s="252">
        <v>-26.1</v>
      </c>
      <c r="N123" s="252" t="s">
        <v>1427</v>
      </c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252"/>
      <c r="Z123" s="252"/>
      <c r="AA123" s="252"/>
      <c r="AB123" s="339"/>
      <c r="AC123" s="339"/>
      <c r="AD123" s="252"/>
      <c r="AE123" s="252"/>
      <c r="AF123" s="252"/>
    </row>
    <row r="124" spans="1:32">
      <c r="A124" s="253"/>
      <c r="B124" s="436"/>
      <c r="C124" s="436"/>
      <c r="D124" s="436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252"/>
      <c r="Z124" s="252"/>
      <c r="AA124" s="252"/>
      <c r="AB124" s="339"/>
      <c r="AC124" s="339"/>
      <c r="AD124" s="252"/>
      <c r="AE124" s="252"/>
      <c r="AF124" s="252"/>
    </row>
    <row r="125" spans="1:32">
      <c r="A125" s="252"/>
      <c r="B125" s="435"/>
      <c r="C125" s="435"/>
      <c r="D125" s="435"/>
      <c r="E125" s="252"/>
      <c r="F125" s="439" t="s">
        <v>1276</v>
      </c>
      <c r="G125" s="252"/>
      <c r="H125" s="252"/>
      <c r="I125" s="439" t="s">
        <v>1276</v>
      </c>
      <c r="J125" s="252"/>
      <c r="K125" s="252"/>
      <c r="L125" s="252"/>
      <c r="M125" s="439" t="s">
        <v>1276</v>
      </c>
      <c r="N125" s="252"/>
      <c r="O125" s="252"/>
      <c r="P125" s="252"/>
      <c r="Q125" s="439" t="s">
        <v>1276</v>
      </c>
      <c r="R125" s="252"/>
      <c r="S125" s="252"/>
      <c r="T125" s="252"/>
      <c r="U125" s="439" t="s">
        <v>1276</v>
      </c>
      <c r="V125" s="252"/>
      <c r="W125" s="252"/>
      <c r="X125" s="252"/>
      <c r="Y125" s="439" t="s">
        <v>1276</v>
      </c>
      <c r="Z125" s="252"/>
      <c r="AA125" s="252"/>
      <c r="AB125" s="339"/>
      <c r="AC125" s="339"/>
      <c r="AD125" s="252"/>
      <c r="AE125" s="252"/>
      <c r="AF125" s="252"/>
    </row>
    <row r="126" spans="1:32">
      <c r="A126" s="440" t="s">
        <v>1277</v>
      </c>
      <c r="B126" s="441"/>
      <c r="C126" s="441"/>
      <c r="D126" s="441"/>
      <c r="E126" s="440" t="s">
        <v>81</v>
      </c>
      <c r="F126" s="254" t="s">
        <v>1396</v>
      </c>
      <c r="G126" s="252"/>
      <c r="H126" s="252"/>
      <c r="I126" s="254" t="s">
        <v>1428</v>
      </c>
      <c r="J126" s="252"/>
      <c r="K126" s="252"/>
      <c r="L126" s="252"/>
      <c r="M126" s="254" t="s">
        <v>1429</v>
      </c>
      <c r="N126" s="252"/>
      <c r="O126" s="252"/>
      <c r="P126" s="252"/>
      <c r="Q126" s="254" t="s">
        <v>1430</v>
      </c>
      <c r="R126" s="252"/>
      <c r="S126" s="252"/>
      <c r="T126" s="252"/>
      <c r="U126" s="254" t="s">
        <v>1431</v>
      </c>
      <c r="V126" s="252"/>
      <c r="W126" s="252"/>
      <c r="X126" s="252"/>
      <c r="Y126" s="254" t="s">
        <v>1283</v>
      </c>
      <c r="Z126" s="252"/>
      <c r="AA126" s="252"/>
      <c r="AB126" s="339"/>
      <c r="AC126" s="339"/>
      <c r="AD126" s="252"/>
      <c r="AE126" s="252"/>
      <c r="AF126" s="252"/>
    </row>
    <row r="127" spans="1:32">
      <c r="A127" s="254" t="s">
        <v>1248</v>
      </c>
      <c r="B127" s="435"/>
      <c r="C127" s="435"/>
      <c r="D127" s="435"/>
      <c r="E127" s="254"/>
      <c r="F127" s="254"/>
      <c r="G127" s="252"/>
      <c r="H127" s="252"/>
      <c r="I127" s="254"/>
      <c r="J127" s="252"/>
      <c r="K127" s="252"/>
      <c r="L127" s="252"/>
      <c r="M127" s="254"/>
      <c r="N127" s="252"/>
      <c r="O127" s="252"/>
      <c r="P127" s="252"/>
      <c r="Q127" s="254"/>
      <c r="R127" s="252"/>
      <c r="S127" s="252"/>
      <c r="T127" s="252"/>
      <c r="U127" s="254"/>
      <c r="V127" s="252"/>
      <c r="W127" s="252"/>
      <c r="X127" s="252"/>
      <c r="Y127" s="254"/>
      <c r="Z127" s="252"/>
      <c r="AA127" s="252"/>
      <c r="AB127" s="339"/>
      <c r="AC127" s="339"/>
      <c r="AD127" s="252"/>
      <c r="AE127" s="252"/>
      <c r="AF127" s="252"/>
    </row>
    <row r="128" spans="1:32" ht="15">
      <c r="A128" s="254"/>
      <c r="B128" s="435"/>
      <c r="C128" s="435"/>
      <c r="D128" s="435"/>
      <c r="E128" s="254"/>
      <c r="F128" s="253" t="s">
        <v>1432</v>
      </c>
      <c r="G128" s="253" t="s">
        <v>1433</v>
      </c>
      <c r="H128" s="252"/>
      <c r="I128" s="253" t="s">
        <v>1434</v>
      </c>
      <c r="J128" s="253" t="s">
        <v>1435</v>
      </c>
      <c r="K128" s="252"/>
      <c r="L128" s="252"/>
      <c r="M128" s="253" t="s">
        <v>1434</v>
      </c>
      <c r="N128" s="253" t="s">
        <v>1436</v>
      </c>
      <c r="O128" s="252"/>
      <c r="P128" s="252"/>
      <c r="Q128" s="253" t="s">
        <v>1437</v>
      </c>
      <c r="R128" s="253" t="s">
        <v>1438</v>
      </c>
      <c r="S128" s="252"/>
      <c r="T128" s="252"/>
      <c r="U128" s="253" t="s">
        <v>1432</v>
      </c>
      <c r="V128" s="253" t="s">
        <v>1434</v>
      </c>
      <c r="W128" s="252"/>
      <c r="X128" s="252"/>
      <c r="Y128" s="253" t="s">
        <v>1439</v>
      </c>
      <c r="Z128" s="253" t="s">
        <v>1440</v>
      </c>
      <c r="AA128" s="252"/>
      <c r="AB128" s="339"/>
      <c r="AC128" s="339"/>
      <c r="AD128" s="252"/>
      <c r="AE128" s="252"/>
      <c r="AF128" s="252"/>
    </row>
    <row r="129" spans="1:32">
      <c r="A129" s="254">
        <v>0</v>
      </c>
      <c r="B129" s="435"/>
      <c r="C129" s="435"/>
      <c r="D129" s="435"/>
      <c r="E129" s="440">
        <f>+(100-A129)/100</f>
        <v>1</v>
      </c>
      <c r="F129" s="255">
        <f>$E$121+$E$122*LN(E129)</f>
        <v>-27.5</v>
      </c>
      <c r="G129" s="255">
        <f>$E$121+$G$122*LN(E129)</f>
        <v>-27.5</v>
      </c>
      <c r="H129" s="252"/>
      <c r="I129" s="255">
        <f>$I$121+$I$122*LN($E129)</f>
        <v>-26.4</v>
      </c>
      <c r="J129" s="255">
        <f>$I$121+$K$122*LN($E129)</f>
        <v>-26.4</v>
      </c>
      <c r="K129" s="252"/>
      <c r="L129" s="252"/>
      <c r="M129" s="255">
        <f>$M$121+$M$122*LN($E129)</f>
        <v>-26.5</v>
      </c>
      <c r="N129" s="255">
        <f>$M$121+$O$122*LN($E129)</f>
        <v>-26.5</v>
      </c>
      <c r="O129" s="252"/>
      <c r="P129" s="252"/>
      <c r="Q129" s="255">
        <f>$Q$121+$Q$122*LN($E129)</f>
        <v>-26.4</v>
      </c>
      <c r="R129" s="255">
        <f>$Q$121+$S$122*LN($E129)</f>
        <v>-26.4</v>
      </c>
      <c r="S129" s="252"/>
      <c r="T129" s="252"/>
      <c r="U129" s="255">
        <f>$U$121+$U$122*LN($E129)</f>
        <v>-26.4</v>
      </c>
      <c r="V129" s="255">
        <f>$U$121+$W$122*LN($E129)</f>
        <v>-26.4</v>
      </c>
      <c r="W129" s="252"/>
      <c r="X129" s="252"/>
      <c r="Y129" s="255">
        <f>$Y$121+$Y$122*LN($E129)</f>
        <v>-28.9</v>
      </c>
      <c r="Z129" s="255">
        <f>$Y$121+$AA$122*LN($E129)</f>
        <v>-28.9</v>
      </c>
      <c r="AA129" s="252"/>
      <c r="AB129" s="339"/>
      <c r="AC129" s="339"/>
      <c r="AD129" s="252"/>
      <c r="AE129" s="252"/>
      <c r="AF129" s="252"/>
    </row>
    <row r="130" spans="1:32">
      <c r="A130" s="254">
        <v>10</v>
      </c>
      <c r="B130" s="435"/>
      <c r="C130" s="435"/>
      <c r="D130" s="435"/>
      <c r="E130" s="440">
        <f t="shared" ref="E130:E142" si="12">+(100-A130)/100</f>
        <v>0.9</v>
      </c>
      <c r="F130" s="255">
        <f t="shared" ref="F130:F142" si="13">$E$121+$E$122*LN(E130)</f>
        <v>-27.436783690605303</v>
      </c>
      <c r="G130" s="255">
        <f t="shared" ref="G130:G142" si="14">$E$121+$G$122*LN(E130)</f>
        <v>-27.120702143631824</v>
      </c>
      <c r="H130" s="252"/>
      <c r="I130" s="255">
        <f t="shared" ref="I130:I142" si="15">$I$121+$I$122*LN($E130)</f>
        <v>-26.326247639039519</v>
      </c>
      <c r="J130" s="255">
        <f t="shared" ref="J130:J142" si="16">$I$121+$K$122*LN($E130)</f>
        <v>-25.694084545092561</v>
      </c>
      <c r="K130" s="252"/>
      <c r="L130" s="252"/>
      <c r="M130" s="255">
        <f t="shared" ref="M130:M142" si="17">$M$121+$M$122*LN($E130)</f>
        <v>-26.42624763903952</v>
      </c>
      <c r="N130" s="255">
        <f t="shared" ref="N130:N142" si="18">$M$121+$O$122*LN($E130)</f>
        <v>-26.21552660772387</v>
      </c>
      <c r="O130" s="252"/>
      <c r="P130" s="252"/>
      <c r="Q130" s="255">
        <f t="shared" ref="Q130:Q142" si="19">$Q$121+$Q$122*LN($E130)</f>
        <v>-26.263031329644825</v>
      </c>
      <c r="R130" s="255">
        <f t="shared" ref="R130:R142" si="20">$Q$121+$S$122*LN($E130)</f>
        <v>-25.968021885802912</v>
      </c>
      <c r="S130" s="252"/>
      <c r="T130" s="252"/>
      <c r="U130" s="255">
        <f t="shared" ref="U130:U142" si="21">$U$121+$U$122*LN($E130)</f>
        <v>-26.336783690605301</v>
      </c>
      <c r="V130" s="255">
        <f t="shared" ref="V130:V142" si="22">$U$121+$W$122*LN($E130)</f>
        <v>-26.326247639039519</v>
      </c>
      <c r="W130" s="252"/>
      <c r="X130" s="252"/>
      <c r="Y130" s="255">
        <f t="shared" ref="Y130:Y142" si="23">$Y$121+$Y$122*LN($E130)</f>
        <v>-28.857855793736867</v>
      </c>
      <c r="Z130" s="255">
        <f t="shared" ref="Z130:Z142" si="24">$Y$121+$AA$122*LN($E130)</f>
        <v>-28.373197421710866</v>
      </c>
      <c r="AA130" s="252"/>
      <c r="AB130" s="339"/>
      <c r="AC130" s="339"/>
      <c r="AD130" s="252"/>
      <c r="AE130" s="252"/>
      <c r="AF130" s="252"/>
    </row>
    <row r="131" spans="1:32">
      <c r="A131" s="254">
        <v>20</v>
      </c>
      <c r="B131" s="435"/>
      <c r="C131" s="435"/>
      <c r="D131" s="435"/>
      <c r="E131" s="440">
        <f t="shared" si="12"/>
        <v>0.8</v>
      </c>
      <c r="F131" s="255">
        <f t="shared" si="13"/>
        <v>-27.366113869211475</v>
      </c>
      <c r="G131" s="255">
        <f t="shared" si="14"/>
        <v>-26.696683215268845</v>
      </c>
      <c r="H131" s="252"/>
      <c r="I131" s="255">
        <f t="shared" si="15"/>
        <v>-26.243799514080052</v>
      </c>
      <c r="J131" s="255">
        <f t="shared" si="16"/>
        <v>-24.904938206194792</v>
      </c>
      <c r="K131" s="252"/>
      <c r="L131" s="252"/>
      <c r="M131" s="255">
        <f t="shared" si="17"/>
        <v>-26.343799514080054</v>
      </c>
      <c r="N131" s="255">
        <f t="shared" si="18"/>
        <v>-25.897512411451633</v>
      </c>
      <c r="O131" s="252"/>
      <c r="P131" s="252"/>
      <c r="Q131" s="255">
        <f t="shared" si="19"/>
        <v>-26.109913383291527</v>
      </c>
      <c r="R131" s="255">
        <f t="shared" si="20"/>
        <v>-25.485111439611739</v>
      </c>
      <c r="S131" s="252"/>
      <c r="T131" s="252"/>
      <c r="U131" s="255">
        <f t="shared" si="21"/>
        <v>-26.266113869211473</v>
      </c>
      <c r="V131" s="255">
        <f t="shared" si="22"/>
        <v>-26.243799514080052</v>
      </c>
      <c r="W131" s="252"/>
      <c r="X131" s="252"/>
      <c r="Y131" s="255">
        <f t="shared" si="23"/>
        <v>-28.810742579474315</v>
      </c>
      <c r="Z131" s="255">
        <f t="shared" si="24"/>
        <v>-27.784282243428951</v>
      </c>
      <c r="AA131" s="252"/>
      <c r="AB131" s="339"/>
      <c r="AC131" s="339"/>
      <c r="AD131" s="252"/>
      <c r="AE131" s="252"/>
      <c r="AF131" s="252"/>
    </row>
    <row r="132" spans="1:32">
      <c r="A132" s="254">
        <v>30</v>
      </c>
      <c r="B132" s="435"/>
      <c r="C132" s="435"/>
      <c r="D132" s="435"/>
      <c r="E132" s="440">
        <f t="shared" si="12"/>
        <v>0.7</v>
      </c>
      <c r="F132" s="255">
        <f t="shared" si="13"/>
        <v>-27.285995033636759</v>
      </c>
      <c r="G132" s="255">
        <f t="shared" si="14"/>
        <v>-26.215970201820564</v>
      </c>
      <c r="H132" s="252"/>
      <c r="I132" s="255">
        <f t="shared" si="15"/>
        <v>-26.150327539242888</v>
      </c>
      <c r="J132" s="255">
        <f t="shared" si="16"/>
        <v>-24.010277875610491</v>
      </c>
      <c r="K132" s="252"/>
      <c r="L132" s="252"/>
      <c r="M132" s="255">
        <f t="shared" si="17"/>
        <v>-26.250327539242889</v>
      </c>
      <c r="N132" s="255">
        <f t="shared" si="18"/>
        <v>-25.536977651365422</v>
      </c>
      <c r="O132" s="252"/>
      <c r="P132" s="252"/>
      <c r="Q132" s="255">
        <f t="shared" si="19"/>
        <v>-25.936322572879646</v>
      </c>
      <c r="R132" s="255">
        <f t="shared" si="20"/>
        <v>-24.937632729851195</v>
      </c>
      <c r="S132" s="252"/>
      <c r="T132" s="252"/>
      <c r="U132" s="255">
        <f t="shared" si="21"/>
        <v>-26.185995033636758</v>
      </c>
      <c r="V132" s="255">
        <f t="shared" si="22"/>
        <v>-26.150327539242888</v>
      </c>
      <c r="W132" s="252"/>
      <c r="X132" s="252"/>
      <c r="Y132" s="255">
        <f t="shared" si="23"/>
        <v>-28.757330022424505</v>
      </c>
      <c r="Z132" s="255">
        <f t="shared" si="24"/>
        <v>-27.116625280306337</v>
      </c>
      <c r="AA132" s="252"/>
      <c r="AB132" s="339"/>
      <c r="AC132" s="339"/>
      <c r="AD132" s="252"/>
      <c r="AE132" s="252"/>
      <c r="AF132" s="252"/>
    </row>
    <row r="133" spans="1:32">
      <c r="A133" s="254">
        <v>40</v>
      </c>
      <c r="B133" s="435"/>
      <c r="C133" s="435"/>
      <c r="D133" s="435"/>
      <c r="E133" s="440">
        <f t="shared" si="12"/>
        <v>0.6</v>
      </c>
      <c r="F133" s="255">
        <f t="shared" si="13"/>
        <v>-27.193504625740406</v>
      </c>
      <c r="G133" s="255">
        <f t="shared" si="14"/>
        <v>-25.661027754442433</v>
      </c>
      <c r="H133" s="252"/>
      <c r="I133" s="255">
        <f t="shared" si="15"/>
        <v>-26.042422063363805</v>
      </c>
      <c r="J133" s="255">
        <f t="shared" si="16"/>
        <v>-22.977468320767862</v>
      </c>
      <c r="K133" s="252"/>
      <c r="L133" s="252"/>
      <c r="M133" s="255">
        <f t="shared" si="17"/>
        <v>-26.142422063363806</v>
      </c>
      <c r="N133" s="255">
        <f t="shared" si="18"/>
        <v>-25.120770815831825</v>
      </c>
      <c r="O133" s="252"/>
      <c r="P133" s="252"/>
      <c r="Q133" s="255">
        <f t="shared" si="19"/>
        <v>-25.735926689104211</v>
      </c>
      <c r="R133" s="255">
        <f t="shared" si="20"/>
        <v>-24.305614942559437</v>
      </c>
      <c r="S133" s="252"/>
      <c r="T133" s="252"/>
      <c r="U133" s="255">
        <f t="shared" si="21"/>
        <v>-26.093504625740405</v>
      </c>
      <c r="V133" s="255">
        <f t="shared" si="22"/>
        <v>-26.042422063363805</v>
      </c>
      <c r="W133" s="252"/>
      <c r="X133" s="252"/>
      <c r="Y133" s="255">
        <f t="shared" si="23"/>
        <v>-28.695669750493604</v>
      </c>
      <c r="Z133" s="255">
        <f t="shared" si="24"/>
        <v>-26.345871881170044</v>
      </c>
      <c r="AA133" s="252"/>
      <c r="AB133" s="339"/>
      <c r="AC133" s="339"/>
      <c r="AD133" s="252"/>
      <c r="AE133" s="252"/>
      <c r="AF133" s="252"/>
    </row>
    <row r="134" spans="1:32">
      <c r="A134" s="254">
        <v>50</v>
      </c>
      <c r="B134" s="435"/>
      <c r="C134" s="435"/>
      <c r="D134" s="435"/>
      <c r="E134" s="440">
        <f t="shared" si="12"/>
        <v>0.5</v>
      </c>
      <c r="F134" s="255">
        <f t="shared" si="13"/>
        <v>-27.084111691664035</v>
      </c>
      <c r="G134" s="255">
        <f t="shared" si="14"/>
        <v>-25.004670149984197</v>
      </c>
      <c r="H134" s="252"/>
      <c r="I134" s="255">
        <f t="shared" si="15"/>
        <v>-25.914796973608038</v>
      </c>
      <c r="J134" s="255">
        <f t="shared" si="16"/>
        <v>-21.755913890248365</v>
      </c>
      <c r="K134" s="252"/>
      <c r="L134" s="252"/>
      <c r="M134" s="255">
        <f t="shared" si="17"/>
        <v>-26.014796973608039</v>
      </c>
      <c r="N134" s="255">
        <f t="shared" si="18"/>
        <v>-24.628502612488148</v>
      </c>
      <c r="O134" s="252"/>
      <c r="P134" s="252"/>
      <c r="Q134" s="255">
        <f t="shared" si="19"/>
        <v>-25.498908665272069</v>
      </c>
      <c r="R134" s="255">
        <f t="shared" si="20"/>
        <v>-23.558096559704225</v>
      </c>
      <c r="S134" s="252"/>
      <c r="T134" s="252"/>
      <c r="U134" s="255">
        <f t="shared" si="21"/>
        <v>-25.984111691664033</v>
      </c>
      <c r="V134" s="255">
        <f t="shared" si="22"/>
        <v>-25.914796973608038</v>
      </c>
      <c r="W134" s="252"/>
      <c r="X134" s="252"/>
      <c r="Y134" s="255">
        <f t="shared" si="23"/>
        <v>-28.62274112777602</v>
      </c>
      <c r="Z134" s="255">
        <f t="shared" si="24"/>
        <v>-25.434264097200273</v>
      </c>
      <c r="AA134" s="252"/>
      <c r="AB134" s="339"/>
      <c r="AC134" s="339"/>
      <c r="AD134" s="252"/>
      <c r="AE134" s="252"/>
      <c r="AF134" s="252"/>
    </row>
    <row r="135" spans="1:32">
      <c r="A135" s="254">
        <v>60</v>
      </c>
      <c r="B135" s="435"/>
      <c r="C135" s="435"/>
      <c r="D135" s="435"/>
      <c r="E135" s="440">
        <f t="shared" si="12"/>
        <v>0.4</v>
      </c>
      <c r="F135" s="255">
        <f t="shared" si="13"/>
        <v>-26.950225560875506</v>
      </c>
      <c r="G135" s="255">
        <f t="shared" si="14"/>
        <v>-24.201353365253041</v>
      </c>
      <c r="H135" s="252"/>
      <c r="I135" s="255">
        <f t="shared" si="15"/>
        <v>-25.758596487688092</v>
      </c>
      <c r="J135" s="255">
        <f t="shared" si="16"/>
        <v>-20.260852096443159</v>
      </c>
      <c r="K135" s="252"/>
      <c r="L135" s="252"/>
      <c r="M135" s="255">
        <f t="shared" si="17"/>
        <v>-25.858596487688093</v>
      </c>
      <c r="N135" s="255">
        <f t="shared" si="18"/>
        <v>-24.026015023939781</v>
      </c>
      <c r="O135" s="252"/>
      <c r="P135" s="252"/>
      <c r="Q135" s="255">
        <f t="shared" si="19"/>
        <v>-25.208822048563597</v>
      </c>
      <c r="R135" s="255">
        <f t="shared" si="20"/>
        <v>-22.643207999315962</v>
      </c>
      <c r="S135" s="252"/>
      <c r="T135" s="252"/>
      <c r="U135" s="255">
        <f t="shared" si="21"/>
        <v>-25.850225560875504</v>
      </c>
      <c r="V135" s="255">
        <f t="shared" si="22"/>
        <v>-25.758596487688092</v>
      </c>
      <c r="W135" s="252"/>
      <c r="X135" s="252"/>
      <c r="Y135" s="255">
        <f t="shared" si="23"/>
        <v>-28.533483707250337</v>
      </c>
      <c r="Z135" s="255">
        <f t="shared" si="24"/>
        <v>-24.318546340629226</v>
      </c>
      <c r="AA135" s="252"/>
      <c r="AB135" s="339"/>
      <c r="AC135" s="339"/>
      <c r="AD135" s="252"/>
      <c r="AE135" s="252"/>
      <c r="AF135" s="252"/>
    </row>
    <row r="136" spans="1:32">
      <c r="A136" s="254">
        <v>70</v>
      </c>
      <c r="B136" s="435"/>
      <c r="C136" s="435"/>
      <c r="D136" s="435"/>
      <c r="E136" s="440">
        <f t="shared" si="12"/>
        <v>0.3</v>
      </c>
      <c r="F136" s="255">
        <f t="shared" si="13"/>
        <v>-26.777616317404437</v>
      </c>
      <c r="G136" s="255">
        <f t="shared" si="14"/>
        <v>-23.165697904426629</v>
      </c>
      <c r="H136" s="252"/>
      <c r="I136" s="255">
        <f t="shared" si="15"/>
        <v>-25.557219036971844</v>
      </c>
      <c r="J136" s="255">
        <f t="shared" si="16"/>
        <v>-18.333382211016229</v>
      </c>
      <c r="K136" s="252"/>
      <c r="L136" s="252"/>
      <c r="M136" s="255">
        <f t="shared" si="17"/>
        <v>-25.657219036971846</v>
      </c>
      <c r="N136" s="255">
        <f t="shared" si="18"/>
        <v>-23.249273428319974</v>
      </c>
      <c r="O136" s="252"/>
      <c r="P136" s="252"/>
      <c r="Q136" s="255">
        <f t="shared" si="19"/>
        <v>-24.834835354376281</v>
      </c>
      <c r="R136" s="255">
        <f t="shared" si="20"/>
        <v>-21.46371150226366</v>
      </c>
      <c r="S136" s="252"/>
      <c r="T136" s="252"/>
      <c r="U136" s="255">
        <f t="shared" si="21"/>
        <v>-25.677616317404436</v>
      </c>
      <c r="V136" s="255">
        <f t="shared" si="22"/>
        <v>-25.557219036971844</v>
      </c>
      <c r="W136" s="252"/>
      <c r="X136" s="252"/>
      <c r="Y136" s="255">
        <f t="shared" si="23"/>
        <v>-28.418410878269626</v>
      </c>
      <c r="Z136" s="255">
        <f t="shared" si="24"/>
        <v>-22.880135978370319</v>
      </c>
      <c r="AA136" s="252"/>
      <c r="AB136" s="339"/>
      <c r="AC136" s="339"/>
      <c r="AD136" s="252"/>
      <c r="AE136" s="252"/>
      <c r="AF136" s="252"/>
    </row>
    <row r="137" spans="1:32">
      <c r="A137" s="254">
        <v>80</v>
      </c>
      <c r="B137" s="435"/>
      <c r="C137" s="435"/>
      <c r="D137" s="435"/>
      <c r="E137" s="440">
        <f t="shared" si="12"/>
        <v>0.2</v>
      </c>
      <c r="F137" s="255">
        <f t="shared" si="13"/>
        <v>-26.53433725253954</v>
      </c>
      <c r="G137" s="255">
        <f t="shared" si="14"/>
        <v>-21.706023515237238</v>
      </c>
      <c r="H137" s="252"/>
      <c r="I137" s="255">
        <f t="shared" si="15"/>
        <v>-25.273393461296127</v>
      </c>
      <c r="J137" s="255">
        <f t="shared" si="16"/>
        <v>-15.616765986691526</v>
      </c>
      <c r="K137" s="252"/>
      <c r="L137" s="252"/>
      <c r="M137" s="255">
        <f t="shared" si="17"/>
        <v>-25.373393461296128</v>
      </c>
      <c r="N137" s="255">
        <f t="shared" si="18"/>
        <v>-22.154517636427929</v>
      </c>
      <c r="O137" s="252"/>
      <c r="P137" s="252"/>
      <c r="Q137" s="255">
        <f t="shared" si="19"/>
        <v>-24.307730713835667</v>
      </c>
      <c r="R137" s="255">
        <f t="shared" si="20"/>
        <v>-19.801304559020188</v>
      </c>
      <c r="S137" s="252"/>
      <c r="T137" s="252"/>
      <c r="U137" s="255">
        <f t="shared" si="21"/>
        <v>-25.434337252539539</v>
      </c>
      <c r="V137" s="255">
        <f t="shared" si="22"/>
        <v>-25.273393461296127</v>
      </c>
      <c r="W137" s="252"/>
      <c r="X137" s="252"/>
      <c r="Y137" s="255">
        <f t="shared" si="23"/>
        <v>-28.256224835026359</v>
      </c>
      <c r="Z137" s="255">
        <f t="shared" si="24"/>
        <v>-20.852810437829497</v>
      </c>
      <c r="AA137" s="252"/>
      <c r="AB137" s="339"/>
      <c r="AC137" s="339"/>
      <c r="AD137" s="252"/>
      <c r="AE137" s="252"/>
      <c r="AF137" s="252"/>
    </row>
    <row r="138" spans="1:32">
      <c r="A138" s="254">
        <v>90</v>
      </c>
      <c r="B138" s="435"/>
      <c r="C138" s="435"/>
      <c r="D138" s="435"/>
      <c r="E138" s="440">
        <f t="shared" si="12"/>
        <v>0.1</v>
      </c>
      <c r="F138" s="255">
        <f t="shared" si="13"/>
        <v>-26.118448944203571</v>
      </c>
      <c r="G138" s="255">
        <f t="shared" si="14"/>
        <v>-19.210693665221434</v>
      </c>
      <c r="H138" s="252"/>
      <c r="I138" s="255">
        <f t="shared" si="15"/>
        <v>-24.788190434904166</v>
      </c>
      <c r="J138" s="255">
        <f t="shared" si="16"/>
        <v>-10.972679876939894</v>
      </c>
      <c r="K138" s="252"/>
      <c r="L138" s="252"/>
      <c r="M138" s="255">
        <f t="shared" si="17"/>
        <v>-24.888190434904168</v>
      </c>
      <c r="N138" s="255">
        <f t="shared" si="18"/>
        <v>-20.283020248916078</v>
      </c>
      <c r="O138" s="252"/>
      <c r="P138" s="252"/>
      <c r="Q138" s="255">
        <f t="shared" si="19"/>
        <v>-23.406639379107737</v>
      </c>
      <c r="R138" s="255">
        <f t="shared" si="20"/>
        <v>-16.959401118724415</v>
      </c>
      <c r="S138" s="252"/>
      <c r="T138" s="252"/>
      <c r="U138" s="255">
        <f t="shared" si="21"/>
        <v>-25.01844894420357</v>
      </c>
      <c r="V138" s="255">
        <f t="shared" si="22"/>
        <v>-24.788190434904166</v>
      </c>
      <c r="W138" s="252"/>
      <c r="X138" s="252"/>
      <c r="Y138" s="255">
        <f t="shared" si="23"/>
        <v>-27.978965962802381</v>
      </c>
      <c r="Z138" s="255">
        <f t="shared" si="24"/>
        <v>-17.387074535029772</v>
      </c>
      <c r="AA138" s="252"/>
      <c r="AB138" s="339"/>
      <c r="AC138" s="339"/>
      <c r="AD138" s="252"/>
      <c r="AE138" s="252"/>
      <c r="AF138" s="252"/>
    </row>
    <row r="139" spans="1:32">
      <c r="A139" s="254">
        <v>95</v>
      </c>
      <c r="B139" s="435"/>
      <c r="C139" s="435"/>
      <c r="D139" s="435"/>
      <c r="E139" s="440">
        <f t="shared" si="12"/>
        <v>0.05</v>
      </c>
      <c r="F139" s="255">
        <f t="shared" si="13"/>
        <v>-25.702560635867606</v>
      </c>
      <c r="G139" s="255">
        <f t="shared" si="14"/>
        <v>-16.715363815205635</v>
      </c>
      <c r="H139" s="252"/>
      <c r="I139" s="255">
        <f t="shared" si="15"/>
        <v>-24.302987408512205</v>
      </c>
      <c r="J139" s="255">
        <f t="shared" si="16"/>
        <v>-6.3285937671882593</v>
      </c>
      <c r="K139" s="252"/>
      <c r="L139" s="252"/>
      <c r="M139" s="255">
        <f t="shared" si="17"/>
        <v>-24.402987408512207</v>
      </c>
      <c r="N139" s="255">
        <f t="shared" si="18"/>
        <v>-18.411522861404222</v>
      </c>
      <c r="O139" s="252"/>
      <c r="P139" s="252"/>
      <c r="Q139" s="255">
        <f t="shared" si="19"/>
        <v>-22.505548044379811</v>
      </c>
      <c r="R139" s="255">
        <f t="shared" si="20"/>
        <v>-14.117497678428638</v>
      </c>
      <c r="S139" s="252"/>
      <c r="T139" s="252"/>
      <c r="U139" s="255">
        <f t="shared" si="21"/>
        <v>-24.602560635867604</v>
      </c>
      <c r="V139" s="255">
        <f t="shared" si="22"/>
        <v>-24.302987408512205</v>
      </c>
      <c r="W139" s="252"/>
      <c r="X139" s="252"/>
      <c r="Y139" s="255">
        <f t="shared" si="23"/>
        <v>-27.701707090578402</v>
      </c>
      <c r="Z139" s="255">
        <f t="shared" si="24"/>
        <v>-13.921338632230045</v>
      </c>
      <c r="AA139" s="252"/>
      <c r="AB139" s="339"/>
      <c r="AC139" s="339"/>
      <c r="AD139" s="252"/>
      <c r="AE139" s="252"/>
      <c r="AF139" s="252"/>
    </row>
    <row r="140" spans="1:32">
      <c r="A140" s="254">
        <v>99</v>
      </c>
      <c r="B140" s="435"/>
      <c r="C140" s="435"/>
      <c r="D140" s="435"/>
      <c r="E140" s="440">
        <f t="shared" si="12"/>
        <v>0.01</v>
      </c>
      <c r="F140" s="255">
        <f t="shared" si="13"/>
        <v>-24.736897888407146</v>
      </c>
      <c r="G140" s="255">
        <f t="shared" si="14"/>
        <v>-10.921387330442872</v>
      </c>
      <c r="H140" s="252"/>
      <c r="I140" s="255">
        <f t="shared" si="15"/>
        <v>-23.176380869808334</v>
      </c>
      <c r="J140" s="255">
        <f t="shared" si="16"/>
        <v>4.4546402461202099</v>
      </c>
      <c r="K140" s="252"/>
      <c r="L140" s="252"/>
      <c r="M140" s="255">
        <f t="shared" si="17"/>
        <v>-23.276380869808335</v>
      </c>
      <c r="N140" s="255">
        <f t="shared" si="18"/>
        <v>-14.066040497832153</v>
      </c>
      <c r="O140" s="252"/>
      <c r="P140" s="252"/>
      <c r="Q140" s="255">
        <f t="shared" si="19"/>
        <v>-20.41327875821548</v>
      </c>
      <c r="R140" s="255">
        <f t="shared" si="20"/>
        <v>-7.5188022374488277</v>
      </c>
      <c r="S140" s="252"/>
      <c r="T140" s="252"/>
      <c r="U140" s="255">
        <f t="shared" si="21"/>
        <v>-23.636897888407145</v>
      </c>
      <c r="V140" s="255">
        <f t="shared" si="22"/>
        <v>-23.176380869808334</v>
      </c>
      <c r="W140" s="252"/>
      <c r="X140" s="252"/>
      <c r="Y140" s="255">
        <f t="shared" si="23"/>
        <v>-27.057931925604763</v>
      </c>
      <c r="Z140" s="255">
        <f t="shared" si="24"/>
        <v>-5.8741490700595449</v>
      </c>
      <c r="AA140" s="252"/>
      <c r="AB140" s="339"/>
      <c r="AC140" s="339"/>
      <c r="AD140" s="252"/>
      <c r="AE140" s="252"/>
      <c r="AF140" s="252"/>
    </row>
    <row r="141" spans="1:32">
      <c r="A141" s="254">
        <v>99.9</v>
      </c>
      <c r="B141" s="435"/>
      <c r="C141" s="435"/>
      <c r="D141" s="435"/>
      <c r="E141" s="440">
        <f t="shared" si="12"/>
        <v>9.9999999999994321E-4</v>
      </c>
      <c r="F141" s="255">
        <f t="shared" si="13"/>
        <v>-23.355346832610685</v>
      </c>
      <c r="G141" s="255">
        <f t="shared" si="14"/>
        <v>-2.6320809956641007</v>
      </c>
      <c r="H141" s="252"/>
      <c r="I141" s="255">
        <f t="shared" si="15"/>
        <v>-21.564571304712462</v>
      </c>
      <c r="J141" s="255">
        <f t="shared" si="16"/>
        <v>19.881960369180703</v>
      </c>
      <c r="K141" s="252"/>
      <c r="L141" s="252"/>
      <c r="M141" s="255">
        <f t="shared" si="17"/>
        <v>-21.664571304712464</v>
      </c>
      <c r="N141" s="255">
        <f t="shared" si="18"/>
        <v>-7.8490607467480764</v>
      </c>
      <c r="O141" s="252"/>
      <c r="P141" s="252"/>
      <c r="Q141" s="255">
        <f t="shared" si="19"/>
        <v>-17.419918137323144</v>
      </c>
      <c r="R141" s="255">
        <f t="shared" si="20"/>
        <v>1.921796643826994</v>
      </c>
      <c r="S141" s="252"/>
      <c r="T141" s="252"/>
      <c r="U141" s="255">
        <f t="shared" si="21"/>
        <v>-22.255346832610684</v>
      </c>
      <c r="V141" s="255">
        <f t="shared" si="22"/>
        <v>-21.564571304712462</v>
      </c>
      <c r="W141" s="252"/>
      <c r="X141" s="252"/>
      <c r="Y141" s="255">
        <f t="shared" si="23"/>
        <v>-26.13689788840712</v>
      </c>
      <c r="Z141" s="255">
        <f t="shared" si="24"/>
        <v>5.6387763949109697</v>
      </c>
      <c r="AA141" s="252"/>
      <c r="AB141" s="339"/>
      <c r="AC141" s="339"/>
      <c r="AD141" s="252"/>
      <c r="AE141" s="252"/>
      <c r="AF141" s="252"/>
    </row>
    <row r="142" spans="1:32">
      <c r="A142" s="254">
        <v>99.99</v>
      </c>
      <c r="B142" s="435"/>
      <c r="C142" s="435"/>
      <c r="D142" s="435"/>
      <c r="E142" s="440">
        <f t="shared" si="12"/>
        <v>1.0000000000005117E-4</v>
      </c>
      <c r="F142" s="255">
        <f t="shared" si="13"/>
        <v>-21.973795776814598</v>
      </c>
      <c r="G142" s="255">
        <f t="shared" si="14"/>
        <v>5.657225339112415</v>
      </c>
      <c r="H142" s="252"/>
      <c r="I142" s="255">
        <f t="shared" si="15"/>
        <v>-19.952761739617031</v>
      </c>
      <c r="J142" s="255">
        <f t="shared" si="16"/>
        <v>35.309280492236994</v>
      </c>
      <c r="K142" s="252"/>
      <c r="L142" s="252"/>
      <c r="M142" s="255">
        <f t="shared" si="17"/>
        <v>-20.052761739617033</v>
      </c>
      <c r="N142" s="255">
        <f t="shared" si="18"/>
        <v>-1.6320809956656888</v>
      </c>
      <c r="O142" s="252"/>
      <c r="P142" s="252"/>
      <c r="Q142" s="255">
        <f t="shared" si="19"/>
        <v>-14.426557516431627</v>
      </c>
      <c r="R142" s="255">
        <f t="shared" si="20"/>
        <v>11.362395525100247</v>
      </c>
      <c r="S142" s="252"/>
      <c r="T142" s="252"/>
      <c r="U142" s="255">
        <f t="shared" si="21"/>
        <v>-20.873795776814596</v>
      </c>
      <c r="V142" s="255">
        <f t="shared" si="22"/>
        <v>-19.952761739617031</v>
      </c>
      <c r="W142" s="252"/>
      <c r="X142" s="252"/>
      <c r="Y142" s="255">
        <f t="shared" si="23"/>
        <v>-25.215863851209729</v>
      </c>
      <c r="Z142" s="255">
        <f t="shared" si="24"/>
        <v>17.151701859878351</v>
      </c>
      <c r="AA142" s="252"/>
      <c r="AB142" s="339"/>
      <c r="AC142" s="339"/>
      <c r="AD142" s="252"/>
      <c r="AE142" s="252"/>
      <c r="AF142" s="252"/>
    </row>
    <row r="143" spans="1:32">
      <c r="A143" s="252"/>
      <c r="B143" s="435"/>
      <c r="C143" s="435"/>
      <c r="D143" s="435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339"/>
      <c r="AC143" s="339"/>
      <c r="AD143" s="252"/>
      <c r="AE143" s="252"/>
      <c r="AF143" s="252"/>
    </row>
    <row r="144" spans="1:32">
      <c r="A144" s="252"/>
      <c r="B144" s="435"/>
      <c r="C144" s="435"/>
      <c r="D144" s="435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339"/>
      <c r="AC144" s="339"/>
      <c r="AD144" s="252"/>
      <c r="AE144" s="252"/>
      <c r="AF144" s="252"/>
    </row>
    <row r="145" spans="1:32">
      <c r="A145" s="252"/>
      <c r="B145" s="435"/>
      <c r="C145" s="435"/>
      <c r="D145" s="435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339"/>
      <c r="AC145" s="339"/>
      <c r="AD145" s="252"/>
      <c r="AE145" s="252"/>
      <c r="AF145" s="252"/>
    </row>
    <row r="146" spans="1:32">
      <c r="A146" s="252"/>
      <c r="B146" s="435"/>
      <c r="C146" s="435"/>
      <c r="D146" s="435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339"/>
      <c r="AC146" s="339"/>
      <c r="AD146" s="252"/>
      <c r="AE146" s="252"/>
      <c r="AF146" s="252"/>
    </row>
    <row r="147" spans="1:32">
      <c r="A147" s="252"/>
      <c r="B147" s="435"/>
      <c r="C147" s="435"/>
      <c r="D147" s="435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339"/>
      <c r="AC147" s="339"/>
      <c r="AD147" s="252"/>
      <c r="AE147" s="252"/>
      <c r="AF147" s="252"/>
    </row>
    <row r="148" spans="1:32">
      <c r="A148" s="252"/>
      <c r="B148" s="435"/>
      <c r="C148" s="435"/>
      <c r="D148" s="435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339"/>
      <c r="AC148" s="339"/>
      <c r="AD148" s="252"/>
      <c r="AE148" s="252"/>
      <c r="AF148" s="252"/>
    </row>
    <row r="149" spans="1:32">
      <c r="A149" s="252"/>
      <c r="B149" s="435"/>
      <c r="C149" s="435"/>
      <c r="D149" s="435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339"/>
      <c r="AC149" s="339"/>
      <c r="AD149" s="252"/>
      <c r="AE149" s="252"/>
      <c r="AF149" s="252"/>
    </row>
    <row r="150" spans="1:32">
      <c r="A150" s="252"/>
      <c r="B150" s="435"/>
      <c r="C150" s="435"/>
      <c r="D150" s="435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339"/>
      <c r="AC150" s="339"/>
      <c r="AD150" s="252"/>
      <c r="AE150" s="252"/>
      <c r="AF150" s="252"/>
    </row>
    <row r="151" spans="1:32">
      <c r="A151" s="252"/>
      <c r="B151" s="435"/>
      <c r="C151" s="435"/>
      <c r="D151" s="435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  <c r="AB151" s="339"/>
      <c r="AC151" s="339"/>
      <c r="AD151" s="252"/>
      <c r="AE151" s="252"/>
      <c r="AF151" s="252"/>
    </row>
    <row r="152" spans="1:32">
      <c r="A152" s="252"/>
      <c r="B152" s="435"/>
      <c r="C152" s="435"/>
      <c r="D152" s="435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339"/>
      <c r="AC152" s="339"/>
      <c r="AD152" s="252"/>
      <c r="AE152" s="252"/>
      <c r="AF152" s="252"/>
    </row>
    <row r="153" spans="1:32">
      <c r="A153" s="252"/>
      <c r="B153" s="435"/>
      <c r="C153" s="435"/>
      <c r="D153" s="435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339"/>
      <c r="AC153" s="339"/>
      <c r="AD153" s="252"/>
      <c r="AE153" s="252"/>
      <c r="AF153" s="252"/>
    </row>
    <row r="154" spans="1:32">
      <c r="A154" s="252"/>
      <c r="B154" s="435"/>
      <c r="C154" s="435"/>
      <c r="D154" s="435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  <c r="AB154" s="339"/>
      <c r="AC154" s="339"/>
      <c r="AD154" s="252"/>
      <c r="AE154" s="252"/>
      <c r="AF154" s="252"/>
    </row>
    <row r="155" spans="1:32">
      <c r="A155" s="252"/>
      <c r="B155" s="435"/>
      <c r="C155" s="435"/>
      <c r="D155" s="435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252"/>
      <c r="Z155" s="252"/>
      <c r="AA155" s="252"/>
      <c r="AB155" s="339"/>
      <c r="AC155" s="339"/>
      <c r="AD155" s="252"/>
      <c r="AE155" s="252"/>
      <c r="AF155" s="252"/>
    </row>
    <row r="156" spans="1:32">
      <c r="A156" s="252"/>
      <c r="B156" s="435"/>
      <c r="C156" s="435"/>
      <c r="D156" s="435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252"/>
      <c r="Z156" s="252"/>
      <c r="AA156" s="252"/>
      <c r="AB156" s="339"/>
      <c r="AC156" s="339"/>
      <c r="AD156" s="252"/>
      <c r="AE156" s="252"/>
      <c r="AF156" s="252"/>
    </row>
    <row r="157" spans="1:32">
      <c r="A157" s="252"/>
      <c r="B157" s="435"/>
      <c r="C157" s="435"/>
      <c r="D157" s="435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252"/>
      <c r="Z157" s="252"/>
      <c r="AA157" s="252"/>
      <c r="AB157" s="339"/>
      <c r="AC157" s="339"/>
      <c r="AD157" s="252"/>
      <c r="AE157" s="252"/>
      <c r="AF157" s="252"/>
    </row>
    <row r="158" spans="1:32">
      <c r="A158" s="252"/>
      <c r="B158" s="435"/>
      <c r="C158" s="435"/>
      <c r="D158" s="435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  <c r="AA158" s="252"/>
      <c r="AB158" s="339"/>
      <c r="AC158" s="339"/>
      <c r="AD158" s="252"/>
      <c r="AE158" s="252"/>
      <c r="AF158" s="252"/>
    </row>
    <row r="159" spans="1:32">
      <c r="A159" s="252"/>
      <c r="B159" s="435"/>
      <c r="C159" s="435"/>
      <c r="D159" s="435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252"/>
      <c r="Z159" s="252"/>
      <c r="AA159" s="252"/>
      <c r="AB159" s="339"/>
      <c r="AC159" s="339"/>
      <c r="AD159" s="252"/>
      <c r="AE159" s="252"/>
      <c r="AF159" s="252"/>
    </row>
    <row r="160" spans="1:32">
      <c r="A160" s="252"/>
      <c r="B160" s="435"/>
      <c r="C160" s="435"/>
      <c r="D160" s="435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252"/>
      <c r="Z160" s="252"/>
      <c r="AA160" s="252"/>
      <c r="AB160" s="339"/>
      <c r="AC160" s="339"/>
      <c r="AD160" s="252"/>
      <c r="AE160" s="252"/>
      <c r="AF160" s="252"/>
    </row>
    <row r="161" spans="1:32">
      <c r="A161" s="252"/>
      <c r="B161" s="435"/>
      <c r="C161" s="435"/>
      <c r="D161" s="435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252"/>
      <c r="Z161" s="252"/>
      <c r="AA161" s="252"/>
      <c r="AB161" s="339"/>
      <c r="AC161" s="339"/>
      <c r="AD161" s="252"/>
      <c r="AE161" s="252"/>
      <c r="AF161" s="252"/>
    </row>
    <row r="162" spans="1:32">
      <c r="A162" s="252"/>
      <c r="B162" s="435"/>
      <c r="C162" s="435"/>
      <c r="D162" s="435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252"/>
      <c r="Z162" s="252"/>
      <c r="AA162" s="252"/>
      <c r="AB162" s="339"/>
      <c r="AC162" s="339"/>
      <c r="AD162" s="252"/>
      <c r="AE162" s="252"/>
      <c r="AF162" s="252"/>
    </row>
    <row r="163" spans="1:32">
      <c r="A163" s="252"/>
      <c r="B163" s="435"/>
      <c r="C163" s="435"/>
      <c r="D163" s="435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252"/>
      <c r="Z163" s="252"/>
      <c r="AA163" s="252"/>
      <c r="AB163" s="339"/>
      <c r="AC163" s="339"/>
      <c r="AD163" s="252"/>
      <c r="AE163" s="252"/>
      <c r="AF163" s="252"/>
    </row>
    <row r="164" spans="1:32">
      <c r="A164" s="252"/>
      <c r="B164" s="435"/>
      <c r="C164" s="435"/>
      <c r="D164" s="435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  <c r="AB164" s="339"/>
      <c r="AC164" s="339"/>
      <c r="AD164" s="252"/>
      <c r="AE164" s="252"/>
      <c r="AF164" s="252"/>
    </row>
    <row r="165" spans="1:32">
      <c r="A165" s="252"/>
      <c r="B165" s="435"/>
      <c r="C165" s="435"/>
      <c r="D165" s="435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252"/>
      <c r="AB165" s="339"/>
      <c r="AC165" s="339"/>
      <c r="AD165" s="252"/>
      <c r="AE165" s="252"/>
      <c r="AF165" s="252"/>
    </row>
    <row r="166" spans="1:32">
      <c r="A166" s="252"/>
      <c r="B166" s="435"/>
      <c r="C166" s="435"/>
      <c r="D166" s="435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252"/>
      <c r="Z166" s="252"/>
      <c r="AA166" s="252"/>
      <c r="AB166" s="339"/>
      <c r="AC166" s="339"/>
      <c r="AD166" s="252"/>
      <c r="AE166" s="252"/>
      <c r="AF166" s="252"/>
    </row>
    <row r="167" spans="1:32">
      <c r="A167" s="252"/>
      <c r="B167" s="435"/>
      <c r="C167" s="435"/>
      <c r="D167" s="435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252"/>
      <c r="Z167" s="252"/>
      <c r="AA167" s="252"/>
      <c r="AB167" s="339"/>
      <c r="AC167" s="339"/>
      <c r="AD167" s="252"/>
      <c r="AE167" s="252"/>
      <c r="AF167" s="252"/>
    </row>
    <row r="168" spans="1:32">
      <c r="A168" s="252"/>
      <c r="B168" s="435"/>
      <c r="C168" s="435"/>
      <c r="D168" s="435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252"/>
      <c r="Z168" s="252"/>
      <c r="AA168" s="252"/>
      <c r="AB168" s="339"/>
      <c r="AC168" s="339"/>
      <c r="AD168" s="252"/>
      <c r="AE168" s="252"/>
      <c r="AF168" s="252"/>
    </row>
    <row r="169" spans="1:32">
      <c r="A169" s="252"/>
      <c r="B169" s="435"/>
      <c r="C169" s="435"/>
      <c r="D169" s="435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252"/>
      <c r="Z169" s="252"/>
      <c r="AA169" s="252"/>
      <c r="AB169" s="339"/>
      <c r="AC169" s="339"/>
      <c r="AD169" s="252"/>
      <c r="AE169" s="252"/>
      <c r="AF169" s="252"/>
    </row>
    <row r="170" spans="1:32">
      <c r="A170" s="252"/>
      <c r="B170" s="435"/>
      <c r="C170" s="435"/>
      <c r="D170" s="435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252"/>
      <c r="Z170" s="252"/>
      <c r="AA170" s="252"/>
      <c r="AB170" s="339"/>
      <c r="AC170" s="339"/>
      <c r="AD170" s="252"/>
      <c r="AE170" s="252"/>
      <c r="AF170" s="252"/>
    </row>
    <row r="171" spans="1:32">
      <c r="A171" s="252"/>
      <c r="B171" s="435"/>
      <c r="C171" s="435"/>
      <c r="D171" s="435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252"/>
      <c r="Z171" s="252"/>
      <c r="AA171" s="252"/>
      <c r="AB171" s="339"/>
      <c r="AC171" s="339"/>
      <c r="AD171" s="252"/>
      <c r="AE171" s="252"/>
      <c r="AF171" s="252"/>
    </row>
    <row r="172" spans="1:32">
      <c r="A172" s="252"/>
      <c r="B172" s="435"/>
      <c r="C172" s="435"/>
      <c r="D172" s="435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252"/>
      <c r="Z172" s="252"/>
      <c r="AA172" s="252"/>
      <c r="AB172" s="339"/>
      <c r="AC172" s="339"/>
      <c r="AD172" s="252"/>
      <c r="AE172" s="252"/>
      <c r="AF172" s="252"/>
    </row>
    <row r="173" spans="1:32">
      <c r="A173" s="252"/>
      <c r="B173" s="435"/>
      <c r="C173" s="435"/>
      <c r="D173" s="435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252"/>
      <c r="Z173" s="252"/>
      <c r="AA173" s="252"/>
      <c r="AB173" s="339"/>
      <c r="AC173" s="339"/>
      <c r="AD173" s="252"/>
      <c r="AE173" s="252"/>
      <c r="AF173" s="252"/>
    </row>
    <row r="174" spans="1:32">
      <c r="A174" s="252"/>
      <c r="B174" s="435"/>
      <c r="C174" s="435"/>
      <c r="D174" s="435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  <c r="AA174" s="252"/>
      <c r="AB174" s="339"/>
      <c r="AC174" s="339"/>
      <c r="AD174" s="252"/>
      <c r="AE174" s="252"/>
      <c r="AF174" s="252"/>
    </row>
    <row r="175" spans="1:32">
      <c r="A175" s="252"/>
      <c r="B175" s="435"/>
      <c r="C175" s="435"/>
      <c r="D175" s="435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252"/>
      <c r="Z175" s="252"/>
      <c r="AA175" s="252"/>
      <c r="AB175" s="339"/>
      <c r="AC175" s="339"/>
      <c r="AD175" s="252"/>
      <c r="AE175" s="252"/>
      <c r="AF175" s="252"/>
    </row>
    <row r="176" spans="1:32">
      <c r="A176" s="252"/>
      <c r="B176" s="435"/>
      <c r="C176" s="435"/>
      <c r="D176" s="435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  <c r="AA176" s="252"/>
      <c r="AB176" s="339"/>
      <c r="AC176" s="339"/>
      <c r="AD176" s="252"/>
      <c r="AE176" s="252"/>
      <c r="AF176" s="252"/>
    </row>
    <row r="177" spans="1:32">
      <c r="A177" s="252"/>
      <c r="B177" s="435"/>
      <c r="C177" s="435"/>
      <c r="D177" s="435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  <c r="AA177" s="252"/>
      <c r="AB177" s="339"/>
      <c r="AC177" s="339"/>
      <c r="AD177" s="252"/>
      <c r="AE177" s="252"/>
      <c r="AF177" s="252"/>
    </row>
    <row r="178" spans="1:32">
      <c r="A178" s="252"/>
      <c r="B178" s="435"/>
      <c r="C178" s="435"/>
      <c r="D178" s="435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252"/>
      <c r="AB178" s="339"/>
      <c r="AC178" s="339"/>
      <c r="AD178" s="252"/>
      <c r="AE178" s="252"/>
      <c r="AF178" s="252"/>
    </row>
    <row r="179" spans="1:32">
      <c r="A179" s="252"/>
      <c r="B179" s="435"/>
      <c r="C179" s="435"/>
      <c r="D179" s="435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252"/>
      <c r="Z179" s="252"/>
      <c r="AA179" s="252"/>
      <c r="AB179" s="339"/>
      <c r="AC179" s="339"/>
      <c r="AD179" s="252"/>
      <c r="AE179" s="252"/>
      <c r="AF179" s="252"/>
    </row>
    <row r="180" spans="1:32">
      <c r="A180" s="252"/>
      <c r="B180" s="435"/>
      <c r="C180" s="435"/>
      <c r="D180" s="435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  <c r="AA180" s="252"/>
      <c r="AB180" s="339"/>
      <c r="AC180" s="339"/>
      <c r="AD180" s="252"/>
      <c r="AE180" s="252"/>
      <c r="AF180" s="252"/>
    </row>
    <row r="181" spans="1:32">
      <c r="A181" s="252"/>
      <c r="B181" s="435"/>
      <c r="C181" s="435"/>
      <c r="D181" s="435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252"/>
      <c r="Z181" s="252"/>
      <c r="AA181" s="252"/>
      <c r="AB181" s="339"/>
      <c r="AC181" s="339"/>
      <c r="AD181" s="252"/>
      <c r="AE181" s="252"/>
      <c r="AF181" s="252"/>
    </row>
    <row r="182" spans="1:32">
      <c r="A182" s="252"/>
      <c r="B182" s="435"/>
      <c r="C182" s="435"/>
      <c r="D182" s="435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252"/>
      <c r="Z182" s="252"/>
      <c r="AA182" s="252"/>
      <c r="AB182" s="339"/>
      <c r="AC182" s="339"/>
      <c r="AD182" s="252"/>
      <c r="AE182" s="252"/>
      <c r="AF182" s="252"/>
    </row>
    <row r="183" spans="1:32">
      <c r="A183" s="252"/>
      <c r="B183" s="435"/>
      <c r="C183" s="435"/>
      <c r="D183" s="435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252"/>
      <c r="Z183" s="252"/>
      <c r="AA183" s="252"/>
      <c r="AB183" s="339"/>
      <c r="AC183" s="339"/>
      <c r="AD183" s="252"/>
      <c r="AE183" s="252"/>
      <c r="AF183" s="252"/>
    </row>
    <row r="184" spans="1:32">
      <c r="A184" s="252"/>
      <c r="B184" s="435"/>
      <c r="C184" s="435"/>
      <c r="D184" s="435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252"/>
      <c r="Z184" s="252"/>
      <c r="AA184" s="252"/>
      <c r="AB184" s="339"/>
      <c r="AC184" s="339"/>
      <c r="AD184" s="252"/>
      <c r="AE184" s="252"/>
      <c r="AF184" s="252"/>
    </row>
    <row r="185" spans="1:32">
      <c r="A185" s="252"/>
      <c r="B185" s="435"/>
      <c r="C185" s="435"/>
      <c r="D185" s="435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252"/>
      <c r="Z185" s="252"/>
      <c r="AA185" s="252"/>
      <c r="AB185" s="339"/>
      <c r="AC185" s="339"/>
      <c r="AD185" s="252"/>
      <c r="AE185" s="252"/>
      <c r="AF185" s="252"/>
    </row>
    <row r="186" spans="1:32">
      <c r="A186" s="252"/>
      <c r="B186" s="435"/>
      <c r="C186" s="435"/>
      <c r="D186" s="435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252"/>
      <c r="Z186" s="252"/>
      <c r="AA186" s="252"/>
      <c r="AB186" s="339"/>
      <c r="AC186" s="339"/>
      <c r="AD186" s="252"/>
      <c r="AE186" s="252"/>
      <c r="AF186" s="252"/>
    </row>
    <row r="187" spans="1:32">
      <c r="A187" s="252"/>
      <c r="B187" s="435"/>
      <c r="C187" s="435"/>
      <c r="D187" s="435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252"/>
      <c r="Z187" s="252"/>
      <c r="AA187" s="252"/>
      <c r="AB187" s="339"/>
      <c r="AC187" s="339"/>
      <c r="AD187" s="252"/>
      <c r="AE187" s="252"/>
      <c r="AF187" s="252"/>
    </row>
    <row r="188" spans="1:32">
      <c r="A188" s="252"/>
      <c r="B188" s="435"/>
      <c r="C188" s="435"/>
      <c r="D188" s="435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252"/>
      <c r="Z188" s="252"/>
      <c r="AA188" s="252"/>
      <c r="AB188" s="339"/>
      <c r="AC188" s="339"/>
      <c r="AD188" s="252"/>
      <c r="AE188" s="252"/>
      <c r="AF188" s="252"/>
    </row>
    <row r="189" spans="1:32">
      <c r="A189" s="252"/>
      <c r="B189" s="435"/>
      <c r="C189" s="435"/>
      <c r="D189" s="435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252"/>
      <c r="Z189" s="252"/>
      <c r="AA189" s="252"/>
      <c r="AB189" s="339"/>
      <c r="AC189" s="339"/>
      <c r="AD189" s="252"/>
      <c r="AE189" s="252"/>
      <c r="AF189" s="252"/>
    </row>
    <row r="190" spans="1:32">
      <c r="A190" s="252"/>
      <c r="B190" s="435"/>
      <c r="C190" s="435"/>
      <c r="D190" s="435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252"/>
      <c r="Z190" s="252"/>
      <c r="AA190" s="252"/>
      <c r="AB190" s="339"/>
      <c r="AC190" s="339"/>
      <c r="AD190" s="252"/>
      <c r="AE190" s="252"/>
      <c r="AF190" s="252"/>
    </row>
    <row r="191" spans="1:32">
      <c r="A191" s="252"/>
      <c r="B191" s="435"/>
      <c r="C191" s="435"/>
      <c r="D191" s="435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252"/>
      <c r="Z191" s="252"/>
      <c r="AA191" s="252"/>
      <c r="AB191" s="339"/>
      <c r="AC191" s="339"/>
      <c r="AD191" s="252"/>
      <c r="AE191" s="252"/>
      <c r="AF191" s="252"/>
    </row>
    <row r="192" spans="1:32">
      <c r="A192" s="252"/>
      <c r="B192" s="435"/>
      <c r="C192" s="435"/>
      <c r="D192" s="435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2"/>
      <c r="X192" s="252"/>
      <c r="Y192" s="252"/>
      <c r="Z192" s="252"/>
      <c r="AA192" s="252"/>
      <c r="AB192" s="339"/>
      <c r="AC192" s="339"/>
      <c r="AD192" s="252"/>
      <c r="AE192" s="252"/>
      <c r="AF192" s="252"/>
    </row>
    <row r="193" spans="1:32">
      <c r="A193" s="252"/>
      <c r="B193" s="435"/>
      <c r="C193" s="435"/>
      <c r="D193" s="435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  <c r="R193" s="252"/>
      <c r="S193" s="252"/>
      <c r="T193" s="252"/>
      <c r="U193" s="252"/>
      <c r="V193" s="252"/>
      <c r="W193" s="252"/>
      <c r="X193" s="252"/>
      <c r="Y193" s="252"/>
      <c r="Z193" s="252"/>
      <c r="AA193" s="252"/>
      <c r="AB193" s="339"/>
      <c r="AC193" s="339"/>
      <c r="AD193" s="252"/>
      <c r="AE193" s="252"/>
      <c r="AF193" s="252"/>
    </row>
    <row r="194" spans="1:32">
      <c r="A194" s="252"/>
      <c r="B194" s="435"/>
      <c r="C194" s="435"/>
      <c r="D194" s="435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R194" s="252"/>
      <c r="S194" s="252"/>
      <c r="T194" s="252"/>
      <c r="U194" s="252"/>
      <c r="V194" s="252"/>
      <c r="W194" s="252"/>
      <c r="X194" s="252"/>
      <c r="Y194" s="252"/>
      <c r="Z194" s="252"/>
      <c r="AA194" s="252"/>
      <c r="AB194" s="339"/>
      <c r="AC194" s="339"/>
      <c r="AD194" s="252"/>
      <c r="AE194" s="252"/>
      <c r="AF194" s="252"/>
    </row>
    <row r="195" spans="1:32">
      <c r="A195" s="252"/>
      <c r="B195" s="435"/>
      <c r="C195" s="435"/>
      <c r="D195" s="435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  <c r="R195" s="252"/>
      <c r="S195" s="252"/>
      <c r="T195" s="252"/>
      <c r="U195" s="252"/>
      <c r="V195" s="252"/>
      <c r="W195" s="252"/>
      <c r="X195" s="252"/>
      <c r="Y195" s="252"/>
      <c r="Z195" s="252"/>
      <c r="AA195" s="252"/>
      <c r="AB195" s="339"/>
      <c r="AC195" s="339"/>
      <c r="AD195" s="252"/>
      <c r="AE195" s="252"/>
      <c r="AF195" s="252"/>
    </row>
    <row r="196" spans="1:32">
      <c r="A196" s="252"/>
      <c r="B196" s="435"/>
      <c r="C196" s="435"/>
      <c r="D196" s="435"/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  <c r="R196" s="252"/>
      <c r="S196" s="252"/>
      <c r="T196" s="252"/>
      <c r="U196" s="252"/>
      <c r="V196" s="252"/>
      <c r="W196" s="252"/>
      <c r="X196" s="252"/>
      <c r="Y196" s="252"/>
      <c r="Z196" s="252"/>
      <c r="AA196" s="252"/>
      <c r="AB196" s="339"/>
      <c r="AC196" s="339"/>
      <c r="AD196" s="252"/>
      <c r="AE196" s="252"/>
      <c r="AF196" s="252"/>
    </row>
    <row r="197" spans="1:32" ht="15.6">
      <c r="A197" s="251"/>
      <c r="B197" s="434"/>
      <c r="C197" s="434"/>
      <c r="D197" s="434"/>
      <c r="E197" s="252"/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252"/>
      <c r="S197" s="252"/>
      <c r="T197" s="252"/>
      <c r="U197" s="252"/>
      <c r="V197" s="252"/>
      <c r="W197" s="252"/>
      <c r="X197" s="252"/>
      <c r="Y197" s="252"/>
      <c r="Z197" s="252"/>
      <c r="AA197" s="252"/>
      <c r="AB197" s="339"/>
      <c r="AC197" s="339"/>
      <c r="AD197" s="252"/>
      <c r="AE197" s="252"/>
      <c r="AF197" s="252"/>
    </row>
    <row r="198" spans="1:32">
      <c r="A198" s="252"/>
      <c r="B198" s="435"/>
      <c r="C198" s="435"/>
      <c r="D198" s="435"/>
      <c r="E198" s="252"/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  <c r="R198" s="252"/>
      <c r="S198" s="252"/>
      <c r="T198" s="252"/>
      <c r="U198" s="252"/>
      <c r="V198" s="252"/>
      <c r="W198" s="252"/>
      <c r="X198" s="252"/>
      <c r="Y198" s="252"/>
      <c r="Z198" s="252"/>
      <c r="AA198" s="252"/>
      <c r="AB198" s="339"/>
      <c r="AC198" s="339"/>
      <c r="AD198" s="252"/>
      <c r="AE198" s="252"/>
      <c r="AF198" s="252"/>
    </row>
    <row r="199" spans="1:32">
      <c r="A199" s="252"/>
      <c r="B199" s="435"/>
      <c r="C199" s="435"/>
      <c r="D199" s="435"/>
      <c r="E199" s="439"/>
      <c r="F199" s="252"/>
      <c r="G199" s="252"/>
      <c r="H199" s="439"/>
      <c r="I199" s="252"/>
      <c r="J199" s="252"/>
      <c r="K199" s="252"/>
      <c r="L199" s="252"/>
      <c r="M199" s="252"/>
      <c r="N199" s="252"/>
      <c r="O199" s="252"/>
      <c r="P199" s="252"/>
      <c r="Q199" s="252"/>
      <c r="R199" s="252"/>
      <c r="S199" s="252"/>
      <c r="T199" s="252"/>
      <c r="U199" s="252"/>
      <c r="V199" s="252"/>
      <c r="W199" s="252"/>
      <c r="X199" s="252"/>
      <c r="Y199" s="252"/>
      <c r="Z199" s="252"/>
      <c r="AA199" s="252"/>
      <c r="AB199" s="339"/>
      <c r="AC199" s="339"/>
      <c r="AD199" s="252"/>
      <c r="AE199" s="252"/>
      <c r="AF199" s="252"/>
    </row>
    <row r="200" spans="1:32">
      <c r="A200" s="252"/>
      <c r="B200" s="435"/>
      <c r="C200" s="435"/>
      <c r="D200" s="435"/>
      <c r="E200" s="253"/>
      <c r="F200" s="252"/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  <c r="R200" s="252"/>
      <c r="S200" s="252"/>
      <c r="T200" s="252"/>
      <c r="U200" s="252"/>
      <c r="V200" s="252"/>
      <c r="W200" s="252"/>
      <c r="X200" s="252"/>
      <c r="Y200" s="252"/>
      <c r="Z200" s="252"/>
      <c r="AA200" s="252"/>
      <c r="AB200" s="339"/>
      <c r="AC200" s="339"/>
      <c r="AD200" s="252"/>
      <c r="AE200" s="252"/>
      <c r="AF200" s="252"/>
    </row>
    <row r="203" spans="1:32">
      <c r="A203" s="256" t="s">
        <v>1441</v>
      </c>
      <c r="B203" s="437"/>
      <c r="C203" s="437"/>
      <c r="D203" s="437"/>
    </row>
    <row r="204" spans="1:32" ht="15.6">
      <c r="A204" s="256" t="s">
        <v>1442</v>
      </c>
      <c r="B204" s="437"/>
      <c r="C204" s="437"/>
      <c r="D204" s="437"/>
    </row>
    <row r="205" spans="1:32" ht="15.6">
      <c r="A205" s="256" t="s">
        <v>1443</v>
      </c>
      <c r="B205" s="437"/>
      <c r="C205" s="437"/>
      <c r="D205" s="437"/>
    </row>
    <row r="206" spans="1:32">
      <c r="A206" s="256"/>
      <c r="B206" s="437"/>
      <c r="C206" s="437"/>
      <c r="D206" s="437"/>
    </row>
    <row r="207" spans="1:32">
      <c r="A207" s="256" t="s">
        <v>1444</v>
      </c>
      <c r="B207" s="437"/>
      <c r="C207" s="437"/>
      <c r="D207" s="437"/>
    </row>
    <row r="208" spans="1:32">
      <c r="A208" s="256" t="s">
        <v>1445</v>
      </c>
      <c r="B208" s="437"/>
      <c r="C208" s="437"/>
      <c r="D208" s="437"/>
    </row>
    <row r="209" spans="1:4">
      <c r="A209" s="256" t="s">
        <v>1446</v>
      </c>
      <c r="B209" s="437"/>
      <c r="C209" s="437"/>
      <c r="D209" s="437"/>
    </row>
    <row r="210" spans="1:4">
      <c r="A210" s="256" t="s">
        <v>1447</v>
      </c>
      <c r="B210" s="437"/>
      <c r="C210" s="437"/>
      <c r="D210" s="437"/>
    </row>
    <row r="211" spans="1:4">
      <c r="A211" s="256" t="s">
        <v>1448</v>
      </c>
      <c r="B211" s="437"/>
      <c r="C211" s="437"/>
      <c r="D211" s="437"/>
    </row>
    <row r="212" spans="1:4">
      <c r="A212" s="256" t="s">
        <v>1449</v>
      </c>
      <c r="B212" s="437"/>
      <c r="C212" s="437"/>
      <c r="D212" s="437"/>
    </row>
    <row r="213" spans="1:4">
      <c r="A213" s="256" t="s">
        <v>1450</v>
      </c>
      <c r="B213" s="437"/>
      <c r="C213" s="437"/>
      <c r="D213" s="437"/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BM167"/>
  <sheetViews>
    <sheetView workbookViewId="0">
      <pane xSplit="1" ySplit="4" topLeftCell="B23" activePane="bottomRight" state="frozen"/>
      <selection pane="bottomRight" activeCell="A12" sqref="A12"/>
      <selection pane="bottomLeft" activeCell="A4" sqref="A4"/>
      <selection pane="topRight" activeCell="B1" sqref="B1"/>
    </sheetView>
  </sheetViews>
  <sheetFormatPr defaultColWidth="8.85546875" defaultRowHeight="14.45"/>
  <cols>
    <col min="1" max="1" width="32.42578125" customWidth="1"/>
    <col min="4" max="4" width="12.42578125" customWidth="1"/>
    <col min="5" max="5" width="13.28515625" customWidth="1"/>
    <col min="6" max="6" width="11.140625" customWidth="1"/>
    <col min="7" max="7" width="12.42578125" customWidth="1"/>
    <col min="8" max="8" width="22.85546875" customWidth="1"/>
    <col min="9" max="16" width="11.140625" customWidth="1"/>
    <col min="17" max="17" width="15.28515625" customWidth="1"/>
    <col min="18" max="18" width="11.140625" customWidth="1"/>
    <col min="19" max="19" width="15.85546875" customWidth="1"/>
    <col min="20" max="33" width="11.140625" customWidth="1"/>
  </cols>
  <sheetData>
    <row r="1" spans="1:35">
      <c r="A1" s="131" t="s">
        <v>1455</v>
      </c>
    </row>
    <row r="2" spans="1:35">
      <c r="C2" s="87" t="s">
        <v>1175</v>
      </c>
      <c r="D2" s="87" t="s">
        <v>1175</v>
      </c>
      <c r="E2" s="87" t="s">
        <v>1175</v>
      </c>
      <c r="F2" s="219" t="s">
        <v>1456</v>
      </c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spans="1:35">
      <c r="A3" t="s">
        <v>1180</v>
      </c>
      <c r="B3" t="s">
        <v>1457</v>
      </c>
      <c r="C3" s="87" t="s">
        <v>1181</v>
      </c>
      <c r="D3" s="87" t="s">
        <v>1182</v>
      </c>
      <c r="E3" s="87" t="s">
        <v>1183</v>
      </c>
      <c r="F3" s="87" t="s">
        <v>1184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</row>
    <row r="4" spans="1:35">
      <c r="A4" t="s">
        <v>1196</v>
      </c>
      <c r="B4" t="s">
        <v>1458</v>
      </c>
      <c r="C4" s="87">
        <v>283537</v>
      </c>
      <c r="D4" s="87">
        <v>283538</v>
      </c>
      <c r="E4" s="87">
        <v>383540</v>
      </c>
      <c r="F4" s="87">
        <v>283541</v>
      </c>
      <c r="G4" s="41"/>
      <c r="H4" s="41"/>
      <c r="I4" s="87"/>
      <c r="J4" s="87"/>
      <c r="K4" s="56"/>
      <c r="L4" s="41"/>
      <c r="M4" s="41"/>
      <c r="N4" s="87"/>
      <c r="O4" s="87"/>
      <c r="P4" s="87"/>
      <c r="Q4" s="56"/>
      <c r="R4" s="56"/>
      <c r="S4" s="41"/>
      <c r="T4" s="87"/>
      <c r="U4" s="87"/>
      <c r="V4" s="87"/>
      <c r="W4" s="56"/>
      <c r="X4" s="41"/>
      <c r="Y4" s="41"/>
      <c r="Z4" s="87"/>
      <c r="AA4" s="56"/>
      <c r="AB4" s="41"/>
      <c r="AC4" s="41"/>
      <c r="AD4" s="87"/>
      <c r="AE4" s="87"/>
    </row>
    <row r="5" spans="1:35">
      <c r="A5" t="s">
        <v>1229</v>
      </c>
      <c r="C5" s="87" t="s">
        <v>1230</v>
      </c>
      <c r="D5" s="87" t="s">
        <v>1231</v>
      </c>
      <c r="E5" s="87" t="s">
        <v>1231</v>
      </c>
      <c r="F5" s="87" t="s">
        <v>1232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</row>
    <row r="6" spans="1:35">
      <c r="A6" t="s">
        <v>1233</v>
      </c>
      <c r="C6" s="87" t="s">
        <v>1234</v>
      </c>
      <c r="D6" s="87" t="s">
        <v>1234</v>
      </c>
      <c r="E6" s="87" t="s">
        <v>1234</v>
      </c>
      <c r="F6" s="87" t="s">
        <v>1234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</row>
    <row r="7" spans="1:35">
      <c r="A7" t="s">
        <v>1235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</row>
    <row r="8" spans="1:35" ht="19.899999999999999">
      <c r="A8" t="s">
        <v>1406</v>
      </c>
      <c r="B8" s="268">
        <v>-25.3</v>
      </c>
      <c r="C8" s="87">
        <v>-25.7</v>
      </c>
      <c r="D8" s="156" t="s">
        <v>14</v>
      </c>
      <c r="E8" s="87">
        <v>-24.5</v>
      </c>
      <c r="F8" s="87">
        <v>-25.8</v>
      </c>
      <c r="G8" s="156"/>
      <c r="H8" s="156"/>
      <c r="I8" s="87"/>
      <c r="J8" s="87"/>
      <c r="K8" s="87"/>
      <c r="L8" s="156"/>
      <c r="M8" s="87"/>
      <c r="N8" s="87"/>
      <c r="O8" s="87"/>
      <c r="P8" s="87"/>
      <c r="Q8" s="87"/>
      <c r="R8" s="87"/>
      <c r="S8" s="156"/>
      <c r="T8" s="156"/>
      <c r="U8" s="87"/>
      <c r="V8" s="87"/>
      <c r="W8" s="87"/>
      <c r="X8" s="87"/>
      <c r="Y8" s="156"/>
      <c r="Z8" s="87"/>
      <c r="AA8" s="87"/>
      <c r="AB8" s="156"/>
      <c r="AC8" s="156"/>
      <c r="AD8" s="156"/>
      <c r="AE8" s="156"/>
      <c r="AF8" s="78"/>
      <c r="AG8" s="78"/>
      <c r="AH8" s="78"/>
      <c r="AI8" s="78"/>
    </row>
    <row r="9" spans="1:35" ht="19.899999999999999">
      <c r="A9" t="s">
        <v>1407</v>
      </c>
      <c r="B9" s="268">
        <v>-27.1</v>
      </c>
      <c r="C9" s="313">
        <v>-29.5</v>
      </c>
      <c r="D9" s="313">
        <v>-29.3</v>
      </c>
      <c r="E9" s="87">
        <v>-25.2</v>
      </c>
      <c r="F9" s="87">
        <v>-27.2</v>
      </c>
      <c r="G9" s="315" t="s">
        <v>1459</v>
      </c>
      <c r="H9" s="314"/>
      <c r="I9" s="313"/>
      <c r="J9" s="87"/>
      <c r="K9" s="87"/>
      <c r="L9" s="156"/>
      <c r="M9" s="87"/>
      <c r="N9" s="87"/>
      <c r="O9" s="87"/>
      <c r="P9" s="87"/>
      <c r="Q9" s="87"/>
      <c r="R9" s="87"/>
      <c r="S9" s="156"/>
      <c r="T9" s="87"/>
      <c r="U9" s="87"/>
      <c r="V9" s="87"/>
      <c r="W9" s="87"/>
      <c r="X9" s="87"/>
      <c r="Y9" s="156"/>
      <c r="Z9" s="87"/>
      <c r="AA9" s="87"/>
      <c r="AB9" s="156"/>
      <c r="AC9" s="156"/>
      <c r="AD9" s="156"/>
      <c r="AE9" s="156"/>
      <c r="AF9" s="78"/>
      <c r="AG9" s="78"/>
      <c r="AH9" s="78"/>
      <c r="AI9" s="78"/>
    </row>
    <row r="10" spans="1:35" ht="19.899999999999999">
      <c r="A10" t="s">
        <v>1408</v>
      </c>
      <c r="B10" s="268">
        <v>-27.6</v>
      </c>
      <c r="C10" s="156" t="s">
        <v>14</v>
      </c>
      <c r="D10" s="156" t="s">
        <v>14</v>
      </c>
      <c r="E10" s="87"/>
      <c r="F10" s="87">
        <v>-27.1</v>
      </c>
      <c r="G10" s="156"/>
      <c r="H10" s="156"/>
      <c r="I10" s="87"/>
      <c r="J10" s="87"/>
      <c r="K10" s="87"/>
      <c r="L10" s="156"/>
      <c r="M10" s="87"/>
      <c r="N10" s="87"/>
      <c r="O10" s="87"/>
      <c r="P10" s="87"/>
      <c r="Q10" s="87"/>
      <c r="R10" s="87"/>
      <c r="S10" s="156"/>
      <c r="T10" s="87"/>
      <c r="U10" s="87"/>
      <c r="V10" s="87"/>
      <c r="W10" s="87"/>
      <c r="X10" s="87"/>
      <c r="Y10" s="156"/>
      <c r="Z10" s="87"/>
      <c r="AA10" s="87"/>
      <c r="AB10" s="156"/>
      <c r="AC10" s="156"/>
      <c r="AD10" s="156"/>
      <c r="AE10" s="156"/>
      <c r="AF10" s="78"/>
      <c r="AG10" s="78"/>
      <c r="AH10" s="78"/>
      <c r="AI10" s="78"/>
    </row>
    <row r="11" spans="1:35" ht="19.899999999999999">
      <c r="A11" t="s">
        <v>1409</v>
      </c>
      <c r="B11" s="268">
        <v>-28.1</v>
      </c>
      <c r="C11" s="156" t="s">
        <v>14</v>
      </c>
      <c r="D11" s="156" t="s">
        <v>14</v>
      </c>
      <c r="E11" s="87">
        <v>-27.1</v>
      </c>
      <c r="F11" s="87">
        <v>-27.6</v>
      </c>
      <c r="G11" s="156"/>
      <c r="H11" s="156"/>
      <c r="I11" s="87"/>
      <c r="J11" s="87"/>
      <c r="K11" s="87"/>
      <c r="L11" s="156"/>
      <c r="M11" s="87"/>
      <c r="N11" s="87"/>
      <c r="O11" s="87"/>
      <c r="P11" s="87"/>
      <c r="Q11" s="87"/>
      <c r="R11" s="87"/>
      <c r="S11" s="156"/>
      <c r="T11" s="87"/>
      <c r="U11" s="87"/>
      <c r="V11" s="87"/>
      <c r="W11" s="87"/>
      <c r="X11" s="87"/>
      <c r="Y11" s="156"/>
      <c r="Z11" s="87"/>
      <c r="AA11" s="87"/>
      <c r="AB11" s="156"/>
      <c r="AC11" s="156"/>
      <c r="AD11" s="156"/>
      <c r="AE11" s="156"/>
      <c r="AF11" s="78"/>
      <c r="AG11" s="78"/>
      <c r="AH11" s="78"/>
      <c r="AI11" s="78"/>
    </row>
    <row r="12" spans="1:35">
      <c r="A12" t="s">
        <v>1384</v>
      </c>
      <c r="B12" s="268">
        <v>-30.7</v>
      </c>
      <c r="C12" s="156" t="s">
        <v>14</v>
      </c>
      <c r="D12" s="156" t="s">
        <v>14</v>
      </c>
      <c r="E12" s="87">
        <v>-29.6</v>
      </c>
      <c r="F12" s="87">
        <v>-30.2</v>
      </c>
      <c r="G12" s="156"/>
      <c r="H12" s="156"/>
      <c r="I12" s="87"/>
      <c r="J12" s="87"/>
      <c r="K12" s="87"/>
      <c r="L12" s="156"/>
      <c r="M12" s="87"/>
      <c r="N12" s="87"/>
      <c r="O12" s="87"/>
      <c r="P12" s="87"/>
      <c r="Q12" s="87"/>
      <c r="R12" s="87"/>
      <c r="S12" s="156"/>
      <c r="T12" s="87"/>
      <c r="U12" s="87"/>
      <c r="V12" s="87"/>
      <c r="W12" s="87"/>
      <c r="X12" s="87"/>
      <c r="Y12" s="156"/>
      <c r="Z12" s="87"/>
      <c r="AA12" s="87"/>
      <c r="AB12" s="156"/>
      <c r="AC12" s="156"/>
      <c r="AD12" s="156"/>
      <c r="AE12" s="156"/>
      <c r="AF12" s="78"/>
      <c r="AG12" s="78"/>
      <c r="AH12" s="78"/>
      <c r="AI12" s="78"/>
    </row>
    <row r="13" spans="1:35">
      <c r="A13" t="s">
        <v>1385</v>
      </c>
      <c r="B13" s="268">
        <v>-31.1</v>
      </c>
      <c r="C13" s="156" t="s">
        <v>14</v>
      </c>
      <c r="D13" s="156" t="s">
        <v>14</v>
      </c>
      <c r="E13" s="156" t="s">
        <v>14</v>
      </c>
      <c r="F13" s="156" t="s">
        <v>14</v>
      </c>
      <c r="G13" s="156"/>
      <c r="H13" s="156"/>
      <c r="I13" s="87"/>
      <c r="J13" s="87"/>
      <c r="K13" s="87"/>
      <c r="L13" s="156"/>
      <c r="M13" s="87"/>
      <c r="N13" s="87"/>
      <c r="O13" s="87"/>
      <c r="P13" s="87"/>
      <c r="Q13" s="87"/>
      <c r="R13" s="87"/>
      <c r="S13" s="156"/>
      <c r="T13" s="87"/>
      <c r="U13" s="87"/>
      <c r="V13" s="87"/>
      <c r="W13" s="156"/>
      <c r="X13" s="87"/>
      <c r="Y13" s="156"/>
      <c r="Z13" s="156"/>
      <c r="AA13" s="87"/>
      <c r="AB13" s="156"/>
      <c r="AC13" s="156"/>
      <c r="AD13" s="156"/>
      <c r="AE13" s="156"/>
      <c r="AF13" s="78"/>
      <c r="AG13" s="78"/>
      <c r="AH13" s="78"/>
      <c r="AI13" s="78"/>
    </row>
    <row r="14" spans="1:35">
      <c r="A14" t="s">
        <v>1410</v>
      </c>
      <c r="B14" s="268"/>
      <c r="C14" s="156" t="s">
        <v>14</v>
      </c>
      <c r="D14" s="87">
        <v>-30.7</v>
      </c>
      <c r="E14" s="156" t="s">
        <v>14</v>
      </c>
      <c r="F14" s="156" t="s">
        <v>14</v>
      </c>
      <c r="G14" s="156"/>
      <c r="H14" s="156"/>
      <c r="I14" s="156"/>
      <c r="J14" s="156"/>
      <c r="K14" s="156"/>
      <c r="L14" s="156"/>
      <c r="M14" s="87"/>
      <c r="N14" s="156"/>
      <c r="O14" s="156"/>
      <c r="P14" s="156"/>
      <c r="Q14" s="87"/>
      <c r="R14" s="87"/>
      <c r="S14" s="156"/>
      <c r="T14" s="87"/>
      <c r="U14" s="156"/>
      <c r="V14" s="156"/>
      <c r="W14" s="156"/>
      <c r="X14" s="87"/>
      <c r="Y14" s="156"/>
      <c r="Z14" s="156"/>
      <c r="AA14" s="156"/>
      <c r="AB14" s="156"/>
      <c r="AC14" s="156"/>
      <c r="AD14" s="156"/>
      <c r="AE14" s="156"/>
      <c r="AF14" s="78"/>
      <c r="AG14" s="78"/>
      <c r="AH14" s="78"/>
      <c r="AI14" s="78"/>
    </row>
    <row r="15" spans="1:35">
      <c r="A15" t="s">
        <v>1411</v>
      </c>
      <c r="B15" s="268">
        <v>-30.4</v>
      </c>
      <c r="C15" s="156" t="s">
        <v>14</v>
      </c>
      <c r="D15" s="156" t="s">
        <v>14</v>
      </c>
      <c r="E15" s="156" t="s">
        <v>14</v>
      </c>
      <c r="F15" s="156" t="s">
        <v>14</v>
      </c>
      <c r="G15" s="156"/>
      <c r="H15" s="156"/>
      <c r="I15" s="156"/>
      <c r="J15" s="156"/>
      <c r="K15" s="156"/>
      <c r="L15" s="156"/>
      <c r="M15" s="87"/>
      <c r="N15" s="156"/>
      <c r="O15" s="156"/>
      <c r="P15" s="156"/>
      <c r="Q15" s="87"/>
      <c r="R15" s="87"/>
      <c r="S15" s="156"/>
      <c r="T15" s="156"/>
      <c r="U15" s="156"/>
      <c r="V15" s="156"/>
      <c r="W15" s="156"/>
      <c r="X15" s="87"/>
      <c r="Y15" s="156"/>
      <c r="Z15" s="156"/>
      <c r="AA15" s="156"/>
      <c r="AB15" s="156"/>
      <c r="AC15" s="156"/>
      <c r="AD15" s="156"/>
      <c r="AE15" s="156"/>
      <c r="AF15" s="78"/>
      <c r="AG15" s="78"/>
      <c r="AH15" s="78"/>
      <c r="AI15" s="78"/>
    </row>
    <row r="16" spans="1:35">
      <c r="A16" t="s">
        <v>1412</v>
      </c>
      <c r="B16" s="268">
        <v>-28.6</v>
      </c>
      <c r="C16" s="156" t="s">
        <v>14</v>
      </c>
      <c r="D16" s="156" t="s">
        <v>14</v>
      </c>
      <c r="E16" s="87">
        <v>-29.9</v>
      </c>
      <c r="F16" s="87">
        <v>-30.3</v>
      </c>
      <c r="G16" s="156"/>
      <c r="H16" s="156"/>
      <c r="I16" s="156"/>
      <c r="J16" s="156"/>
      <c r="K16" s="156"/>
      <c r="L16" s="156"/>
      <c r="M16" s="87"/>
      <c r="N16" s="156"/>
      <c r="O16" s="156"/>
      <c r="P16" s="156"/>
      <c r="Q16" s="87"/>
      <c r="R16" s="87"/>
      <c r="S16" s="156"/>
      <c r="T16" s="156"/>
      <c r="U16" s="156"/>
      <c r="V16" s="156"/>
      <c r="W16" s="156"/>
      <c r="X16" s="87"/>
      <c r="Y16" s="156"/>
      <c r="Z16" s="156"/>
      <c r="AA16" s="156"/>
      <c r="AB16" s="156"/>
      <c r="AC16" s="156"/>
      <c r="AD16" s="156"/>
      <c r="AE16" s="156"/>
      <c r="AF16" s="78"/>
      <c r="AG16" s="78"/>
      <c r="AH16" s="78"/>
      <c r="AI16" s="78"/>
    </row>
    <row r="17" spans="1:65">
      <c r="A17" t="s">
        <v>1413</v>
      </c>
      <c r="B17" s="268"/>
      <c r="C17" s="156" t="s">
        <v>14</v>
      </c>
      <c r="D17" s="156" t="s">
        <v>14</v>
      </c>
      <c r="E17" s="87">
        <v>-28.5</v>
      </c>
      <c r="F17" s="87">
        <v>-28.5</v>
      </c>
      <c r="G17" s="156"/>
      <c r="H17" s="156"/>
      <c r="I17" s="156"/>
      <c r="J17" s="156"/>
      <c r="K17" s="156"/>
      <c r="L17" s="156"/>
      <c r="M17" s="87"/>
      <c r="N17" s="156"/>
      <c r="O17" s="156"/>
      <c r="P17" s="156"/>
      <c r="Q17" s="87"/>
      <c r="R17" s="87"/>
      <c r="S17" s="156"/>
      <c r="T17" s="156"/>
      <c r="U17" s="156"/>
      <c r="V17" s="156"/>
      <c r="W17" s="156"/>
      <c r="X17" s="87"/>
      <c r="Y17" s="156"/>
      <c r="Z17" s="156"/>
      <c r="AA17" s="156"/>
      <c r="AB17" s="156"/>
      <c r="AC17" s="156"/>
      <c r="AD17" s="156"/>
      <c r="AE17" s="156"/>
      <c r="AF17" s="78"/>
      <c r="AG17" s="78"/>
      <c r="AH17" s="78"/>
      <c r="AI17" s="78"/>
    </row>
    <row r="18" spans="1:65">
      <c r="A18" t="s">
        <v>1387</v>
      </c>
      <c r="B18" s="268">
        <v>-22.2</v>
      </c>
      <c r="C18" s="156" t="s">
        <v>14</v>
      </c>
      <c r="D18" s="156" t="s">
        <v>14</v>
      </c>
      <c r="E18" s="87">
        <v>-23.1</v>
      </c>
      <c r="F18" s="87">
        <v>-23.8</v>
      </c>
      <c r="G18" s="156"/>
      <c r="H18" s="156"/>
      <c r="I18" s="87"/>
      <c r="J18" s="87"/>
      <c r="K18" s="87"/>
      <c r="L18" s="156"/>
      <c r="M18" s="87"/>
      <c r="N18" s="87"/>
      <c r="O18" s="87"/>
      <c r="P18" s="87"/>
      <c r="Q18" s="87"/>
      <c r="R18" s="87"/>
      <c r="S18" s="156"/>
      <c r="T18" s="87"/>
      <c r="U18" s="87"/>
      <c r="V18" s="87"/>
      <c r="W18" s="87"/>
      <c r="X18" s="87"/>
      <c r="Y18" s="156"/>
      <c r="Z18" s="87"/>
      <c r="AA18" s="87"/>
      <c r="AB18" s="156"/>
      <c r="AC18" s="156"/>
      <c r="AD18" s="156"/>
      <c r="AE18" s="156"/>
      <c r="AF18" s="78"/>
      <c r="AG18" s="78"/>
      <c r="AH18" s="78"/>
      <c r="AI18" s="78"/>
    </row>
    <row r="19" spans="1:65">
      <c r="A19" t="s">
        <v>1389</v>
      </c>
      <c r="B19" s="268">
        <v>-27.7</v>
      </c>
      <c r="C19" s="313">
        <v>-29.1</v>
      </c>
      <c r="D19" s="313">
        <v>-29.4</v>
      </c>
      <c r="E19" s="156" t="s">
        <v>14</v>
      </c>
      <c r="F19" s="87">
        <v>-27.6</v>
      </c>
      <c r="G19" s="156"/>
      <c r="H19" s="156"/>
      <c r="I19" s="87"/>
      <c r="J19" s="87"/>
      <c r="K19" s="87"/>
      <c r="L19" s="156"/>
      <c r="M19" s="87"/>
      <c r="N19" s="87"/>
      <c r="O19" s="87"/>
      <c r="P19" s="87"/>
      <c r="Q19" s="87"/>
      <c r="R19" s="87"/>
      <c r="S19" s="156"/>
      <c r="T19" s="87"/>
      <c r="U19" s="87"/>
      <c r="V19" s="87"/>
      <c r="W19" s="87"/>
      <c r="X19" s="87"/>
      <c r="Y19" s="156"/>
      <c r="Z19" s="87"/>
      <c r="AA19" s="87"/>
      <c r="AB19" s="156"/>
      <c r="AC19" s="156"/>
      <c r="AD19" s="156"/>
      <c r="AE19" s="156"/>
      <c r="AF19" s="78"/>
      <c r="AG19" s="78"/>
      <c r="AH19" s="78"/>
      <c r="AI19" s="78"/>
    </row>
    <row r="20" spans="1:65">
      <c r="A20" t="s">
        <v>1390</v>
      </c>
      <c r="C20" s="156" t="s">
        <v>14</v>
      </c>
      <c r="D20" s="87">
        <v>-29.5</v>
      </c>
      <c r="E20" s="156" t="s">
        <v>14</v>
      </c>
      <c r="F20" s="156" t="s">
        <v>14</v>
      </c>
      <c r="G20" s="156"/>
      <c r="H20" s="156"/>
      <c r="I20" s="156"/>
      <c r="J20" s="87"/>
      <c r="K20" s="87"/>
      <c r="L20" s="156"/>
      <c r="M20" s="87"/>
      <c r="N20" s="87"/>
      <c r="O20" s="87"/>
      <c r="P20" s="87"/>
      <c r="Q20" s="87"/>
      <c r="R20" s="87"/>
      <c r="S20" s="156"/>
      <c r="T20" s="87"/>
      <c r="U20" s="87"/>
      <c r="V20" s="87"/>
      <c r="W20" s="156"/>
      <c r="X20" s="87"/>
      <c r="Y20" s="156"/>
      <c r="Z20" s="156"/>
      <c r="AA20" s="156"/>
      <c r="AB20" s="156"/>
      <c r="AC20" s="156"/>
      <c r="AD20" s="156"/>
      <c r="AE20" s="156"/>
      <c r="AF20" s="78"/>
      <c r="AG20" s="78"/>
      <c r="AH20" s="78"/>
      <c r="AI20" s="78"/>
    </row>
    <row r="21" spans="1:65">
      <c r="A21" t="s">
        <v>1391</v>
      </c>
      <c r="C21" s="156" t="s">
        <v>14</v>
      </c>
      <c r="D21" s="87">
        <v>-27.5</v>
      </c>
      <c r="E21" s="156" t="s">
        <v>14</v>
      </c>
      <c r="F21" s="156" t="s">
        <v>14</v>
      </c>
      <c r="G21" s="156"/>
      <c r="H21" s="156"/>
      <c r="I21" s="156"/>
      <c r="J21" s="87"/>
      <c r="K21" s="87"/>
      <c r="L21" s="156"/>
      <c r="M21" s="87"/>
      <c r="N21" s="87"/>
      <c r="O21" s="87"/>
      <c r="P21" s="87"/>
      <c r="Q21" s="87"/>
      <c r="R21" s="87"/>
      <c r="S21" s="156"/>
      <c r="T21" s="87"/>
      <c r="U21" s="87"/>
      <c r="V21" s="87"/>
      <c r="W21" s="156"/>
      <c r="X21" s="87"/>
      <c r="Y21" s="156"/>
      <c r="Z21" s="156"/>
      <c r="AA21" s="156"/>
      <c r="AB21" s="156"/>
      <c r="AC21" s="156"/>
      <c r="AD21" s="156"/>
      <c r="AE21" s="156"/>
      <c r="AF21" s="78"/>
      <c r="AG21" s="78"/>
      <c r="AH21" s="78"/>
      <c r="AI21" s="78"/>
    </row>
    <row r="22" spans="1:65">
      <c r="C22" s="290" t="s">
        <v>1460</v>
      </c>
      <c r="D22" s="291"/>
      <c r="E22" s="300" t="s">
        <v>1398</v>
      </c>
      <c r="F22" s="291"/>
      <c r="G22" s="306" t="s">
        <v>1399</v>
      </c>
    </row>
    <row r="23" spans="1:65">
      <c r="A23" t="s">
        <v>1180</v>
      </c>
      <c r="C23" s="292" t="s">
        <v>1182</v>
      </c>
      <c r="D23" s="293" t="s">
        <v>1182</v>
      </c>
      <c r="E23" s="292" t="s">
        <v>1461</v>
      </c>
      <c r="F23" s="293" t="s">
        <v>1401</v>
      </c>
      <c r="G23" s="307" t="s">
        <v>1461</v>
      </c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</row>
    <row r="24" spans="1:65">
      <c r="A24" t="s">
        <v>1196</v>
      </c>
      <c r="C24" s="292">
        <v>283537</v>
      </c>
      <c r="D24" s="293">
        <v>283538</v>
      </c>
      <c r="E24" s="292">
        <v>383540</v>
      </c>
      <c r="F24" s="293">
        <v>283541</v>
      </c>
      <c r="G24" s="307">
        <v>383540</v>
      </c>
      <c r="H24" s="41"/>
      <c r="I24" s="87"/>
      <c r="J24" s="87"/>
      <c r="K24" s="56"/>
      <c r="L24" s="41"/>
      <c r="M24" s="41"/>
      <c r="N24" s="87"/>
      <c r="O24" s="87"/>
      <c r="P24" s="87"/>
      <c r="Q24" s="56"/>
      <c r="R24" s="56"/>
      <c r="S24" s="41"/>
      <c r="T24" s="87"/>
      <c r="U24" s="87"/>
      <c r="V24" s="87"/>
      <c r="W24" s="56"/>
      <c r="X24" s="41"/>
      <c r="Y24" s="41"/>
      <c r="Z24" s="87"/>
      <c r="AA24" s="56"/>
      <c r="AB24" s="41"/>
      <c r="AC24" s="41"/>
      <c r="AD24" s="87"/>
      <c r="AE24" s="87"/>
    </row>
    <row r="25" spans="1:65">
      <c r="A25" t="s">
        <v>1229</v>
      </c>
      <c r="C25" s="292" t="s">
        <v>1230</v>
      </c>
      <c r="D25" s="293" t="s">
        <v>1231</v>
      </c>
      <c r="E25" s="292" t="s">
        <v>1231</v>
      </c>
      <c r="F25" s="293" t="s">
        <v>1232</v>
      </c>
      <c r="G25" s="307" t="s">
        <v>1231</v>
      </c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</row>
    <row r="26" spans="1:65">
      <c r="A26" s="102" t="s">
        <v>1247</v>
      </c>
      <c r="B26" s="102"/>
      <c r="C26" s="292" t="s">
        <v>1248</v>
      </c>
      <c r="D26" s="293" t="s">
        <v>1248</v>
      </c>
      <c r="E26" s="292" t="s">
        <v>1248</v>
      </c>
      <c r="F26" s="293" t="s">
        <v>1248</v>
      </c>
      <c r="G26" s="307" t="s">
        <v>1248</v>
      </c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</row>
    <row r="27" spans="1:65">
      <c r="A27" s="102"/>
      <c r="B27" s="102"/>
      <c r="C27" s="292"/>
      <c r="D27" s="293"/>
      <c r="E27" s="292"/>
      <c r="F27" s="293"/>
      <c r="G27" s="30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</row>
    <row r="28" spans="1:65">
      <c r="A28" s="102" t="s">
        <v>1392</v>
      </c>
      <c r="B28" s="102"/>
      <c r="C28" s="301">
        <f>100-EXP(1000*LN((0.001*C8+1)/(0.001*-28.7+1))/$B$76)*100</f>
        <v>99.414117791519701</v>
      </c>
      <c r="D28" s="294" t="s">
        <v>14</v>
      </c>
      <c r="E28" s="301">
        <f>100-EXP(1000*LN((0.001*E8+1)/(0.001*$B$75+1))/$B$76)*100</f>
        <v>74.522671303386034</v>
      </c>
      <c r="F28" s="302">
        <f>100-EXP(1000*LN((0.001*F8+1)/(0.001*$B$75+1))/$B$76)*100</f>
        <v>-135.18053906365304</v>
      </c>
      <c r="G28" s="308">
        <f>100-EXP(1000*LN((0.001*E8+1)/(0.001*$F$8+1))/$B$76)*100</f>
        <v>89.166906072228073</v>
      </c>
      <c r="H28" s="156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156"/>
      <c r="AC28" s="156"/>
      <c r="AD28" s="156"/>
      <c r="AE28" s="156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</row>
    <row r="29" spans="1:65">
      <c r="A29" s="102" t="s">
        <v>1393</v>
      </c>
      <c r="B29" s="102"/>
      <c r="C29" s="308">
        <f>100-EXP(1000*LN((0.001*C9+1)/(0.001*-27.5+1))/$F$76)*100</f>
        <v>-1793.4038142357456</v>
      </c>
      <c r="D29" s="308">
        <f>100-EXP(1000*LN((0.001*D9+1)/(0.001*-27.5+1))/$F$76)*100</f>
        <v>-1310.589132921699</v>
      </c>
      <c r="E29" s="301">
        <f>100-EXP(1000*LN((0.001*E9+1)/(0.001*$F$75+1))/$F$76)*100</f>
        <v>93.840478558492393</v>
      </c>
      <c r="F29" s="302">
        <f>100-EXP(1000*LN((0.001*F9+1)/(0.001*$F$75+1))/$F$76)*100</f>
        <v>-15.817322340844456</v>
      </c>
      <c r="G29" s="308">
        <f>100-EXP(1000*LN((0.001*E9+1)/(0.001*$F$9+1))/$F$76)*100</f>
        <v>94.681692412659515</v>
      </c>
      <c r="H29" s="156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286"/>
      <c r="X29" s="99"/>
      <c r="Y29" s="99"/>
      <c r="Z29" s="287"/>
      <c r="AA29" s="99"/>
      <c r="AB29" s="156"/>
      <c r="AC29" s="156"/>
      <c r="AD29" s="156"/>
      <c r="AE29" s="156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</row>
    <row r="30" spans="1:65">
      <c r="A30" s="102" t="s">
        <v>1394</v>
      </c>
      <c r="B30" s="102"/>
      <c r="C30" s="295" t="s">
        <v>14</v>
      </c>
      <c r="D30" s="294" t="s">
        <v>14</v>
      </c>
      <c r="E30" s="301"/>
      <c r="F30" s="302">
        <f>100-EXP(1000*LN((0.001*F10+1)/(0.001*$N$75+1))/$R$76)*100</f>
        <v>57.546715337790687</v>
      </c>
      <c r="G30" s="308"/>
      <c r="H30" s="156"/>
      <c r="I30" s="99"/>
      <c r="J30" s="99"/>
      <c r="K30" s="288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156"/>
      <c r="AC30" s="156"/>
      <c r="AD30" s="156"/>
      <c r="AE30" s="156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</row>
    <row r="31" spans="1:65">
      <c r="A31" s="102" t="s">
        <v>1395</v>
      </c>
      <c r="B31" s="102"/>
      <c r="C31" s="295" t="s">
        <v>14</v>
      </c>
      <c r="D31" s="294" t="s">
        <v>14</v>
      </c>
      <c r="E31" s="301">
        <f>100-EXP(1000*LN((0.001*E11+1)/(0.001*$J$75+1))/$J$76)*100</f>
        <v>76.987191773670219</v>
      </c>
      <c r="F31" s="302">
        <f>100-EXP(1000*LN((0.001*F11+1)/(0.001*$J$75+1))/$J$76)*100</f>
        <v>52.03739182751854</v>
      </c>
      <c r="G31" s="308">
        <f>100-EXP(1000*LN((0.001*E11+1)/(0.001*$F$11+1))/$J$76)*100</f>
        <v>52.019272714330477</v>
      </c>
      <c r="H31" s="156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156"/>
      <c r="AC31" s="156"/>
      <c r="AD31" s="156"/>
      <c r="AE31" s="156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</row>
    <row r="32" spans="1:65">
      <c r="A32" s="102" t="s">
        <v>1384</v>
      </c>
      <c r="B32" s="102"/>
      <c r="C32" s="295" t="s">
        <v>14</v>
      </c>
      <c r="D32" s="294" t="s">
        <v>14</v>
      </c>
      <c r="E32" s="301">
        <f>100-EXP(1000*LN((0.001*E12+1)/(0.001*$J$77+1))/$J$76)*100</f>
        <v>80.215674189880872</v>
      </c>
      <c r="F32" s="302">
        <f>100-EXP(1000*LN((0.001*F12+1)/(0.001*$J$77+1))/$J$76)*100</f>
        <v>52.131801579607703</v>
      </c>
      <c r="G32" s="308">
        <f>100-EXP(1000*LN((0.001*E12+1)/(0.001*$F$12+1))/$J$76)*100</f>
        <v>58.669165619372265</v>
      </c>
      <c r="H32" s="156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156"/>
      <c r="AC32" s="156"/>
      <c r="AD32" s="156"/>
      <c r="AE32" s="156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</row>
    <row r="33" spans="1:65">
      <c r="A33" s="102" t="s">
        <v>1385</v>
      </c>
      <c r="B33" s="102"/>
      <c r="C33" s="295" t="s">
        <v>14</v>
      </c>
      <c r="D33" s="294" t="s">
        <v>14</v>
      </c>
      <c r="E33" s="295" t="s">
        <v>14</v>
      </c>
      <c r="F33" s="294" t="s">
        <v>14</v>
      </c>
      <c r="G33" s="309" t="s">
        <v>14</v>
      </c>
      <c r="H33" s="156"/>
      <c r="I33" s="87"/>
      <c r="J33" s="87"/>
      <c r="K33" s="87"/>
      <c r="L33" s="156"/>
      <c r="M33" s="87"/>
      <c r="N33" s="87"/>
      <c r="O33" s="87"/>
      <c r="P33" s="87"/>
      <c r="Q33" s="87"/>
      <c r="R33" s="87"/>
      <c r="S33" s="156"/>
      <c r="T33" s="87"/>
      <c r="U33" s="87"/>
      <c r="V33" s="87"/>
      <c r="W33" s="156"/>
      <c r="X33" s="87"/>
      <c r="Y33" s="156"/>
      <c r="Z33" s="156"/>
      <c r="AA33" s="87"/>
      <c r="AB33" s="156"/>
      <c r="AC33" s="156"/>
      <c r="AD33" s="156"/>
      <c r="AE33" s="156"/>
    </row>
    <row r="34" spans="1:65">
      <c r="A34" t="s">
        <v>1410</v>
      </c>
      <c r="C34" s="295" t="s">
        <v>14</v>
      </c>
      <c r="D34" s="293"/>
      <c r="E34" s="295" t="s">
        <v>14</v>
      </c>
      <c r="F34" s="294" t="s">
        <v>14</v>
      </c>
      <c r="G34" s="309" t="s">
        <v>14</v>
      </c>
      <c r="H34" s="156"/>
      <c r="I34" s="156"/>
      <c r="J34" s="156"/>
      <c r="K34" s="156"/>
      <c r="L34" s="156"/>
      <c r="M34" s="87"/>
      <c r="N34" s="156"/>
      <c r="O34" s="156"/>
      <c r="P34" s="156"/>
      <c r="Q34" s="87"/>
      <c r="R34" s="87"/>
      <c r="S34" s="156"/>
      <c r="T34" s="87"/>
      <c r="U34" s="156"/>
      <c r="V34" s="156"/>
      <c r="W34" s="156"/>
      <c r="X34" s="87"/>
      <c r="Y34" s="156"/>
      <c r="Z34" s="156"/>
      <c r="AA34" s="156"/>
      <c r="AB34" s="156"/>
      <c r="AC34" s="156"/>
      <c r="AD34" s="156"/>
      <c r="AE34" s="156"/>
    </row>
    <row r="35" spans="1:65">
      <c r="A35" t="s">
        <v>1411</v>
      </c>
      <c r="C35" s="295" t="s">
        <v>14</v>
      </c>
      <c r="D35" s="294" t="s">
        <v>14</v>
      </c>
      <c r="E35" s="295" t="s">
        <v>14</v>
      </c>
      <c r="F35" s="294" t="s">
        <v>14</v>
      </c>
      <c r="G35" s="309" t="s">
        <v>14</v>
      </c>
      <c r="H35" s="156"/>
      <c r="I35" s="156"/>
      <c r="J35" s="156"/>
      <c r="K35" s="156"/>
      <c r="L35" s="156"/>
      <c r="M35" s="87"/>
      <c r="N35" s="156"/>
      <c r="O35" s="156"/>
      <c r="P35" s="156"/>
      <c r="Q35" s="87"/>
      <c r="R35" s="87"/>
      <c r="S35" s="156"/>
      <c r="T35" s="156"/>
      <c r="U35" s="156"/>
      <c r="V35" s="156"/>
      <c r="W35" s="156"/>
      <c r="X35" s="87"/>
      <c r="Y35" s="156"/>
      <c r="Z35" s="156"/>
      <c r="AA35" s="156"/>
      <c r="AB35" s="156"/>
      <c r="AC35" s="156"/>
      <c r="AD35" s="156"/>
      <c r="AE35" s="156"/>
    </row>
    <row r="36" spans="1:65">
      <c r="A36" t="s">
        <v>1412</v>
      </c>
      <c r="C36" s="295" t="s">
        <v>14</v>
      </c>
      <c r="D36" s="294" t="s">
        <v>14</v>
      </c>
      <c r="E36" s="292"/>
      <c r="F36" s="293"/>
      <c r="G36" s="307"/>
      <c r="H36" s="156"/>
      <c r="I36" s="156"/>
      <c r="J36" s="156"/>
      <c r="K36" s="156"/>
      <c r="L36" s="156"/>
      <c r="M36" s="87"/>
      <c r="N36" s="156"/>
      <c r="O36" s="156"/>
      <c r="P36" s="156"/>
      <c r="Q36" s="87"/>
      <c r="R36" s="87"/>
      <c r="S36" s="156"/>
      <c r="T36" s="156"/>
      <c r="U36" s="156"/>
      <c r="V36" s="156"/>
      <c r="W36" s="156"/>
      <c r="X36" s="87"/>
      <c r="Y36" s="156"/>
      <c r="Z36" s="156"/>
      <c r="AA36" s="156"/>
      <c r="AB36" s="156"/>
      <c r="AC36" s="156"/>
      <c r="AD36" s="156"/>
      <c r="AE36" s="156"/>
    </row>
    <row r="37" spans="1:65">
      <c r="A37" t="s">
        <v>1413</v>
      </c>
      <c r="C37" s="295" t="s">
        <v>14</v>
      </c>
      <c r="D37" s="294" t="s">
        <v>14</v>
      </c>
      <c r="E37" s="292"/>
      <c r="F37" s="293"/>
      <c r="G37" s="307"/>
      <c r="H37" s="156"/>
      <c r="I37" s="156"/>
      <c r="J37" s="156"/>
      <c r="K37" s="156"/>
      <c r="L37" s="156"/>
      <c r="M37" s="87"/>
      <c r="N37" s="156"/>
      <c r="O37" s="156"/>
      <c r="P37" s="156"/>
      <c r="Q37" s="87"/>
      <c r="R37" s="87"/>
      <c r="S37" s="156"/>
      <c r="T37" s="156"/>
      <c r="U37" s="156"/>
      <c r="V37" s="156"/>
      <c r="W37" s="156"/>
      <c r="X37" s="87"/>
      <c r="Y37" s="156"/>
      <c r="Z37" s="156"/>
      <c r="AA37" s="156"/>
      <c r="AB37" s="156"/>
      <c r="AC37" s="156"/>
      <c r="AD37" s="156"/>
      <c r="AE37" s="156"/>
    </row>
    <row r="38" spans="1:65">
      <c r="A38" t="s">
        <v>1387</v>
      </c>
      <c r="C38" s="295" t="s">
        <v>14</v>
      </c>
      <c r="D38" s="294" t="s">
        <v>14</v>
      </c>
      <c r="E38" s="292"/>
      <c r="F38" s="293"/>
      <c r="G38" s="307"/>
      <c r="H38" s="156"/>
      <c r="I38" s="87"/>
      <c r="J38" s="87"/>
      <c r="K38" s="87"/>
      <c r="L38" s="156"/>
      <c r="M38" s="87"/>
      <c r="N38" s="87"/>
      <c r="O38" s="87"/>
      <c r="P38" s="87"/>
      <c r="Q38" s="87"/>
      <c r="R38" s="87"/>
      <c r="S38" s="156"/>
      <c r="T38" s="87"/>
      <c r="U38" s="87"/>
      <c r="V38" s="87"/>
      <c r="W38" s="87"/>
      <c r="X38" s="87"/>
      <c r="Y38" s="156"/>
      <c r="Z38" s="87"/>
      <c r="AA38" s="87"/>
      <c r="AB38" s="156"/>
      <c r="AC38" s="156"/>
      <c r="AD38" s="156"/>
      <c r="AE38" s="156"/>
    </row>
    <row r="39" spans="1:65">
      <c r="A39" s="102" t="s">
        <v>1389</v>
      </c>
      <c r="B39" s="102"/>
      <c r="C39" s="301">
        <f>100-EXP(1000*LN((0.001*C19+1)/(0.001*-28.9+1))/$V$76)*100</f>
        <v>-67.35264730606184</v>
      </c>
      <c r="D39" s="301">
        <f>100-EXP(1000*LN((0.001*D19+1)/(0.001*-28.9+1))/$V$76)*100</f>
        <v>-262.38303456885507</v>
      </c>
      <c r="E39" s="301" t="s">
        <v>14</v>
      </c>
      <c r="F39" s="302">
        <f>100-EXP(1000*LN((0.001*F19+1)/(0.001*$V$75+1))/$V$76)*100</f>
        <v>22.671612972924777</v>
      </c>
      <c r="G39" s="308" t="s">
        <v>14</v>
      </c>
      <c r="H39" s="156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156"/>
      <c r="AC39" s="156"/>
      <c r="AD39" s="156"/>
      <c r="AE39" s="156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</row>
    <row r="40" spans="1:65">
      <c r="A40" t="s">
        <v>1390</v>
      </c>
      <c r="C40" s="295" t="s">
        <v>14</v>
      </c>
      <c r="D40" s="293"/>
      <c r="E40" s="295" t="s">
        <v>14</v>
      </c>
      <c r="F40" s="294" t="s">
        <v>14</v>
      </c>
      <c r="G40" s="309" t="s">
        <v>14</v>
      </c>
      <c r="H40" s="156"/>
      <c r="I40" s="156"/>
      <c r="J40" s="87"/>
      <c r="K40" s="87"/>
      <c r="L40" s="156"/>
      <c r="M40" s="87"/>
      <c r="N40" s="87"/>
      <c r="O40" s="87"/>
      <c r="P40" s="87"/>
      <c r="Q40" s="87"/>
      <c r="R40" s="87"/>
      <c r="S40" s="156"/>
      <c r="T40" s="87"/>
      <c r="U40" s="87"/>
      <c r="V40" s="87"/>
      <c r="W40" s="156"/>
      <c r="X40" s="87"/>
      <c r="Y40" s="156"/>
      <c r="Z40" s="156"/>
      <c r="AA40" s="156"/>
      <c r="AB40" s="156"/>
      <c r="AC40" s="156"/>
      <c r="AD40" s="156"/>
      <c r="AE40" s="156"/>
    </row>
    <row r="41" spans="1:65">
      <c r="A41" t="s">
        <v>1391</v>
      </c>
      <c r="C41" s="295" t="s">
        <v>14</v>
      </c>
      <c r="D41" s="293"/>
      <c r="E41" s="295" t="s">
        <v>14</v>
      </c>
      <c r="F41" s="294" t="s">
        <v>14</v>
      </c>
      <c r="G41" s="309" t="s">
        <v>14</v>
      </c>
      <c r="H41" s="156"/>
      <c r="I41" s="156"/>
      <c r="J41" s="87"/>
      <c r="K41" s="87"/>
      <c r="L41" s="156"/>
      <c r="M41" s="87"/>
      <c r="N41" s="87"/>
      <c r="O41" s="87"/>
      <c r="P41" s="87"/>
      <c r="Q41" s="87"/>
      <c r="R41" s="87"/>
      <c r="S41" s="156"/>
      <c r="T41" s="87"/>
      <c r="U41" s="87"/>
      <c r="V41" s="87"/>
      <c r="W41" s="156"/>
      <c r="X41" s="87"/>
      <c r="Y41" s="156"/>
      <c r="Z41" s="156"/>
      <c r="AA41" s="156"/>
      <c r="AB41" s="156"/>
      <c r="AC41" s="156"/>
      <c r="AD41" s="156"/>
      <c r="AE41" s="156"/>
    </row>
    <row r="42" spans="1:65">
      <c r="C42" s="296"/>
      <c r="D42" s="297"/>
      <c r="E42" s="296"/>
      <c r="F42" s="297"/>
      <c r="G42" s="310"/>
    </row>
    <row r="43" spans="1:65">
      <c r="A43" s="261" t="s">
        <v>1249</v>
      </c>
      <c r="B43" s="261"/>
      <c r="C43" s="292" t="s">
        <v>1248</v>
      </c>
      <c r="D43" s="293" t="s">
        <v>1248</v>
      </c>
      <c r="E43" s="292" t="s">
        <v>1248</v>
      </c>
      <c r="F43" s="293" t="s">
        <v>1248</v>
      </c>
      <c r="G43" s="307" t="s">
        <v>1248</v>
      </c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</row>
    <row r="44" spans="1:65">
      <c r="A44" s="261"/>
      <c r="B44" s="261"/>
      <c r="C44" s="292"/>
      <c r="D44" s="293"/>
      <c r="E44" s="292"/>
      <c r="F44" s="293"/>
      <c r="G44" s="30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</row>
    <row r="45" spans="1:65">
      <c r="A45" s="261" t="s">
        <v>1392</v>
      </c>
      <c r="B45" s="261"/>
      <c r="C45" s="303">
        <f>100-EXP(1000*LN((0.001*C8+1)/(0.001*-28.7+1))/$D$76)*100</f>
        <v>57.541134563736144</v>
      </c>
      <c r="D45" s="316" t="s">
        <v>14</v>
      </c>
      <c r="E45" s="303">
        <f>100-EXP(1000*LN((0.001*E8+1)/(0.001*$B$75+1))/$D$76)*100</f>
        <v>20.379362898208868</v>
      </c>
      <c r="F45" s="304">
        <f>100-EXP(1000*LN((0.001*F8+1)/(0.001*$B$75+1))/$B$76)*100</f>
        <v>-135.18053906365304</v>
      </c>
      <c r="G45" s="311">
        <f>100-EXP(1000*LN((0.001*E8+1)/(0.001*$F$8+1))/$D$76)*100</f>
        <v>30.956083586430552</v>
      </c>
      <c r="H45" s="156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156"/>
      <c r="AC45" s="156"/>
      <c r="AD45" s="156"/>
      <c r="AE45" s="156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</row>
    <row r="46" spans="1:65">
      <c r="A46" s="261" t="s">
        <v>1393</v>
      </c>
      <c r="B46" s="261"/>
      <c r="C46" s="303">
        <f>100-EXP(1000*LN((0.001*C9+1)/(0.001*-27.5+1))/$H$76)*100</f>
        <v>-35.970071017631284</v>
      </c>
      <c r="D46" s="304">
        <f>100-EXP(1000*LN((0.001*D9+1)/(0.001*-27.5+1))/$H$76)*100</f>
        <v>-31.851969987253426</v>
      </c>
      <c r="E46" s="303">
        <f>100-EXP(1000*LN((0.001*E9+1)/(0.001*$F$75+1))/$H$76)*100</f>
        <v>25.263155352818885</v>
      </c>
      <c r="F46" s="304">
        <f>100-EXP(1000*LN((0.001*F9+1)/(0.001*$F$75+1))/$H$76)*100</f>
        <v>-1.5460197093954804</v>
      </c>
      <c r="G46" s="311">
        <f>100-EXP(1000*LN((0.001*E9+1)/(0.001*$F$9+1))/$H$76)*100</f>
        <v>26.401010240417833</v>
      </c>
      <c r="H46" s="156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156"/>
      <c r="AC46" s="156"/>
      <c r="AD46" s="156"/>
      <c r="AE46" s="156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</row>
    <row r="47" spans="1:65">
      <c r="A47" s="261" t="s">
        <v>1394</v>
      </c>
      <c r="B47" s="261"/>
      <c r="C47" s="317" t="s">
        <v>14</v>
      </c>
      <c r="D47" s="318" t="s">
        <v>14</v>
      </c>
      <c r="E47" s="303"/>
      <c r="F47" s="304">
        <f>100-EXP(1000*LN((0.001*F10+1)/(0.001*$N$75+1))/$P$76)*100</f>
        <v>11.783871375244431</v>
      </c>
      <c r="G47" s="311"/>
      <c r="H47" s="156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156"/>
      <c r="AC47" s="156"/>
      <c r="AD47" s="156"/>
      <c r="AE47" s="156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</row>
    <row r="48" spans="1:65">
      <c r="A48" s="261" t="s">
        <v>1395</v>
      </c>
      <c r="B48" s="261"/>
      <c r="C48" s="317" t="s">
        <v>14</v>
      </c>
      <c r="D48" s="318" t="s">
        <v>14</v>
      </c>
      <c r="E48" s="303">
        <f>100-EXP(1000*LN((0.001*E11+1)/(0.001*$J$75+1))/$L$76)*100</f>
        <v>31.674201495925402</v>
      </c>
      <c r="F48" s="304">
        <f>100-EXP(1000*LN((0.001*F11+1)/(0.001*$J$75+1))/$L$76)*100</f>
        <v>17.344626225258864</v>
      </c>
      <c r="G48" s="311">
        <f>100-EXP(1000*LN((0.001*E11+1)/(0.001*$F$11+1))/$L$76)*100</f>
        <v>17.336531935257426</v>
      </c>
      <c r="H48" s="156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156"/>
      <c r="AC48" s="156"/>
      <c r="AD48" s="156"/>
      <c r="AE48" s="156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</row>
    <row r="49" spans="1:65">
      <c r="A49" s="261" t="s">
        <v>1384</v>
      </c>
      <c r="B49" s="261"/>
      <c r="C49" s="317" t="s">
        <v>14</v>
      </c>
      <c r="D49" s="318" t="s">
        <v>14</v>
      </c>
      <c r="E49" s="303">
        <f>100-EXP(1000*LN((0.001*E12+1)/(0.001*$J$77+1))/$L$76)*100</f>
        <v>34.300090713019443</v>
      </c>
      <c r="F49" s="304">
        <f>100-EXP(1000*LN((0.001*F12+1)/(0.001*$J$77+1))/$X$76)*100</f>
        <v>9.7999887807802963</v>
      </c>
      <c r="G49" s="311">
        <f>100-EXP(1000*LN((0.001*E12+1)/(0.001*$F$12+1))/$L$76)*100</f>
        <v>20.472830352731634</v>
      </c>
      <c r="H49" s="156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156"/>
      <c r="AC49" s="156"/>
      <c r="AD49" s="156"/>
      <c r="AE49" s="156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</row>
    <row r="50" spans="1:65">
      <c r="A50" t="s">
        <v>1385</v>
      </c>
      <c r="C50" s="317" t="s">
        <v>14</v>
      </c>
      <c r="D50" s="318" t="s">
        <v>14</v>
      </c>
      <c r="E50" s="295" t="s">
        <v>14</v>
      </c>
      <c r="F50" s="294" t="s">
        <v>14</v>
      </c>
      <c r="G50" s="309"/>
      <c r="H50" s="156"/>
      <c r="I50" s="87"/>
      <c r="J50" s="87"/>
      <c r="K50" s="87"/>
      <c r="L50" s="156"/>
      <c r="M50" s="87"/>
      <c r="N50" s="87"/>
      <c r="O50" s="87"/>
      <c r="P50" s="87"/>
      <c r="Q50" s="87"/>
      <c r="R50" s="87"/>
      <c r="S50" s="156"/>
      <c r="T50" s="87"/>
      <c r="U50" s="87"/>
      <c r="V50" s="87"/>
      <c r="W50" s="156"/>
      <c r="X50" s="87"/>
      <c r="Y50" s="156"/>
      <c r="Z50" s="156"/>
      <c r="AA50" s="87"/>
      <c r="AB50" s="156"/>
      <c r="AC50" s="156"/>
      <c r="AD50" s="156"/>
      <c r="AE50" s="156"/>
    </row>
    <row r="51" spans="1:65">
      <c r="A51" t="s">
        <v>1410</v>
      </c>
      <c r="C51" s="317" t="s">
        <v>14</v>
      </c>
      <c r="D51" s="319"/>
      <c r="E51" s="295" t="s">
        <v>14</v>
      </c>
      <c r="F51" s="294" t="s">
        <v>14</v>
      </c>
      <c r="G51" s="309"/>
      <c r="H51" s="156"/>
      <c r="I51" s="156"/>
      <c r="J51" s="156"/>
      <c r="K51" s="156"/>
      <c r="L51" s="156"/>
      <c r="M51" s="87"/>
      <c r="N51" s="156"/>
      <c r="O51" s="156"/>
      <c r="P51" s="156"/>
      <c r="Q51" s="87"/>
      <c r="R51" s="87"/>
      <c r="S51" s="156"/>
      <c r="T51" s="87"/>
      <c r="U51" s="156"/>
      <c r="V51" s="156"/>
      <c r="W51" s="156"/>
      <c r="X51" s="87"/>
      <c r="Y51" s="156"/>
      <c r="Z51" s="156"/>
      <c r="AA51" s="156"/>
      <c r="AB51" s="156"/>
      <c r="AC51" s="156"/>
      <c r="AD51" s="156"/>
      <c r="AE51" s="156"/>
    </row>
    <row r="52" spans="1:65">
      <c r="A52" t="s">
        <v>1411</v>
      </c>
      <c r="C52" s="317" t="s">
        <v>14</v>
      </c>
      <c r="D52" s="318" t="s">
        <v>14</v>
      </c>
      <c r="E52" s="295" t="s">
        <v>14</v>
      </c>
      <c r="F52" s="294" t="s">
        <v>14</v>
      </c>
      <c r="G52" s="309"/>
      <c r="H52" s="156"/>
      <c r="I52" s="156"/>
      <c r="J52" s="156"/>
      <c r="K52" s="156"/>
      <c r="L52" s="156"/>
      <c r="M52" s="87"/>
      <c r="N52" s="156"/>
      <c r="O52" s="156"/>
      <c r="P52" s="156"/>
      <c r="Q52" s="87"/>
      <c r="R52" s="87"/>
      <c r="S52" s="156"/>
      <c r="T52" s="156"/>
      <c r="U52" s="156"/>
      <c r="V52" s="156"/>
      <c r="W52" s="156"/>
      <c r="X52" s="87"/>
      <c r="Y52" s="156"/>
      <c r="Z52" s="156"/>
      <c r="AA52" s="156"/>
      <c r="AB52" s="156"/>
      <c r="AC52" s="156"/>
      <c r="AD52" s="156"/>
      <c r="AE52" s="156"/>
    </row>
    <row r="53" spans="1:65">
      <c r="A53" t="s">
        <v>1412</v>
      </c>
      <c r="C53" s="317" t="s">
        <v>14</v>
      </c>
      <c r="D53" s="318" t="s">
        <v>14</v>
      </c>
      <c r="E53" s="292"/>
      <c r="F53" s="293"/>
      <c r="G53" s="309"/>
      <c r="H53" s="156"/>
      <c r="I53" s="156"/>
      <c r="J53" s="156"/>
      <c r="K53" s="156"/>
      <c r="L53" s="156"/>
      <c r="M53" s="87"/>
      <c r="N53" s="156"/>
      <c r="O53" s="156"/>
      <c r="P53" s="156"/>
      <c r="Q53" s="87"/>
      <c r="R53" s="87"/>
      <c r="S53" s="156"/>
      <c r="T53" s="156"/>
      <c r="U53" s="156"/>
      <c r="V53" s="156"/>
      <c r="W53" s="156"/>
      <c r="X53" s="87"/>
      <c r="Y53" s="156"/>
      <c r="Z53" s="156"/>
      <c r="AA53" s="156"/>
      <c r="AB53" s="156"/>
      <c r="AC53" s="156"/>
      <c r="AD53" s="156"/>
      <c r="AE53" s="156"/>
    </row>
    <row r="54" spans="1:65">
      <c r="A54" t="s">
        <v>1413</v>
      </c>
      <c r="C54" s="317" t="s">
        <v>14</v>
      </c>
      <c r="D54" s="318" t="s">
        <v>14</v>
      </c>
      <c r="E54" s="292"/>
      <c r="F54" s="293"/>
      <c r="G54" s="309"/>
      <c r="H54" s="156"/>
      <c r="I54" s="156"/>
      <c r="J54" s="156"/>
      <c r="K54" s="156"/>
      <c r="L54" s="156"/>
      <c r="M54" s="87"/>
      <c r="N54" s="156"/>
      <c r="O54" s="156"/>
      <c r="P54" s="156"/>
      <c r="Q54" s="87"/>
      <c r="R54" s="87"/>
      <c r="S54" s="156"/>
      <c r="T54" s="156"/>
      <c r="U54" s="156"/>
      <c r="V54" s="156"/>
      <c r="W54" s="156"/>
      <c r="X54" s="87"/>
      <c r="Y54" s="156"/>
      <c r="Z54" s="156"/>
      <c r="AA54" s="156"/>
      <c r="AB54" s="156"/>
      <c r="AC54" s="156"/>
      <c r="AD54" s="156"/>
      <c r="AE54" s="156"/>
    </row>
    <row r="55" spans="1:65">
      <c r="A55" t="s">
        <v>1387</v>
      </c>
      <c r="C55" s="317" t="s">
        <v>14</v>
      </c>
      <c r="D55" s="318" t="s">
        <v>14</v>
      </c>
      <c r="E55" s="292"/>
      <c r="F55" s="293"/>
      <c r="G55" s="309"/>
      <c r="H55" s="156"/>
      <c r="I55" s="87"/>
      <c r="J55" s="87"/>
      <c r="K55" s="87"/>
      <c r="L55" s="156"/>
      <c r="M55" s="87"/>
      <c r="N55" s="87"/>
      <c r="O55" s="87"/>
      <c r="P55" s="87"/>
      <c r="Q55" s="87"/>
      <c r="R55" s="87"/>
      <c r="S55" s="156"/>
      <c r="T55" s="87"/>
      <c r="U55" s="87"/>
      <c r="V55" s="87"/>
      <c r="W55" s="87"/>
      <c r="X55" s="87"/>
      <c r="Y55" s="156"/>
      <c r="Z55" s="87"/>
      <c r="AA55" s="87"/>
      <c r="AB55" s="156"/>
      <c r="AC55" s="156"/>
      <c r="AD55" s="156"/>
      <c r="AE55" s="156"/>
    </row>
    <row r="56" spans="1:65">
      <c r="A56" s="261" t="s">
        <v>1389</v>
      </c>
      <c r="B56" s="261"/>
      <c r="C56" s="303">
        <f>100-EXP(1000*LN((0.001*C19+1)/(0.001*-28.9+1))/$X$76)*100</f>
        <v>-4.2054916421163</v>
      </c>
      <c r="D56" s="304">
        <f>100-EXP(1000*LN((0.001*D19+1)/(0.001*-28.9+1))/$X76)*100</f>
        <v>-10.849420894982728</v>
      </c>
      <c r="E56" s="295" t="s">
        <v>14</v>
      </c>
      <c r="F56" s="304">
        <f>100-EXP(1000*LN((0.001*F19+1)/(0.001*$V$75+1))/$V$76)*100</f>
        <v>22.671612972924777</v>
      </c>
      <c r="G56" s="309"/>
      <c r="H56" s="156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156"/>
      <c r="AC56" s="156"/>
      <c r="AD56" s="156"/>
      <c r="AE56" s="156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</row>
    <row r="57" spans="1:65">
      <c r="A57" t="s">
        <v>1390</v>
      </c>
      <c r="C57" s="295" t="s">
        <v>14</v>
      </c>
      <c r="D57" s="293"/>
      <c r="E57" s="295" t="s">
        <v>14</v>
      </c>
      <c r="F57" s="294" t="s">
        <v>14</v>
      </c>
      <c r="G57" s="309"/>
      <c r="H57" s="156"/>
      <c r="I57" s="156"/>
      <c r="J57" s="87"/>
      <c r="K57" s="87"/>
      <c r="L57" s="156"/>
      <c r="M57" s="87"/>
      <c r="N57" s="87"/>
      <c r="O57" s="87"/>
      <c r="P57" s="87"/>
      <c r="Q57" s="87"/>
      <c r="R57" s="87"/>
      <c r="S57" s="156"/>
      <c r="T57" s="87"/>
      <c r="U57" s="87"/>
      <c r="V57" s="87"/>
      <c r="W57" s="156"/>
      <c r="X57" s="87"/>
      <c r="Y57" s="156"/>
      <c r="Z57" s="156"/>
      <c r="AA57" s="156"/>
      <c r="AB57" s="156"/>
      <c r="AC57" s="156"/>
      <c r="AD57" s="156"/>
      <c r="AE57" s="156"/>
    </row>
    <row r="58" spans="1:65">
      <c r="A58" t="s">
        <v>1391</v>
      </c>
      <c r="C58" s="298" t="s">
        <v>14</v>
      </c>
      <c r="D58" s="299"/>
      <c r="E58" s="298" t="s">
        <v>14</v>
      </c>
      <c r="F58" s="305" t="s">
        <v>14</v>
      </c>
      <c r="G58" s="312"/>
      <c r="H58" s="156"/>
      <c r="I58" s="156"/>
      <c r="J58" s="87"/>
      <c r="K58" s="87"/>
      <c r="L58" s="156"/>
      <c r="M58" s="87"/>
      <c r="N58" s="87"/>
      <c r="O58" s="87"/>
      <c r="P58" s="87"/>
      <c r="Q58" s="87"/>
      <c r="R58" s="87"/>
      <c r="S58" s="156"/>
      <c r="T58" s="87"/>
      <c r="U58" s="87"/>
      <c r="V58" s="87"/>
      <c r="W58" s="156"/>
      <c r="X58" s="87"/>
      <c r="Y58" s="156"/>
      <c r="Z58" s="156"/>
      <c r="AA58" s="156"/>
      <c r="AB58" s="156"/>
      <c r="AC58" s="156"/>
      <c r="AD58" s="156"/>
      <c r="AE58" s="156"/>
    </row>
    <row r="63" spans="1:65" ht="15.6">
      <c r="A63" s="251" t="s">
        <v>1252</v>
      </c>
      <c r="B63" s="252"/>
      <c r="C63" s="252"/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  <c r="AB63" s="252"/>
      <c r="AC63" s="252"/>
    </row>
    <row r="64" spans="1:65">
      <c r="A64" s="252"/>
      <c r="B64" s="252"/>
      <c r="C64" s="252"/>
      <c r="D64" s="252"/>
      <c r="E64" s="252"/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252"/>
      <c r="AA64" s="252"/>
      <c r="AB64" s="252"/>
      <c r="AC64" s="252"/>
    </row>
    <row r="65" spans="1:29">
      <c r="A65" s="252"/>
      <c r="B65" s="439" t="s">
        <v>1415</v>
      </c>
      <c r="C65" s="252"/>
      <c r="D65" s="252"/>
      <c r="E65" s="439" t="s">
        <v>1254</v>
      </c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</row>
    <row r="66" spans="1:29">
      <c r="A66" s="252"/>
      <c r="B66" s="253"/>
      <c r="C66" s="252"/>
      <c r="D66" s="252"/>
      <c r="E66" s="252"/>
      <c r="F66" s="252"/>
      <c r="G66" s="252"/>
      <c r="H66" s="252"/>
      <c r="I66" s="252"/>
      <c r="J66" s="252"/>
      <c r="K66" s="252"/>
      <c r="L66" s="252"/>
      <c r="M66" s="252"/>
      <c r="N66" s="252"/>
      <c r="O66" s="252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52"/>
      <c r="AA66" s="252"/>
      <c r="AB66" s="252"/>
      <c r="AC66" s="252"/>
    </row>
    <row r="67" spans="1:29">
      <c r="A67" s="252"/>
      <c r="B67" s="253" t="s">
        <v>1416</v>
      </c>
      <c r="C67" s="439" t="s">
        <v>1417</v>
      </c>
      <c r="D67" s="252"/>
      <c r="E67" s="252"/>
      <c r="F67" s="252"/>
      <c r="G67" s="252"/>
      <c r="H67" s="252"/>
      <c r="I67" s="252"/>
      <c r="J67" s="252"/>
      <c r="K67" s="252"/>
      <c r="L67" s="252"/>
      <c r="M67" s="252"/>
      <c r="N67" s="252"/>
      <c r="O67" s="252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252"/>
      <c r="AA67" s="252"/>
      <c r="AB67" s="252"/>
      <c r="AC67" s="252"/>
    </row>
    <row r="68" spans="1:29">
      <c r="A68" s="252"/>
      <c r="B68" s="253" t="s">
        <v>1418</v>
      </c>
      <c r="C68" s="439" t="s">
        <v>1419</v>
      </c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</row>
    <row r="69" spans="1:29">
      <c r="A69" s="252"/>
      <c r="B69" s="253" t="s">
        <v>1259</v>
      </c>
      <c r="C69" s="439" t="s">
        <v>1260</v>
      </c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</row>
    <row r="70" spans="1:29">
      <c r="A70" s="252"/>
      <c r="B70" s="253" t="s">
        <v>81</v>
      </c>
      <c r="C70" s="252" t="s">
        <v>1420</v>
      </c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2"/>
      <c r="R70" s="252"/>
      <c r="S70" s="252"/>
      <c r="T70" s="252"/>
      <c r="U70" s="252"/>
      <c r="V70" s="252"/>
      <c r="W70" s="252"/>
      <c r="X70" s="252"/>
      <c r="Y70" s="252"/>
      <c r="Z70" s="252"/>
      <c r="AA70" s="252"/>
      <c r="AB70" s="252"/>
      <c r="AC70" s="252"/>
    </row>
    <row r="71" spans="1:29">
      <c r="A71" s="252"/>
      <c r="B71" s="252"/>
      <c r="C71" s="252"/>
      <c r="D71" s="252"/>
      <c r="E71" s="252"/>
      <c r="F71" s="252"/>
      <c r="G71" s="252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</row>
    <row r="72" spans="1:29">
      <c r="A72" s="252" t="s">
        <v>1262</v>
      </c>
      <c r="B72" s="252"/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2"/>
      <c r="R72" s="252"/>
      <c r="S72" s="252"/>
      <c r="T72" s="252"/>
      <c r="U72" s="252"/>
      <c r="V72" s="252"/>
      <c r="W72" s="252"/>
      <c r="X72" s="252"/>
      <c r="Y72" s="252"/>
      <c r="Z72" s="252"/>
      <c r="AA72" s="252"/>
      <c r="AB72" s="252"/>
      <c r="AC72" s="252"/>
    </row>
    <row r="73" spans="1:29">
      <c r="A73" s="252"/>
      <c r="B73" s="252"/>
      <c r="C73" s="252"/>
      <c r="D73" s="252"/>
      <c r="E73" s="252"/>
      <c r="F73" s="252"/>
      <c r="G73" s="252"/>
      <c r="H73" s="252"/>
      <c r="I73" s="252"/>
      <c r="J73" s="252"/>
      <c r="K73" s="252"/>
      <c r="L73" s="252"/>
      <c r="M73" s="252"/>
      <c r="N73" s="252"/>
      <c r="O73" s="252"/>
      <c r="P73" s="252"/>
      <c r="Q73" s="252"/>
      <c r="R73" s="252"/>
      <c r="S73" s="252"/>
      <c r="T73" s="252"/>
      <c r="U73" s="252"/>
      <c r="V73" s="252"/>
      <c r="W73" s="252"/>
      <c r="X73" s="252"/>
      <c r="Y73" s="252"/>
      <c r="Z73" s="252"/>
      <c r="AA73" s="252"/>
      <c r="AB73" s="252"/>
      <c r="AC73" s="252"/>
    </row>
    <row r="74" spans="1:29">
      <c r="A74" s="252"/>
      <c r="B74" s="252" t="s">
        <v>1263</v>
      </c>
      <c r="C74" s="252"/>
      <c r="D74" s="252"/>
      <c r="E74" s="252"/>
      <c r="F74" s="252" t="s">
        <v>1264</v>
      </c>
      <c r="G74" s="252"/>
      <c r="H74" s="252"/>
      <c r="I74" s="252"/>
      <c r="J74" s="252" t="s">
        <v>1265</v>
      </c>
      <c r="K74" s="252"/>
      <c r="L74" s="252"/>
      <c r="M74" s="252"/>
      <c r="N74" s="252" t="s">
        <v>1266</v>
      </c>
      <c r="O74" s="252"/>
      <c r="P74" s="252"/>
      <c r="Q74" s="252"/>
      <c r="R74" s="252" t="s">
        <v>1267</v>
      </c>
      <c r="S74" s="252"/>
      <c r="T74" s="252"/>
      <c r="U74" s="252"/>
      <c r="V74" s="252" t="s">
        <v>1268</v>
      </c>
      <c r="W74" s="252"/>
      <c r="X74" s="252"/>
      <c r="Y74" s="252"/>
      <c r="Z74" s="252"/>
      <c r="AA74" s="252"/>
      <c r="AB74" s="252"/>
      <c r="AC74" s="252"/>
    </row>
    <row r="75" spans="1:29">
      <c r="A75" s="253" t="s">
        <v>1416</v>
      </c>
      <c r="B75" s="252">
        <v>-25.3</v>
      </c>
      <c r="C75" s="252" t="s">
        <v>1457</v>
      </c>
      <c r="D75" s="252"/>
      <c r="E75" s="252"/>
      <c r="F75" s="252">
        <v>-27.1</v>
      </c>
      <c r="G75" s="252" t="s">
        <v>1457</v>
      </c>
      <c r="H75" s="252"/>
      <c r="I75" s="252"/>
      <c r="J75" s="252">
        <v>-28.1</v>
      </c>
      <c r="K75" s="252" t="s">
        <v>1462</v>
      </c>
      <c r="L75" s="252"/>
      <c r="M75" s="252"/>
      <c r="N75" s="252">
        <v>-27.6</v>
      </c>
      <c r="O75" s="252" t="s">
        <v>1457</v>
      </c>
      <c r="P75" s="252"/>
      <c r="Q75" s="252"/>
      <c r="R75" s="252">
        <v>-27.6</v>
      </c>
      <c r="S75" s="252" t="s">
        <v>1457</v>
      </c>
      <c r="T75" s="252"/>
      <c r="U75" s="252"/>
      <c r="V75" s="252">
        <v>-27.7</v>
      </c>
      <c r="W75" s="252" t="s">
        <v>1457</v>
      </c>
      <c r="X75" s="252"/>
      <c r="Y75" s="252"/>
      <c r="Z75" s="252"/>
      <c r="AA75" s="252"/>
      <c r="AB75" s="252"/>
      <c r="AC75" s="252"/>
    </row>
    <row r="76" spans="1:29" ht="15">
      <c r="A76" s="253" t="s">
        <v>1425</v>
      </c>
      <c r="B76" s="252">
        <v>-0.6</v>
      </c>
      <c r="C76" s="252" t="s">
        <v>1274</v>
      </c>
      <c r="D76" s="252">
        <v>-3.6</v>
      </c>
      <c r="E76" s="252"/>
      <c r="F76" s="252">
        <v>-0.7</v>
      </c>
      <c r="G76" s="252" t="s">
        <v>1274</v>
      </c>
      <c r="H76" s="252">
        <v>-6.7</v>
      </c>
      <c r="I76" s="252"/>
      <c r="J76" s="252">
        <v>-0.7</v>
      </c>
      <c r="K76" s="252" t="s">
        <v>1274</v>
      </c>
      <c r="L76" s="252">
        <v>-2.7</v>
      </c>
      <c r="M76" s="252"/>
      <c r="N76" s="252">
        <v>-1.3</v>
      </c>
      <c r="O76" s="252" t="s">
        <v>1274</v>
      </c>
      <c r="P76" s="252">
        <v>-4.0999999999999996</v>
      </c>
      <c r="Q76" s="252"/>
      <c r="R76" s="252">
        <v>-0.6</v>
      </c>
      <c r="S76" s="252" t="s">
        <v>1274</v>
      </c>
      <c r="T76" s="252">
        <v>-0.7</v>
      </c>
      <c r="U76" s="252"/>
      <c r="V76" s="252">
        <v>-0.4</v>
      </c>
      <c r="W76" s="252" t="s">
        <v>1274</v>
      </c>
      <c r="X76" s="252">
        <v>-5</v>
      </c>
      <c r="Y76" s="252"/>
      <c r="Z76" s="252"/>
      <c r="AA76" s="252"/>
      <c r="AB76" s="252"/>
      <c r="AC76" s="252"/>
    </row>
    <row r="77" spans="1:29" ht="18">
      <c r="A77" s="253"/>
      <c r="B77" s="252"/>
      <c r="C77" s="252"/>
      <c r="D77" s="252"/>
      <c r="E77" s="252"/>
      <c r="F77" s="252" t="s">
        <v>1426</v>
      </c>
      <c r="G77" s="252"/>
      <c r="H77" s="252"/>
      <c r="I77" s="252"/>
      <c r="J77" s="252">
        <v>-30.7</v>
      </c>
      <c r="K77" s="252" t="s">
        <v>1463</v>
      </c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</row>
    <row r="78" spans="1:29">
      <c r="A78" s="253"/>
      <c r="B78" s="252"/>
      <c r="C78" s="252"/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252"/>
      <c r="U78" s="252"/>
      <c r="V78" s="252"/>
      <c r="W78" s="252"/>
      <c r="X78" s="252"/>
      <c r="Y78" s="252"/>
      <c r="Z78" s="252"/>
      <c r="AA78" s="252"/>
      <c r="AB78" s="252"/>
      <c r="AC78" s="252"/>
    </row>
    <row r="79" spans="1:29">
      <c r="A79" s="252"/>
      <c r="B79" s="252"/>
      <c r="C79" s="439" t="s">
        <v>1276</v>
      </c>
      <c r="D79" s="252"/>
      <c r="E79" s="252"/>
      <c r="F79" s="439" t="s">
        <v>1276</v>
      </c>
      <c r="G79" s="252"/>
      <c r="H79" s="252"/>
      <c r="I79" s="252"/>
      <c r="J79" s="439" t="s">
        <v>1276</v>
      </c>
      <c r="K79" s="252"/>
      <c r="L79" s="252"/>
      <c r="M79" s="252"/>
      <c r="N79" s="439" t="s">
        <v>1276</v>
      </c>
      <c r="O79" s="252"/>
      <c r="P79" s="252"/>
      <c r="Q79" s="252"/>
      <c r="R79" s="439" t="s">
        <v>1276</v>
      </c>
      <c r="S79" s="252"/>
      <c r="T79" s="252"/>
      <c r="U79" s="252"/>
      <c r="V79" s="439" t="s">
        <v>1276</v>
      </c>
      <c r="W79" s="252"/>
      <c r="X79" s="252"/>
      <c r="Y79" s="252"/>
      <c r="Z79" s="252"/>
      <c r="AA79" s="252"/>
      <c r="AB79" s="252"/>
      <c r="AC79" s="252"/>
    </row>
    <row r="80" spans="1:29">
      <c r="A80" s="440" t="s">
        <v>1277</v>
      </c>
      <c r="B80" s="440" t="s">
        <v>81</v>
      </c>
      <c r="C80" s="254" t="s">
        <v>1396</v>
      </c>
      <c r="D80" s="252"/>
      <c r="E80" s="252"/>
      <c r="F80" s="254" t="s">
        <v>1428</v>
      </c>
      <c r="G80" s="252"/>
      <c r="H80" s="252"/>
      <c r="I80" s="252"/>
      <c r="J80" s="254" t="s">
        <v>1429</v>
      </c>
      <c r="K80" s="252"/>
      <c r="L80" s="252"/>
      <c r="M80" s="252"/>
      <c r="N80" s="254" t="s">
        <v>1430</v>
      </c>
      <c r="O80" s="252"/>
      <c r="P80" s="252"/>
      <c r="Q80" s="252"/>
      <c r="R80" s="254" t="s">
        <v>1431</v>
      </c>
      <c r="S80" s="252"/>
      <c r="T80" s="252"/>
      <c r="U80" s="252"/>
      <c r="V80" s="254" t="s">
        <v>1283</v>
      </c>
      <c r="W80" s="252"/>
      <c r="X80" s="252"/>
      <c r="Y80" s="252"/>
      <c r="Z80" s="252"/>
      <c r="AA80" s="252"/>
      <c r="AB80" s="252"/>
      <c r="AC80" s="252"/>
    </row>
    <row r="81" spans="1:29">
      <c r="A81" s="254" t="s">
        <v>1248</v>
      </c>
      <c r="B81" s="254"/>
      <c r="C81" s="254"/>
      <c r="D81" s="252"/>
      <c r="E81" s="252"/>
      <c r="F81" s="254"/>
      <c r="G81" s="252"/>
      <c r="H81" s="252"/>
      <c r="I81" s="252"/>
      <c r="J81" s="254"/>
      <c r="K81" s="252"/>
      <c r="L81" s="252"/>
      <c r="M81" s="252"/>
      <c r="N81" s="254"/>
      <c r="O81" s="252"/>
      <c r="P81" s="252"/>
      <c r="Q81" s="252"/>
      <c r="R81" s="254"/>
      <c r="S81" s="252"/>
      <c r="T81" s="252"/>
      <c r="U81" s="252"/>
      <c r="V81" s="254"/>
      <c r="W81" s="252"/>
      <c r="X81" s="252"/>
      <c r="Y81" s="252"/>
      <c r="Z81" s="252"/>
      <c r="AA81" s="252"/>
      <c r="AB81" s="252"/>
      <c r="AC81" s="252"/>
    </row>
    <row r="82" spans="1:29" ht="15">
      <c r="A82" s="254"/>
      <c r="B82" s="254"/>
      <c r="C82" s="253" t="s">
        <v>1432</v>
      </c>
      <c r="D82" s="253" t="s">
        <v>1433</v>
      </c>
      <c r="E82" s="252"/>
      <c r="F82" s="253" t="s">
        <v>1434</v>
      </c>
      <c r="G82" s="253" t="s">
        <v>1435</v>
      </c>
      <c r="H82" s="252"/>
      <c r="I82" s="252"/>
      <c r="J82" s="253" t="s">
        <v>1434</v>
      </c>
      <c r="K82" s="253" t="s">
        <v>1436</v>
      </c>
      <c r="L82" s="252"/>
      <c r="M82" s="252"/>
      <c r="N82" s="253" t="s">
        <v>1437</v>
      </c>
      <c r="O82" s="253" t="s">
        <v>1438</v>
      </c>
      <c r="P82" s="252"/>
      <c r="Q82" s="252"/>
      <c r="R82" s="253" t="s">
        <v>1432</v>
      </c>
      <c r="S82" s="253" t="s">
        <v>1434</v>
      </c>
      <c r="T82" s="252"/>
      <c r="U82" s="252"/>
      <c r="V82" s="253" t="s">
        <v>1439</v>
      </c>
      <c r="W82" s="253" t="s">
        <v>1440</v>
      </c>
      <c r="X82" s="252"/>
      <c r="Y82" s="252"/>
      <c r="Z82" s="252"/>
      <c r="AA82" s="252"/>
      <c r="AB82" s="252"/>
      <c r="AC82" s="252"/>
    </row>
    <row r="83" spans="1:29">
      <c r="A83" s="254">
        <v>0</v>
      </c>
      <c r="B83" s="440">
        <f>+(100-A83)/100</f>
        <v>1</v>
      </c>
      <c r="C83" s="255">
        <f>$B$75+$B$76*LN(B83)</f>
        <v>-25.3</v>
      </c>
      <c r="D83" s="255">
        <f>$B$75+$D$76*LN(B83)</f>
        <v>-25.3</v>
      </c>
      <c r="E83" s="252"/>
      <c r="F83" s="255">
        <f>$F$75+$F$76*LN($B83)</f>
        <v>-27.1</v>
      </c>
      <c r="G83" s="255">
        <f>$F$75+$H$76*LN($B83)</f>
        <v>-27.1</v>
      </c>
      <c r="H83" s="252"/>
      <c r="I83" s="252"/>
      <c r="J83" s="255">
        <f>$J$75+$J$76*LN($B83)</f>
        <v>-28.1</v>
      </c>
      <c r="K83" s="255">
        <f>$J$75+$L$76*LN($B83)</f>
        <v>-28.1</v>
      </c>
      <c r="L83" s="252"/>
      <c r="M83" s="252"/>
      <c r="N83" s="255">
        <f>$N$75+$N$76*LN($B83)</f>
        <v>-27.6</v>
      </c>
      <c r="O83" s="255">
        <f>$N$75+$P$76*LN($B83)</f>
        <v>-27.6</v>
      </c>
      <c r="P83" s="252"/>
      <c r="Q83" s="252"/>
      <c r="R83" s="255">
        <f>$R$75+$R$76*LN($B83)</f>
        <v>-27.6</v>
      </c>
      <c r="S83" s="255">
        <f>$R$75+$T$76*LN($B83)</f>
        <v>-27.6</v>
      </c>
      <c r="T83" s="252"/>
      <c r="U83" s="252"/>
      <c r="V83" s="255">
        <f>$V$75+$V$76*LN($B83)</f>
        <v>-27.7</v>
      </c>
      <c r="W83" s="255">
        <f>$V$75+$X$76*LN($B83)</f>
        <v>-27.7</v>
      </c>
      <c r="X83" s="252"/>
      <c r="Y83" s="252"/>
      <c r="Z83" s="252"/>
      <c r="AA83" s="252"/>
      <c r="AB83" s="252"/>
      <c r="AC83" s="252"/>
    </row>
    <row r="84" spans="1:29">
      <c r="A84" s="254">
        <v>10</v>
      </c>
      <c r="B84" s="440">
        <f t="shared" ref="B84:B96" si="0">+(100-A84)/100</f>
        <v>0.9</v>
      </c>
      <c r="C84" s="255">
        <f t="shared" ref="C84:C96" si="1">$B$75+$B$76*LN(B84)</f>
        <v>-25.236783690605304</v>
      </c>
      <c r="D84" s="255">
        <f t="shared" ref="D84:D96" si="2">$B$75+$D$76*LN(B84)</f>
        <v>-24.920702143631825</v>
      </c>
      <c r="E84" s="252"/>
      <c r="F84" s="255">
        <f t="shared" ref="F84:F96" si="3">$F$75+$F$76*LN($B84)</f>
        <v>-27.026247639039521</v>
      </c>
      <c r="G84" s="255">
        <f t="shared" ref="G84:G96" si="4">$F$75+$H$76*LN($B84)</f>
        <v>-26.394084545092564</v>
      </c>
      <c r="H84" s="252"/>
      <c r="I84" s="252"/>
      <c r="J84" s="255">
        <f t="shared" ref="J84:J96" si="5">$J$75+$J$76*LN($B84)</f>
        <v>-28.026247639039521</v>
      </c>
      <c r="K84" s="255">
        <f t="shared" ref="K84:K96" si="6">$J$75+$L$76*LN($B84)</f>
        <v>-27.815526607723871</v>
      </c>
      <c r="L84" s="252"/>
      <c r="M84" s="252"/>
      <c r="N84" s="255">
        <f t="shared" ref="N84:N96" si="7">$N$75+$N$76*LN($B84)</f>
        <v>-27.463031329644828</v>
      </c>
      <c r="O84" s="255">
        <f t="shared" ref="O84:O96" si="8">$N$75+$P$76*LN($B84)</f>
        <v>-27.168021885802915</v>
      </c>
      <c r="P84" s="252"/>
      <c r="Q84" s="252"/>
      <c r="R84" s="255">
        <f t="shared" ref="R84:R96" si="9">$R$75+$R$76*LN($B84)</f>
        <v>-27.536783690605304</v>
      </c>
      <c r="S84" s="255">
        <f t="shared" ref="S84:S96" si="10">$R$75+$T$76*LN($B84)</f>
        <v>-27.526247639039521</v>
      </c>
      <c r="T84" s="252"/>
      <c r="U84" s="252"/>
      <c r="V84" s="255">
        <f t="shared" ref="V84:V96" si="11">$V$75+$V$76*LN($B84)</f>
        <v>-27.657855793736868</v>
      </c>
      <c r="W84" s="255">
        <f t="shared" ref="W84:W96" si="12">$V$75+$X$76*LN($B84)</f>
        <v>-27.173197421710867</v>
      </c>
      <c r="X84" s="252"/>
      <c r="Y84" s="252"/>
      <c r="Z84" s="252"/>
      <c r="AA84" s="252"/>
      <c r="AB84" s="252"/>
      <c r="AC84" s="252"/>
    </row>
    <row r="85" spans="1:29">
      <c r="A85" s="254">
        <v>20</v>
      </c>
      <c r="B85" s="440">
        <f t="shared" si="0"/>
        <v>0.8</v>
      </c>
      <c r="C85" s="255">
        <f t="shared" si="1"/>
        <v>-25.166113869211475</v>
      </c>
      <c r="D85" s="255">
        <f t="shared" si="2"/>
        <v>-24.496683215268845</v>
      </c>
      <c r="E85" s="252"/>
      <c r="F85" s="255">
        <f t="shared" si="3"/>
        <v>-26.943799514080055</v>
      </c>
      <c r="G85" s="255">
        <f t="shared" si="4"/>
        <v>-25.604938206194795</v>
      </c>
      <c r="H85" s="252"/>
      <c r="I85" s="252"/>
      <c r="J85" s="255">
        <f t="shared" si="5"/>
        <v>-27.943799514080055</v>
      </c>
      <c r="K85" s="255">
        <f t="shared" si="6"/>
        <v>-27.497512411451634</v>
      </c>
      <c r="L85" s="252"/>
      <c r="M85" s="252"/>
      <c r="N85" s="255">
        <f t="shared" si="7"/>
        <v>-27.30991338329153</v>
      </c>
      <c r="O85" s="255">
        <f t="shared" si="8"/>
        <v>-26.685111439611742</v>
      </c>
      <c r="P85" s="252"/>
      <c r="Q85" s="252"/>
      <c r="R85" s="255">
        <f t="shared" si="9"/>
        <v>-27.466113869211476</v>
      </c>
      <c r="S85" s="255">
        <f t="shared" si="10"/>
        <v>-27.443799514080055</v>
      </c>
      <c r="T85" s="252"/>
      <c r="U85" s="252"/>
      <c r="V85" s="255">
        <f t="shared" si="11"/>
        <v>-27.610742579474316</v>
      </c>
      <c r="W85" s="255">
        <f t="shared" si="12"/>
        <v>-26.584282243428952</v>
      </c>
      <c r="X85" s="252"/>
      <c r="Y85" s="252"/>
      <c r="Z85" s="252"/>
      <c r="AA85" s="252"/>
      <c r="AB85" s="252"/>
      <c r="AC85" s="252"/>
    </row>
    <row r="86" spans="1:29">
      <c r="A86" s="254">
        <v>30</v>
      </c>
      <c r="B86" s="440">
        <f t="shared" si="0"/>
        <v>0.7</v>
      </c>
      <c r="C86" s="255">
        <f t="shared" si="1"/>
        <v>-25.08599503363676</v>
      </c>
      <c r="D86" s="255">
        <f t="shared" si="2"/>
        <v>-24.015970201820565</v>
      </c>
      <c r="E86" s="252"/>
      <c r="F86" s="255">
        <f t="shared" si="3"/>
        <v>-26.85032753924289</v>
      </c>
      <c r="G86" s="255">
        <f t="shared" si="4"/>
        <v>-24.710277875610494</v>
      </c>
      <c r="H86" s="252"/>
      <c r="I86" s="252"/>
      <c r="J86" s="255">
        <f t="shared" si="5"/>
        <v>-27.85032753924289</v>
      </c>
      <c r="K86" s="255">
        <f t="shared" si="6"/>
        <v>-27.136977651365424</v>
      </c>
      <c r="L86" s="252"/>
      <c r="M86" s="252"/>
      <c r="N86" s="255">
        <f t="shared" si="7"/>
        <v>-27.136322572879649</v>
      </c>
      <c r="O86" s="255">
        <f t="shared" si="8"/>
        <v>-26.137632729851198</v>
      </c>
      <c r="P86" s="252"/>
      <c r="Q86" s="252"/>
      <c r="R86" s="255">
        <f t="shared" si="9"/>
        <v>-27.38599503363676</v>
      </c>
      <c r="S86" s="255">
        <f t="shared" si="10"/>
        <v>-27.35032753924289</v>
      </c>
      <c r="T86" s="252"/>
      <c r="U86" s="252"/>
      <c r="V86" s="255">
        <f t="shared" si="11"/>
        <v>-27.557330022424505</v>
      </c>
      <c r="W86" s="255">
        <f t="shared" si="12"/>
        <v>-25.916625280306338</v>
      </c>
      <c r="X86" s="252"/>
      <c r="Y86" s="252"/>
      <c r="Z86" s="252"/>
      <c r="AA86" s="252"/>
      <c r="AB86" s="252"/>
      <c r="AC86" s="252"/>
    </row>
    <row r="87" spans="1:29">
      <c r="A87" s="254">
        <v>40</v>
      </c>
      <c r="B87" s="440">
        <f t="shared" si="0"/>
        <v>0.6</v>
      </c>
      <c r="C87" s="255">
        <f t="shared" si="1"/>
        <v>-24.993504625740407</v>
      </c>
      <c r="D87" s="255">
        <f t="shared" si="2"/>
        <v>-23.461027754442433</v>
      </c>
      <c r="E87" s="252"/>
      <c r="F87" s="255">
        <f t="shared" si="3"/>
        <v>-26.742422063363808</v>
      </c>
      <c r="G87" s="255">
        <f t="shared" si="4"/>
        <v>-23.677468320767865</v>
      </c>
      <c r="H87" s="252"/>
      <c r="I87" s="252"/>
      <c r="J87" s="255">
        <f t="shared" si="5"/>
        <v>-27.742422063363808</v>
      </c>
      <c r="K87" s="255">
        <f t="shared" si="6"/>
        <v>-26.720770815831827</v>
      </c>
      <c r="L87" s="252"/>
      <c r="M87" s="252"/>
      <c r="N87" s="255">
        <f t="shared" si="7"/>
        <v>-26.935926689104214</v>
      </c>
      <c r="O87" s="255">
        <f t="shared" si="8"/>
        <v>-25.50561494255944</v>
      </c>
      <c r="P87" s="252"/>
      <c r="Q87" s="252"/>
      <c r="R87" s="255">
        <f t="shared" si="9"/>
        <v>-27.293504625740407</v>
      </c>
      <c r="S87" s="255">
        <f t="shared" si="10"/>
        <v>-27.242422063363808</v>
      </c>
      <c r="T87" s="252"/>
      <c r="U87" s="252"/>
      <c r="V87" s="255">
        <f t="shared" si="11"/>
        <v>-27.495669750493605</v>
      </c>
      <c r="W87" s="255">
        <f t="shared" si="12"/>
        <v>-25.145871881170045</v>
      </c>
      <c r="X87" s="252"/>
      <c r="Y87" s="252"/>
      <c r="Z87" s="252"/>
      <c r="AA87" s="252"/>
      <c r="AB87" s="252"/>
      <c r="AC87" s="252"/>
    </row>
    <row r="88" spans="1:29">
      <c r="A88" s="254">
        <v>50</v>
      </c>
      <c r="B88" s="440">
        <f t="shared" si="0"/>
        <v>0.5</v>
      </c>
      <c r="C88" s="255">
        <f t="shared" si="1"/>
        <v>-24.884111691664035</v>
      </c>
      <c r="D88" s="255">
        <f t="shared" si="2"/>
        <v>-22.804670149984197</v>
      </c>
      <c r="E88" s="252"/>
      <c r="F88" s="255">
        <f t="shared" si="3"/>
        <v>-26.614796973608041</v>
      </c>
      <c r="G88" s="255">
        <f t="shared" si="4"/>
        <v>-22.455913890248368</v>
      </c>
      <c r="H88" s="252"/>
      <c r="I88" s="252"/>
      <c r="J88" s="255">
        <f t="shared" si="5"/>
        <v>-27.614796973608041</v>
      </c>
      <c r="K88" s="255">
        <f t="shared" si="6"/>
        <v>-26.22850261248815</v>
      </c>
      <c r="L88" s="252"/>
      <c r="M88" s="252"/>
      <c r="N88" s="255">
        <f t="shared" si="7"/>
        <v>-26.698908665272072</v>
      </c>
      <c r="O88" s="255">
        <f t="shared" si="8"/>
        <v>-24.758096559704228</v>
      </c>
      <c r="P88" s="252"/>
      <c r="Q88" s="252"/>
      <c r="R88" s="255">
        <f t="shared" si="9"/>
        <v>-27.184111691664036</v>
      </c>
      <c r="S88" s="255">
        <f t="shared" si="10"/>
        <v>-27.114796973608041</v>
      </c>
      <c r="T88" s="252"/>
      <c r="U88" s="252"/>
      <c r="V88" s="255">
        <f t="shared" si="11"/>
        <v>-27.422741127776021</v>
      </c>
      <c r="W88" s="255">
        <f t="shared" si="12"/>
        <v>-24.234264097200274</v>
      </c>
      <c r="X88" s="252"/>
      <c r="Y88" s="252"/>
      <c r="Z88" s="252"/>
      <c r="AA88" s="252"/>
      <c r="AB88" s="252"/>
      <c r="AC88" s="252"/>
    </row>
    <row r="89" spans="1:29">
      <c r="A89" s="254">
        <v>60</v>
      </c>
      <c r="B89" s="440">
        <f t="shared" si="0"/>
        <v>0.4</v>
      </c>
      <c r="C89" s="255">
        <f t="shared" si="1"/>
        <v>-24.750225560875506</v>
      </c>
      <c r="D89" s="255">
        <f t="shared" si="2"/>
        <v>-22.001353365253042</v>
      </c>
      <c r="E89" s="252"/>
      <c r="F89" s="255">
        <f t="shared" si="3"/>
        <v>-26.458596487688094</v>
      </c>
      <c r="G89" s="255">
        <f t="shared" si="4"/>
        <v>-20.960852096443162</v>
      </c>
      <c r="H89" s="252"/>
      <c r="I89" s="252"/>
      <c r="J89" s="255">
        <f t="shared" si="5"/>
        <v>-27.458596487688094</v>
      </c>
      <c r="K89" s="255">
        <f t="shared" si="6"/>
        <v>-25.626015023939782</v>
      </c>
      <c r="L89" s="252"/>
      <c r="M89" s="252"/>
      <c r="N89" s="255">
        <f t="shared" si="7"/>
        <v>-26.4088220485636</v>
      </c>
      <c r="O89" s="255">
        <f t="shared" si="8"/>
        <v>-23.843207999315965</v>
      </c>
      <c r="P89" s="252"/>
      <c r="Q89" s="252"/>
      <c r="R89" s="255">
        <f t="shared" si="9"/>
        <v>-27.050225560875507</v>
      </c>
      <c r="S89" s="255">
        <f t="shared" si="10"/>
        <v>-26.958596487688094</v>
      </c>
      <c r="T89" s="252"/>
      <c r="U89" s="252"/>
      <c r="V89" s="255">
        <f t="shared" si="11"/>
        <v>-27.333483707250338</v>
      </c>
      <c r="W89" s="255">
        <f t="shared" si="12"/>
        <v>-23.118546340629223</v>
      </c>
      <c r="X89" s="252"/>
      <c r="Y89" s="252"/>
      <c r="Z89" s="252"/>
      <c r="AA89" s="252"/>
      <c r="AB89" s="252"/>
      <c r="AC89" s="252"/>
    </row>
    <row r="90" spans="1:29">
      <c r="A90" s="254">
        <v>70</v>
      </c>
      <c r="B90" s="440">
        <f t="shared" si="0"/>
        <v>0.3</v>
      </c>
      <c r="C90" s="255">
        <f t="shared" si="1"/>
        <v>-24.577616317404438</v>
      </c>
      <c r="D90" s="255">
        <f t="shared" si="2"/>
        <v>-20.96569790442663</v>
      </c>
      <c r="E90" s="252"/>
      <c r="F90" s="255">
        <f t="shared" si="3"/>
        <v>-26.257219036971847</v>
      </c>
      <c r="G90" s="255">
        <f t="shared" si="4"/>
        <v>-19.033382211016232</v>
      </c>
      <c r="H90" s="252"/>
      <c r="I90" s="252"/>
      <c r="J90" s="255">
        <f t="shared" si="5"/>
        <v>-27.257219036971847</v>
      </c>
      <c r="K90" s="255">
        <f t="shared" si="6"/>
        <v>-24.849273428319975</v>
      </c>
      <c r="L90" s="252"/>
      <c r="M90" s="252"/>
      <c r="N90" s="255">
        <f t="shared" si="7"/>
        <v>-26.034835354376284</v>
      </c>
      <c r="O90" s="255">
        <f t="shared" si="8"/>
        <v>-22.663711502263663</v>
      </c>
      <c r="P90" s="252"/>
      <c r="Q90" s="252"/>
      <c r="R90" s="255">
        <f t="shared" si="9"/>
        <v>-26.877616317404438</v>
      </c>
      <c r="S90" s="255">
        <f t="shared" si="10"/>
        <v>-26.757219036971847</v>
      </c>
      <c r="T90" s="252"/>
      <c r="U90" s="252"/>
      <c r="V90" s="255">
        <f t="shared" si="11"/>
        <v>-27.218410878269626</v>
      </c>
      <c r="W90" s="255">
        <f t="shared" si="12"/>
        <v>-21.68013597837032</v>
      </c>
      <c r="X90" s="252"/>
      <c r="Y90" s="252"/>
      <c r="Z90" s="252"/>
      <c r="AA90" s="252"/>
      <c r="AB90" s="252"/>
      <c r="AC90" s="252"/>
    </row>
    <row r="91" spans="1:29">
      <c r="A91" s="254">
        <v>80</v>
      </c>
      <c r="B91" s="440">
        <f t="shared" si="0"/>
        <v>0.2</v>
      </c>
      <c r="C91" s="255">
        <f t="shared" si="1"/>
        <v>-24.334337252539541</v>
      </c>
      <c r="D91" s="255">
        <f t="shared" si="2"/>
        <v>-19.506023515237239</v>
      </c>
      <c r="E91" s="252"/>
      <c r="F91" s="255">
        <f t="shared" si="3"/>
        <v>-25.97339346129613</v>
      </c>
      <c r="G91" s="255">
        <f t="shared" si="4"/>
        <v>-16.316765986691529</v>
      </c>
      <c r="H91" s="252"/>
      <c r="I91" s="252"/>
      <c r="J91" s="255">
        <f t="shared" si="5"/>
        <v>-26.97339346129613</v>
      </c>
      <c r="K91" s="255">
        <f t="shared" si="6"/>
        <v>-23.754517636427931</v>
      </c>
      <c r="L91" s="252"/>
      <c r="M91" s="252"/>
      <c r="N91" s="255">
        <f t="shared" si="7"/>
        <v>-25.50773071383567</v>
      </c>
      <c r="O91" s="255">
        <f t="shared" si="8"/>
        <v>-21.001304559020191</v>
      </c>
      <c r="P91" s="252"/>
      <c r="Q91" s="252"/>
      <c r="R91" s="255">
        <f t="shared" si="9"/>
        <v>-26.634337252539542</v>
      </c>
      <c r="S91" s="255">
        <f t="shared" si="10"/>
        <v>-26.47339346129613</v>
      </c>
      <c r="T91" s="252"/>
      <c r="U91" s="252"/>
      <c r="V91" s="255">
        <f t="shared" si="11"/>
        <v>-27.056224835026359</v>
      </c>
      <c r="W91" s="255">
        <f t="shared" si="12"/>
        <v>-19.652810437829498</v>
      </c>
      <c r="X91" s="252"/>
      <c r="Y91" s="252"/>
      <c r="Z91" s="252"/>
      <c r="AA91" s="252"/>
      <c r="AB91" s="252"/>
      <c r="AC91" s="252"/>
    </row>
    <row r="92" spans="1:29">
      <c r="A92" s="254">
        <v>90</v>
      </c>
      <c r="B92" s="440">
        <f t="shared" si="0"/>
        <v>0.1</v>
      </c>
      <c r="C92" s="255">
        <f t="shared" si="1"/>
        <v>-23.918448944203572</v>
      </c>
      <c r="D92" s="255">
        <f t="shared" si="2"/>
        <v>-17.010693665221439</v>
      </c>
      <c r="E92" s="252"/>
      <c r="F92" s="255">
        <f t="shared" si="3"/>
        <v>-25.488190434904169</v>
      </c>
      <c r="G92" s="255">
        <f t="shared" si="4"/>
        <v>-11.672679876939897</v>
      </c>
      <c r="H92" s="252"/>
      <c r="I92" s="252"/>
      <c r="J92" s="255">
        <f t="shared" si="5"/>
        <v>-26.488190434904169</v>
      </c>
      <c r="K92" s="255">
        <f t="shared" si="6"/>
        <v>-21.883020248916079</v>
      </c>
      <c r="L92" s="252"/>
      <c r="M92" s="252"/>
      <c r="N92" s="255">
        <f t="shared" si="7"/>
        <v>-24.60663937910774</v>
      </c>
      <c r="O92" s="255">
        <f t="shared" si="8"/>
        <v>-18.159401118724418</v>
      </c>
      <c r="P92" s="252"/>
      <c r="Q92" s="252"/>
      <c r="R92" s="255">
        <f t="shared" si="9"/>
        <v>-26.218448944203573</v>
      </c>
      <c r="S92" s="255">
        <f t="shared" si="10"/>
        <v>-25.988190434904169</v>
      </c>
      <c r="T92" s="252"/>
      <c r="U92" s="252"/>
      <c r="V92" s="255">
        <f t="shared" si="11"/>
        <v>-26.778965962802381</v>
      </c>
      <c r="W92" s="255">
        <f t="shared" si="12"/>
        <v>-16.187074535029772</v>
      </c>
      <c r="X92" s="252"/>
      <c r="Y92" s="252"/>
      <c r="Z92" s="252"/>
      <c r="AA92" s="252"/>
      <c r="AB92" s="252"/>
      <c r="AC92" s="252"/>
    </row>
    <row r="93" spans="1:29">
      <c r="A93" s="254">
        <v>95</v>
      </c>
      <c r="B93" s="440">
        <f t="shared" si="0"/>
        <v>0.05</v>
      </c>
      <c r="C93" s="255">
        <f t="shared" si="1"/>
        <v>-23.502560635867606</v>
      </c>
      <c r="D93" s="255">
        <f t="shared" si="2"/>
        <v>-14.515363815205633</v>
      </c>
      <c r="E93" s="252"/>
      <c r="F93" s="255">
        <f t="shared" si="3"/>
        <v>-25.002987408512208</v>
      </c>
      <c r="G93" s="255">
        <f t="shared" si="4"/>
        <v>-7.0285937671882621</v>
      </c>
      <c r="H93" s="252"/>
      <c r="I93" s="252"/>
      <c r="J93" s="255">
        <f t="shared" si="5"/>
        <v>-26.002987408512208</v>
      </c>
      <c r="K93" s="255">
        <f t="shared" si="6"/>
        <v>-20.011522861404224</v>
      </c>
      <c r="L93" s="252"/>
      <c r="M93" s="252"/>
      <c r="N93" s="255">
        <f t="shared" si="7"/>
        <v>-23.705548044379814</v>
      </c>
      <c r="O93" s="255">
        <f t="shared" si="8"/>
        <v>-15.317497678428641</v>
      </c>
      <c r="P93" s="252"/>
      <c r="Q93" s="252"/>
      <c r="R93" s="255">
        <f t="shared" si="9"/>
        <v>-25.802560635867607</v>
      </c>
      <c r="S93" s="255">
        <f t="shared" si="10"/>
        <v>-25.502987408512208</v>
      </c>
      <c r="T93" s="252"/>
      <c r="U93" s="252"/>
      <c r="V93" s="255">
        <f t="shared" si="11"/>
        <v>-26.501707090578403</v>
      </c>
      <c r="W93" s="255">
        <f t="shared" si="12"/>
        <v>-12.721338632230045</v>
      </c>
      <c r="X93" s="252"/>
      <c r="Y93" s="252"/>
      <c r="Z93" s="252"/>
      <c r="AA93" s="252"/>
      <c r="AB93" s="252"/>
      <c r="AC93" s="252"/>
    </row>
    <row r="94" spans="1:29">
      <c r="A94" s="254">
        <v>99</v>
      </c>
      <c r="B94" s="440">
        <f t="shared" si="0"/>
        <v>0.01</v>
      </c>
      <c r="C94" s="255">
        <f t="shared" si="1"/>
        <v>-22.536897888407147</v>
      </c>
      <c r="D94" s="255">
        <f t="shared" si="2"/>
        <v>-8.7213873304428731</v>
      </c>
      <c r="E94" s="252"/>
      <c r="F94" s="255">
        <f t="shared" si="3"/>
        <v>-23.876380869808337</v>
      </c>
      <c r="G94" s="255">
        <f t="shared" si="4"/>
        <v>3.7546402461202071</v>
      </c>
      <c r="H94" s="252"/>
      <c r="I94" s="252"/>
      <c r="J94" s="255">
        <f t="shared" si="5"/>
        <v>-24.876380869808337</v>
      </c>
      <c r="K94" s="255">
        <f t="shared" si="6"/>
        <v>-15.666040497832155</v>
      </c>
      <c r="L94" s="252"/>
      <c r="M94" s="252"/>
      <c r="N94" s="255">
        <f t="shared" si="7"/>
        <v>-21.613278758215483</v>
      </c>
      <c r="O94" s="255">
        <f t="shared" si="8"/>
        <v>-8.7188022374488305</v>
      </c>
      <c r="P94" s="252"/>
      <c r="Q94" s="252"/>
      <c r="R94" s="255">
        <f t="shared" si="9"/>
        <v>-24.836897888407147</v>
      </c>
      <c r="S94" s="255">
        <f t="shared" si="10"/>
        <v>-24.376380869808337</v>
      </c>
      <c r="T94" s="252"/>
      <c r="U94" s="252"/>
      <c r="V94" s="255">
        <f t="shared" si="11"/>
        <v>-25.857931925604763</v>
      </c>
      <c r="W94" s="255">
        <f t="shared" si="12"/>
        <v>-4.6741490700595456</v>
      </c>
      <c r="X94" s="252"/>
      <c r="Y94" s="252"/>
      <c r="Z94" s="252"/>
      <c r="AA94" s="252"/>
      <c r="AB94" s="252"/>
      <c r="AC94" s="252"/>
    </row>
    <row r="95" spans="1:29">
      <c r="A95" s="254">
        <v>99.9</v>
      </c>
      <c r="B95" s="440">
        <f t="shared" si="0"/>
        <v>9.9999999999994321E-4</v>
      </c>
      <c r="C95" s="255">
        <f t="shared" si="1"/>
        <v>-21.155346832610686</v>
      </c>
      <c r="D95" s="255">
        <f t="shared" si="2"/>
        <v>-0.43208099566410141</v>
      </c>
      <c r="E95" s="252"/>
      <c r="F95" s="255">
        <f t="shared" si="3"/>
        <v>-22.264571304712465</v>
      </c>
      <c r="G95" s="255">
        <f t="shared" si="4"/>
        <v>19.1819603691807</v>
      </c>
      <c r="H95" s="252"/>
      <c r="I95" s="252"/>
      <c r="J95" s="255">
        <f t="shared" si="5"/>
        <v>-23.264571304712465</v>
      </c>
      <c r="K95" s="255">
        <f t="shared" si="6"/>
        <v>-9.4490607467480778</v>
      </c>
      <c r="L95" s="252"/>
      <c r="M95" s="252"/>
      <c r="N95" s="255">
        <f t="shared" si="7"/>
        <v>-18.619918137323147</v>
      </c>
      <c r="O95" s="255">
        <f t="shared" si="8"/>
        <v>0.72179664382699116</v>
      </c>
      <c r="P95" s="252"/>
      <c r="Q95" s="252"/>
      <c r="R95" s="255">
        <f t="shared" si="9"/>
        <v>-23.455346832610687</v>
      </c>
      <c r="S95" s="255">
        <f t="shared" si="10"/>
        <v>-22.764571304712465</v>
      </c>
      <c r="T95" s="252"/>
      <c r="U95" s="252"/>
      <c r="V95" s="255">
        <f t="shared" si="11"/>
        <v>-24.93689788840712</v>
      </c>
      <c r="W95" s="255">
        <f t="shared" si="12"/>
        <v>6.838776394910969</v>
      </c>
      <c r="X95" s="252"/>
      <c r="Y95" s="252"/>
      <c r="Z95" s="252"/>
      <c r="AA95" s="252"/>
      <c r="AB95" s="252"/>
      <c r="AC95" s="252"/>
    </row>
    <row r="96" spans="1:29">
      <c r="A96" s="254">
        <v>99.99</v>
      </c>
      <c r="B96" s="440">
        <f t="shared" si="0"/>
        <v>1.0000000000005117E-4</v>
      </c>
      <c r="C96" s="255">
        <f t="shared" si="1"/>
        <v>-19.773795776814598</v>
      </c>
      <c r="D96" s="255">
        <f t="shared" si="2"/>
        <v>7.8572253391124143</v>
      </c>
      <c r="E96" s="252"/>
      <c r="F96" s="255">
        <f t="shared" si="3"/>
        <v>-20.652761739617034</v>
      </c>
      <c r="G96" s="255">
        <f t="shared" si="4"/>
        <v>34.609280492236991</v>
      </c>
      <c r="H96" s="252"/>
      <c r="I96" s="252"/>
      <c r="J96" s="255">
        <f t="shared" si="5"/>
        <v>-21.652761739617034</v>
      </c>
      <c r="K96" s="255">
        <f t="shared" si="6"/>
        <v>-3.2320809956656902</v>
      </c>
      <c r="L96" s="252"/>
      <c r="M96" s="252"/>
      <c r="N96" s="255">
        <f t="shared" si="7"/>
        <v>-15.62655751643163</v>
      </c>
      <c r="O96" s="255">
        <f t="shared" si="8"/>
        <v>10.162395525100244</v>
      </c>
      <c r="P96" s="252"/>
      <c r="Q96" s="252"/>
      <c r="R96" s="255">
        <f t="shared" si="9"/>
        <v>-22.073795776814599</v>
      </c>
      <c r="S96" s="255">
        <f t="shared" si="10"/>
        <v>-21.152761739617034</v>
      </c>
      <c r="T96" s="252"/>
      <c r="U96" s="252"/>
      <c r="V96" s="255">
        <f t="shared" si="11"/>
        <v>-24.01586385120973</v>
      </c>
      <c r="W96" s="255">
        <f t="shared" si="12"/>
        <v>18.35170185987835</v>
      </c>
      <c r="X96" s="252"/>
      <c r="Y96" s="252"/>
      <c r="Z96" s="252"/>
      <c r="AA96" s="252"/>
      <c r="AB96" s="252"/>
      <c r="AC96" s="252"/>
    </row>
    <row r="97" spans="1:29">
      <c r="A97" s="252"/>
      <c r="B97" s="252"/>
      <c r="C97" s="252"/>
      <c r="D97" s="252"/>
      <c r="E97" s="252"/>
      <c r="F97" s="252"/>
      <c r="G97" s="252"/>
      <c r="H97" s="252"/>
      <c r="I97" s="252"/>
      <c r="J97" s="252"/>
      <c r="K97" s="252"/>
      <c r="L97" s="252"/>
      <c r="M97" s="252"/>
      <c r="N97" s="252"/>
      <c r="O97" s="252"/>
      <c r="P97" s="252"/>
      <c r="Q97" s="252"/>
      <c r="R97" s="252"/>
      <c r="S97" s="252"/>
      <c r="T97" s="252"/>
      <c r="U97" s="252"/>
      <c r="V97" s="252"/>
      <c r="W97" s="252"/>
      <c r="X97" s="252"/>
      <c r="Y97" s="252"/>
      <c r="Z97" s="252"/>
      <c r="AA97" s="252"/>
      <c r="AB97" s="252"/>
      <c r="AC97" s="252"/>
    </row>
    <row r="98" spans="1:29">
      <c r="A98" s="252"/>
      <c r="B98" s="252"/>
      <c r="C98" s="252"/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</row>
    <row r="99" spans="1:29">
      <c r="A99" s="252"/>
      <c r="B99" s="252"/>
      <c r="C99" s="252"/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2"/>
      <c r="R99" s="252"/>
      <c r="S99" s="252"/>
      <c r="T99" s="252"/>
      <c r="U99" s="252"/>
      <c r="V99" s="252"/>
      <c r="W99" s="252"/>
      <c r="X99" s="252"/>
      <c r="Y99" s="252"/>
      <c r="Z99" s="252"/>
      <c r="AA99" s="252"/>
      <c r="AB99" s="252"/>
      <c r="AC99" s="252"/>
    </row>
    <row r="100" spans="1:29">
      <c r="A100" s="252"/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252"/>
      <c r="Z100" s="252"/>
      <c r="AA100" s="252"/>
      <c r="AB100" s="252"/>
      <c r="AC100" s="252"/>
    </row>
    <row r="101" spans="1:29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</row>
    <row r="102" spans="1:29">
      <c r="A102" s="252"/>
      <c r="B102" s="252"/>
      <c r="C102" s="252"/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</row>
    <row r="103" spans="1:29">
      <c r="A103" s="252"/>
      <c r="B103" s="252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</row>
    <row r="104" spans="1:29">
      <c r="A104" s="252"/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</row>
    <row r="105" spans="1:29">
      <c r="A105" s="252"/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</row>
    <row r="106" spans="1:29">
      <c r="A106" s="252"/>
      <c r="B106" s="252"/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</row>
    <row r="107" spans="1:29">
      <c r="A107" s="252"/>
      <c r="B107" s="252"/>
      <c r="C107" s="252"/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</row>
    <row r="108" spans="1:29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</row>
    <row r="109" spans="1:29">
      <c r="A109" s="252"/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</row>
    <row r="110" spans="1:29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</row>
    <row r="111" spans="1:29">
      <c r="A111" s="252"/>
      <c r="B111" s="252"/>
      <c r="C111" s="252"/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</row>
    <row r="112" spans="1:29">
      <c r="A112" s="252"/>
      <c r="B112" s="252"/>
      <c r="C112" s="252"/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252"/>
      <c r="Z112" s="252"/>
      <c r="AA112" s="252"/>
      <c r="AB112" s="252"/>
      <c r="AC112" s="252"/>
    </row>
    <row r="113" spans="1:29">
      <c r="A113" s="252"/>
      <c r="B113" s="252"/>
      <c r="C113" s="252"/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252"/>
      <c r="Z113" s="252"/>
      <c r="AA113" s="252"/>
      <c r="AB113" s="252"/>
      <c r="AC113" s="252"/>
    </row>
    <row r="114" spans="1:29">
      <c r="A114" s="252"/>
      <c r="B114" s="252"/>
      <c r="C114" s="252"/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  <c r="AB114" s="252"/>
      <c r="AC114" s="252"/>
    </row>
    <row r="115" spans="1:29">
      <c r="A115" s="252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</row>
    <row r="116" spans="1:29">
      <c r="A116" s="252"/>
      <c r="B116" s="252"/>
      <c r="C116" s="252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</row>
    <row r="117" spans="1:29">
      <c r="A117" s="252"/>
      <c r="B117" s="252"/>
      <c r="C117" s="252"/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252"/>
      <c r="Z117" s="252"/>
      <c r="AA117" s="252"/>
      <c r="AB117" s="252"/>
      <c r="AC117" s="252"/>
    </row>
    <row r="118" spans="1:29">
      <c r="A118" s="252"/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252"/>
      <c r="Z118" s="252"/>
      <c r="AA118" s="252"/>
      <c r="AB118" s="252"/>
      <c r="AC118" s="252"/>
    </row>
    <row r="119" spans="1:29">
      <c r="A119" s="252"/>
      <c r="B119" s="252"/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252"/>
      <c r="Z119" s="252"/>
      <c r="AA119" s="252"/>
      <c r="AB119" s="252"/>
      <c r="AC119" s="252"/>
    </row>
    <row r="120" spans="1:29">
      <c r="A120" s="252"/>
      <c r="B120" s="252"/>
      <c r="C120" s="252"/>
      <c r="D120" s="252"/>
      <c r="E120" s="252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2"/>
      <c r="R120" s="252"/>
      <c r="S120" s="252"/>
      <c r="T120" s="252"/>
      <c r="U120" s="252"/>
      <c r="V120" s="252"/>
      <c r="W120" s="252"/>
      <c r="X120" s="252"/>
      <c r="Y120" s="252"/>
      <c r="Z120" s="252"/>
      <c r="AA120" s="252"/>
      <c r="AB120" s="252"/>
      <c r="AC120" s="252"/>
    </row>
    <row r="121" spans="1:29">
      <c r="A121" s="252"/>
      <c r="B121" s="252"/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2"/>
      <c r="R121" s="252"/>
      <c r="S121" s="252"/>
      <c r="T121" s="252"/>
      <c r="U121" s="252"/>
      <c r="V121" s="252"/>
      <c r="W121" s="252"/>
      <c r="X121" s="252"/>
      <c r="Y121" s="252"/>
      <c r="Z121" s="252"/>
      <c r="AA121" s="252"/>
      <c r="AB121" s="252"/>
      <c r="AC121" s="252"/>
    </row>
    <row r="122" spans="1:29">
      <c r="A122" s="252"/>
      <c r="B122" s="252"/>
      <c r="C122" s="252"/>
      <c r="D122" s="252"/>
      <c r="E122" s="252"/>
      <c r="F122" s="252"/>
      <c r="G122" s="252"/>
      <c r="H122" s="252"/>
      <c r="I122" s="252"/>
      <c r="J122" s="252"/>
      <c r="K122" s="252"/>
      <c r="L122" s="252"/>
      <c r="M122" s="252"/>
      <c r="N122" s="252"/>
      <c r="O122" s="252"/>
      <c r="P122" s="252"/>
      <c r="Q122" s="252"/>
      <c r="R122" s="252"/>
      <c r="S122" s="252"/>
      <c r="T122" s="252"/>
      <c r="U122" s="252"/>
      <c r="V122" s="252"/>
      <c r="W122" s="252"/>
      <c r="X122" s="252"/>
      <c r="Y122" s="252"/>
      <c r="Z122" s="252"/>
      <c r="AA122" s="252"/>
      <c r="AB122" s="252"/>
      <c r="AC122" s="252"/>
    </row>
    <row r="123" spans="1:29">
      <c r="A123" s="252"/>
      <c r="B123" s="252"/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252"/>
      <c r="Z123" s="252"/>
      <c r="AA123" s="252"/>
      <c r="AB123" s="252"/>
      <c r="AC123" s="252"/>
    </row>
    <row r="124" spans="1:29">
      <c r="A124" s="252"/>
      <c r="B124" s="252"/>
      <c r="C124" s="252"/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252"/>
      <c r="Z124" s="252"/>
      <c r="AA124" s="252"/>
      <c r="AB124" s="252"/>
      <c r="AC124" s="252"/>
    </row>
    <row r="125" spans="1:29">
      <c r="A125" s="252"/>
      <c r="B125" s="252"/>
      <c r="C125" s="252"/>
      <c r="D125" s="252"/>
      <c r="E125" s="252"/>
      <c r="F125" s="252"/>
      <c r="G125" s="252"/>
      <c r="H125" s="252"/>
      <c r="I125" s="252"/>
      <c r="J125" s="252"/>
      <c r="K125" s="252"/>
      <c r="L125" s="252"/>
      <c r="M125" s="252"/>
      <c r="N125" s="252"/>
      <c r="O125" s="252"/>
      <c r="P125" s="252"/>
      <c r="Q125" s="252"/>
      <c r="R125" s="252"/>
      <c r="S125" s="252"/>
      <c r="T125" s="252"/>
      <c r="U125" s="252"/>
      <c r="V125" s="252"/>
      <c r="W125" s="252"/>
      <c r="X125" s="252"/>
      <c r="Y125" s="252"/>
      <c r="Z125" s="252"/>
      <c r="AA125" s="252"/>
      <c r="AB125" s="252"/>
      <c r="AC125" s="252"/>
    </row>
    <row r="126" spans="1:29">
      <c r="A126" s="252"/>
      <c r="B126" s="252"/>
      <c r="C126" s="252"/>
      <c r="D126" s="252"/>
      <c r="E126" s="252"/>
      <c r="F126" s="252"/>
      <c r="G126" s="252"/>
      <c r="H126" s="252"/>
      <c r="I126" s="252"/>
      <c r="J126" s="252"/>
      <c r="K126" s="252"/>
      <c r="L126" s="252"/>
      <c r="M126" s="252"/>
      <c r="N126" s="252"/>
      <c r="O126" s="252"/>
      <c r="P126" s="252"/>
      <c r="Q126" s="252"/>
      <c r="R126" s="252"/>
      <c r="S126" s="252"/>
      <c r="T126" s="252"/>
      <c r="U126" s="252"/>
      <c r="V126" s="252"/>
      <c r="W126" s="252"/>
      <c r="X126" s="252"/>
      <c r="Y126" s="252"/>
      <c r="Z126" s="252"/>
      <c r="AA126" s="252"/>
      <c r="AB126" s="252"/>
      <c r="AC126" s="252"/>
    </row>
    <row r="127" spans="1:29">
      <c r="A127" s="252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2"/>
      <c r="R127" s="252"/>
      <c r="S127" s="252"/>
      <c r="T127" s="252"/>
      <c r="U127" s="252"/>
      <c r="V127" s="252"/>
      <c r="W127" s="252"/>
      <c r="X127" s="252"/>
      <c r="Y127" s="252"/>
      <c r="Z127" s="252"/>
      <c r="AA127" s="252"/>
      <c r="AB127" s="252"/>
      <c r="AC127" s="252"/>
    </row>
    <row r="128" spans="1:29">
      <c r="A128" s="252"/>
      <c r="B128" s="252"/>
      <c r="C128" s="252"/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2"/>
      <c r="O128" s="252"/>
      <c r="P128" s="252"/>
      <c r="Q128" s="252"/>
      <c r="R128" s="252"/>
      <c r="S128" s="252"/>
      <c r="T128" s="252"/>
      <c r="U128" s="252"/>
      <c r="V128" s="252"/>
      <c r="W128" s="252"/>
      <c r="X128" s="252"/>
      <c r="Y128" s="252"/>
      <c r="Z128" s="252"/>
      <c r="AA128" s="252"/>
      <c r="AB128" s="252"/>
      <c r="AC128" s="252"/>
    </row>
    <row r="129" spans="1:29">
      <c r="A129" s="252"/>
      <c r="B129" s="252"/>
      <c r="C129" s="252"/>
      <c r="D129" s="252"/>
      <c r="E129" s="252"/>
      <c r="F129" s="252"/>
      <c r="G129" s="252"/>
      <c r="H129" s="252"/>
      <c r="I129" s="252"/>
      <c r="J129" s="252"/>
      <c r="K129" s="252"/>
      <c r="L129" s="252"/>
      <c r="M129" s="252"/>
      <c r="N129" s="252"/>
      <c r="O129" s="252"/>
      <c r="P129" s="252"/>
      <c r="Q129" s="252"/>
      <c r="R129" s="252"/>
      <c r="S129" s="252"/>
      <c r="T129" s="252"/>
      <c r="U129" s="252"/>
      <c r="V129" s="252"/>
      <c r="W129" s="252"/>
      <c r="X129" s="252"/>
      <c r="Y129" s="252"/>
      <c r="Z129" s="252"/>
      <c r="AA129" s="252"/>
      <c r="AB129" s="252"/>
      <c r="AC129" s="252"/>
    </row>
    <row r="130" spans="1:29">
      <c r="A130" s="252"/>
      <c r="B130" s="252"/>
      <c r="C130" s="252"/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2"/>
      <c r="R130" s="252"/>
      <c r="S130" s="252"/>
      <c r="T130" s="252"/>
      <c r="U130" s="252"/>
      <c r="V130" s="252"/>
      <c r="W130" s="252"/>
      <c r="X130" s="252"/>
      <c r="Y130" s="252"/>
      <c r="Z130" s="252"/>
      <c r="AA130" s="252"/>
      <c r="AB130" s="252"/>
      <c r="AC130" s="252"/>
    </row>
    <row r="131" spans="1:29">
      <c r="A131" s="252"/>
      <c r="B131" s="252"/>
      <c r="C131" s="252"/>
      <c r="D131" s="252"/>
      <c r="E131" s="252"/>
      <c r="F131" s="252"/>
      <c r="G131" s="252"/>
      <c r="H131" s="252"/>
      <c r="I131" s="252"/>
      <c r="J131" s="252"/>
      <c r="K131" s="252"/>
      <c r="L131" s="252"/>
      <c r="M131" s="252"/>
      <c r="N131" s="252"/>
      <c r="O131" s="252"/>
      <c r="P131" s="252"/>
      <c r="Q131" s="252"/>
      <c r="R131" s="252"/>
      <c r="S131" s="252"/>
      <c r="T131" s="252"/>
      <c r="U131" s="252"/>
      <c r="V131" s="252"/>
      <c r="W131" s="252"/>
      <c r="X131" s="252"/>
      <c r="Y131" s="252"/>
      <c r="Z131" s="252"/>
      <c r="AA131" s="252"/>
      <c r="AB131" s="252"/>
      <c r="AC131" s="252"/>
    </row>
    <row r="132" spans="1:29">
      <c r="A132" s="252"/>
      <c r="B132" s="252"/>
      <c r="C132" s="252"/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  <c r="N132" s="252"/>
      <c r="O132" s="252"/>
      <c r="P132" s="252"/>
      <c r="Q132" s="252"/>
      <c r="R132" s="252"/>
      <c r="S132" s="252"/>
      <c r="T132" s="252"/>
      <c r="U132" s="252"/>
      <c r="V132" s="252"/>
      <c r="W132" s="252"/>
      <c r="X132" s="252"/>
      <c r="Y132" s="252"/>
      <c r="Z132" s="252"/>
      <c r="AA132" s="252"/>
      <c r="AB132" s="252"/>
      <c r="AC132" s="252"/>
    </row>
    <row r="133" spans="1:29">
      <c r="A133" s="252"/>
      <c r="B133" s="252"/>
      <c r="C133" s="252"/>
      <c r="D133" s="252"/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2"/>
      <c r="R133" s="252"/>
      <c r="S133" s="252"/>
      <c r="T133" s="252"/>
      <c r="U133" s="252"/>
      <c r="V133" s="252"/>
      <c r="W133" s="252"/>
      <c r="X133" s="252"/>
      <c r="Y133" s="252"/>
      <c r="Z133" s="252"/>
      <c r="AA133" s="252"/>
      <c r="AB133" s="252"/>
      <c r="AC133" s="252"/>
    </row>
    <row r="134" spans="1:29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252"/>
      <c r="Z134" s="252"/>
      <c r="AA134" s="252"/>
      <c r="AB134" s="252"/>
      <c r="AC134" s="252"/>
    </row>
    <row r="135" spans="1:29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</row>
    <row r="136" spans="1:29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</row>
    <row r="137" spans="1:29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</row>
    <row r="138" spans="1:29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</row>
    <row r="139" spans="1:29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</row>
    <row r="140" spans="1:29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</row>
    <row r="141" spans="1:29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</row>
    <row r="142" spans="1:29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</row>
    <row r="150" spans="1:29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</row>
    <row r="151" spans="1:29" ht="15.6">
      <c r="A151" s="251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</row>
    <row r="152" spans="1:29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</row>
    <row r="153" spans="1:29">
      <c r="A153" s="252"/>
      <c r="B153" s="439"/>
      <c r="C153" s="252"/>
      <c r="D153" s="252"/>
      <c r="E153" s="439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</row>
    <row r="154" spans="1:29">
      <c r="A154" s="252"/>
      <c r="B154" s="253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  <c r="AB154" s="252"/>
      <c r="AC154" s="252"/>
    </row>
    <row r="157" spans="1:29">
      <c r="A157" s="256" t="s">
        <v>1441</v>
      </c>
    </row>
    <row r="158" spans="1:29" ht="15.6">
      <c r="A158" s="256" t="s">
        <v>1442</v>
      </c>
    </row>
    <row r="159" spans="1:29" ht="15.6">
      <c r="A159" s="256" t="s">
        <v>1443</v>
      </c>
    </row>
    <row r="160" spans="1:29">
      <c r="A160" s="256"/>
    </row>
    <row r="161" spans="1:1">
      <c r="A161" s="256" t="s">
        <v>1444</v>
      </c>
    </row>
    <row r="162" spans="1:1">
      <c r="A162" s="256" t="s">
        <v>1445</v>
      </c>
    </row>
    <row r="163" spans="1:1">
      <c r="A163" s="256" t="s">
        <v>1446</v>
      </c>
    </row>
    <row r="164" spans="1:1">
      <c r="A164" s="256" t="s">
        <v>1447</v>
      </c>
    </row>
    <row r="165" spans="1:1">
      <c r="A165" s="256" t="s">
        <v>1448</v>
      </c>
    </row>
    <row r="166" spans="1:1">
      <c r="A166" s="256" t="s">
        <v>1449</v>
      </c>
    </row>
    <row r="167" spans="1:1">
      <c r="A167" s="256" t="s">
        <v>1450</v>
      </c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C166"/>
  <sheetViews>
    <sheetView workbookViewId="0">
      <pane xSplit="1" ySplit="4" topLeftCell="B5" activePane="bottomRight" state="frozen"/>
      <selection pane="bottomRight" activeCell="P20" sqref="P20:U21"/>
      <selection pane="bottomLeft" activeCell="A4" sqref="A4"/>
      <selection pane="topRight" activeCell="B1" sqref="B1"/>
    </sheetView>
  </sheetViews>
  <sheetFormatPr defaultColWidth="8.85546875" defaultRowHeight="14.45"/>
  <cols>
    <col min="1" max="1" width="32.42578125" customWidth="1"/>
    <col min="4" max="4" width="12.42578125" customWidth="1"/>
    <col min="5" max="5" width="13.28515625" customWidth="1"/>
    <col min="6" max="7" width="11.140625" customWidth="1"/>
    <col min="8" max="8" width="12.42578125" customWidth="1"/>
    <col min="9" max="16" width="11.140625" customWidth="1"/>
    <col min="17" max="17" width="15.28515625" customWidth="1"/>
    <col min="18" max="18" width="11.140625" customWidth="1"/>
    <col min="19" max="19" width="15.85546875" customWidth="1"/>
    <col min="20" max="33" width="11.140625" customWidth="1"/>
  </cols>
  <sheetData>
    <row r="1" spans="1:12">
      <c r="A1" s="131" t="s">
        <v>1464</v>
      </c>
    </row>
    <row r="2" spans="1:12">
      <c r="A2" s="131"/>
    </row>
    <row r="3" spans="1:12">
      <c r="A3" t="s">
        <v>1180</v>
      </c>
      <c r="B3" t="s">
        <v>1186</v>
      </c>
      <c r="C3" t="s">
        <v>1191</v>
      </c>
      <c r="D3" t="s">
        <v>1187</v>
      </c>
      <c r="E3" t="s">
        <v>1192</v>
      </c>
      <c r="F3" t="s">
        <v>1188</v>
      </c>
      <c r="G3" t="s">
        <v>1193</v>
      </c>
      <c r="I3" t="s">
        <v>1189</v>
      </c>
      <c r="J3" t="s">
        <v>1194</v>
      </c>
      <c r="K3" t="s">
        <v>1190</v>
      </c>
      <c r="L3" t="s">
        <v>1195</v>
      </c>
    </row>
    <row r="4" spans="1:12">
      <c r="A4" t="s">
        <v>1196</v>
      </c>
      <c r="B4" t="s">
        <v>1219</v>
      </c>
      <c r="C4" t="s">
        <v>1224</v>
      </c>
      <c r="D4" t="s">
        <v>1220</v>
      </c>
      <c r="E4" t="s">
        <v>1225</v>
      </c>
      <c r="F4" t="s">
        <v>1221</v>
      </c>
      <c r="G4" t="s">
        <v>1226</v>
      </c>
      <c r="I4" t="s">
        <v>1222</v>
      </c>
      <c r="J4" t="s">
        <v>1227</v>
      </c>
      <c r="K4" t="s">
        <v>1223</v>
      </c>
      <c r="L4" t="s">
        <v>1228</v>
      </c>
    </row>
    <row r="5" spans="1:12">
      <c r="A5" t="s">
        <v>1229</v>
      </c>
    </row>
    <row r="6" spans="1:12">
      <c r="A6" t="s">
        <v>1233</v>
      </c>
    </row>
    <row r="7" spans="1:12">
      <c r="A7" t="s">
        <v>1235</v>
      </c>
    </row>
    <row r="8" spans="1:12" ht="19.899999999999999">
      <c r="A8" t="s">
        <v>1406</v>
      </c>
      <c r="B8">
        <v>-26.9</v>
      </c>
      <c r="C8">
        <v>-26.5</v>
      </c>
      <c r="D8">
        <v>-26.8</v>
      </c>
      <c r="E8">
        <v>-26.9</v>
      </c>
      <c r="F8">
        <v>-27.4</v>
      </c>
      <c r="G8">
        <v>-27.5</v>
      </c>
      <c r="I8">
        <v>-27.3</v>
      </c>
      <c r="J8" s="268">
        <v>-28</v>
      </c>
      <c r="K8">
        <v>-27.5</v>
      </c>
      <c r="L8">
        <v>-26.9</v>
      </c>
    </row>
    <row r="9" spans="1:12" ht="19.899999999999999">
      <c r="A9" t="s">
        <v>1407</v>
      </c>
      <c r="B9" s="268">
        <v>-26</v>
      </c>
      <c r="C9">
        <v>-23.9</v>
      </c>
      <c r="D9">
        <v>-25.8</v>
      </c>
      <c r="E9">
        <v>-24.3</v>
      </c>
      <c r="F9">
        <v>-25.8</v>
      </c>
      <c r="G9">
        <v>-23.9</v>
      </c>
      <c r="I9">
        <v>-25.7</v>
      </c>
      <c r="J9">
        <v>-25.7</v>
      </c>
      <c r="K9">
        <v>-25.7</v>
      </c>
      <c r="L9">
        <v>-23</v>
      </c>
    </row>
    <row r="10" spans="1:12" ht="19.899999999999999">
      <c r="A10" t="s">
        <v>1408</v>
      </c>
      <c r="B10">
        <v>-25.7</v>
      </c>
      <c r="C10" s="268">
        <v>-26.8</v>
      </c>
      <c r="D10">
        <v>-26.2</v>
      </c>
      <c r="E10">
        <v>-26</v>
      </c>
      <c r="F10">
        <v>-26.4</v>
      </c>
      <c r="G10">
        <v>-26.2</v>
      </c>
      <c r="I10">
        <v>-26.5</v>
      </c>
      <c r="J10">
        <v>-26.1</v>
      </c>
      <c r="K10">
        <v>-26</v>
      </c>
      <c r="L10">
        <v>-25</v>
      </c>
    </row>
    <row r="11" spans="1:12" ht="19.899999999999999">
      <c r="A11" t="s">
        <v>1409</v>
      </c>
      <c r="B11">
        <v>-26.6</v>
      </c>
      <c r="C11">
        <v>-26.5</v>
      </c>
      <c r="D11">
        <v>-26.6</v>
      </c>
      <c r="E11">
        <v>-26.6</v>
      </c>
      <c r="F11">
        <v>-26.5</v>
      </c>
      <c r="G11">
        <v>-26.7</v>
      </c>
      <c r="I11">
        <v>-26.7</v>
      </c>
      <c r="J11" s="268">
        <v>-26.8</v>
      </c>
      <c r="K11">
        <v>-26.5</v>
      </c>
      <c r="L11">
        <v>-26.2</v>
      </c>
    </row>
    <row r="12" spans="1:12">
      <c r="A12" t="s">
        <v>1384</v>
      </c>
      <c r="B12">
        <v>-25.9</v>
      </c>
      <c r="C12">
        <v>-25.7</v>
      </c>
      <c r="D12">
        <v>-25.5</v>
      </c>
      <c r="E12" s="268">
        <v>-26</v>
      </c>
      <c r="F12">
        <v>-25.8</v>
      </c>
      <c r="G12">
        <v>-25.7</v>
      </c>
      <c r="I12">
        <v>-25.3</v>
      </c>
      <c r="J12">
        <v>-25.9</v>
      </c>
      <c r="K12">
        <v>-25.5</v>
      </c>
      <c r="L12">
        <v>-25.5</v>
      </c>
    </row>
    <row r="13" spans="1:12">
      <c r="A13" t="s">
        <v>1385</v>
      </c>
      <c r="B13">
        <v>-26.5</v>
      </c>
      <c r="C13">
        <v>-25.9</v>
      </c>
      <c r="D13">
        <v>-27.1</v>
      </c>
      <c r="E13">
        <v>-26.1</v>
      </c>
      <c r="F13">
        <v>-26.2</v>
      </c>
      <c r="G13">
        <v>-26.3</v>
      </c>
      <c r="I13">
        <v>-26.2</v>
      </c>
      <c r="J13">
        <v>-26.1</v>
      </c>
      <c r="K13" s="268">
        <v>-27.2</v>
      </c>
      <c r="L13">
        <v>-26.3</v>
      </c>
    </row>
    <row r="14" spans="1:12">
      <c r="A14" t="s">
        <v>1410</v>
      </c>
    </row>
    <row r="15" spans="1:12">
      <c r="A15" t="s">
        <v>1411</v>
      </c>
    </row>
    <row r="16" spans="1:12">
      <c r="A16" t="s">
        <v>1412</v>
      </c>
    </row>
    <row r="17" spans="1:20">
      <c r="A17" t="s">
        <v>1413</v>
      </c>
    </row>
    <row r="18" spans="1:20">
      <c r="A18" t="s">
        <v>1387</v>
      </c>
      <c r="B18">
        <v>-26.2</v>
      </c>
      <c r="C18">
        <v>-25.9</v>
      </c>
      <c r="D18">
        <v>-25.8</v>
      </c>
      <c r="E18">
        <v>-26.5</v>
      </c>
      <c r="F18">
        <v>-26.5</v>
      </c>
      <c r="G18">
        <v>-26.4</v>
      </c>
      <c r="I18">
        <v>-26.3</v>
      </c>
      <c r="J18" s="268">
        <v>-27.8</v>
      </c>
      <c r="K18">
        <v>-26.6</v>
      </c>
      <c r="L18">
        <v>-26.4</v>
      </c>
    </row>
    <row r="19" spans="1:20">
      <c r="A19" t="s">
        <v>1389</v>
      </c>
      <c r="B19">
        <v>-28</v>
      </c>
      <c r="C19">
        <v>-28.2</v>
      </c>
      <c r="D19">
        <v>-28.2</v>
      </c>
      <c r="E19">
        <v>-27.9</v>
      </c>
      <c r="F19" s="268">
        <v>-28.4</v>
      </c>
      <c r="G19">
        <v>-28.1</v>
      </c>
      <c r="I19">
        <v>-28.2</v>
      </c>
      <c r="J19">
        <v>-27.8</v>
      </c>
      <c r="K19">
        <v>-27.9</v>
      </c>
      <c r="L19">
        <v>-28</v>
      </c>
    </row>
    <row r="20" spans="1:20">
      <c r="A20" t="s">
        <v>1390</v>
      </c>
      <c r="C20">
        <v>-25.1</v>
      </c>
      <c r="E20">
        <v>-24.3</v>
      </c>
      <c r="G20">
        <v>-26</v>
      </c>
      <c r="J20">
        <v>-24.2</v>
      </c>
      <c r="L20">
        <v>-27.1</v>
      </c>
      <c r="P20" t="s">
        <v>1465</v>
      </c>
      <c r="Q20" t="s">
        <v>1466</v>
      </c>
      <c r="R20" t="s">
        <v>1467</v>
      </c>
      <c r="S20" t="s">
        <v>1468</v>
      </c>
      <c r="T20" t="s">
        <v>1469</v>
      </c>
    </row>
    <row r="21" spans="1:20">
      <c r="A21" t="s">
        <v>1391</v>
      </c>
      <c r="C21">
        <v>-26.9</v>
      </c>
      <c r="E21">
        <v>-26.7</v>
      </c>
      <c r="G21">
        <v>-28.4</v>
      </c>
      <c r="J21">
        <v>-25.9</v>
      </c>
      <c r="L21">
        <v>-26.6</v>
      </c>
      <c r="P21" t="s">
        <v>1470</v>
      </c>
      <c r="Q21" t="s">
        <v>1471</v>
      </c>
      <c r="R21" s="353">
        <v>0.46527777777777773</v>
      </c>
      <c r="S21" t="s">
        <v>1472</v>
      </c>
    </row>
    <row r="23" spans="1:20">
      <c r="A23" t="s">
        <v>1180</v>
      </c>
    </row>
    <row r="24" spans="1:20">
      <c r="A24" t="s">
        <v>1196</v>
      </c>
    </row>
    <row r="25" spans="1:20">
      <c r="A25" t="s">
        <v>1229</v>
      </c>
    </row>
    <row r="26" spans="1:20">
      <c r="A26" s="102" t="s">
        <v>1247</v>
      </c>
    </row>
    <row r="27" spans="1:20">
      <c r="A27" s="102"/>
    </row>
    <row r="28" spans="1:20">
      <c r="A28" s="102" t="s">
        <v>1392</v>
      </c>
      <c r="B28" s="259">
        <f t="shared" ref="B28:G28" si="0">100-EXP(1000*LN((0.001*B8+1)/(0.001*$B$74+1))/$B$75)*100</f>
        <v>84.818292637016327</v>
      </c>
      <c r="C28" s="259">
        <f t="shared" si="0"/>
        <v>92.346705059421595</v>
      </c>
      <c r="D28" s="259">
        <f t="shared" si="0"/>
        <v>87.207921598753288</v>
      </c>
      <c r="E28" s="259">
        <f t="shared" si="0"/>
        <v>84.818292637016327</v>
      </c>
      <c r="F28" s="259">
        <f t="shared" si="0"/>
        <v>64.245325926420122</v>
      </c>
      <c r="G28" s="259">
        <f t="shared" si="0"/>
        <v>57.561676970518576</v>
      </c>
      <c r="H28" s="259"/>
      <c r="I28" s="259">
        <f>100-EXP(1000*LN((0.001*I8+1)/(0.001*$B$74+1))/$B$75)*100</f>
        <v>69.875830356529619</v>
      </c>
      <c r="J28" s="259">
        <f>100-EXP(1000*LN((0.001*J8+1)/(0.001*$B$74+1))/$B$75)*100</f>
        <v>0</v>
      </c>
      <c r="K28" s="259">
        <f>100-EXP(1000*LN((0.001*K8+1)/(0.001*$B$74+1))/$B$75)*100</f>
        <v>57.561676970518576</v>
      </c>
      <c r="L28" s="259">
        <f>100-EXP(1000*LN((0.001*L8+1)/(0.001*$B$74+1))/$B$75)*100</f>
        <v>84.818292637016327</v>
      </c>
    </row>
    <row r="29" spans="1:20">
      <c r="A29" s="102" t="s">
        <v>1393</v>
      </c>
      <c r="B29" s="259">
        <f t="shared" ref="B29:G29" si="1">100-EXP(1000*LN((0.001*B9+1)/(0.001*$F$74+1))/$F$75)*100</f>
        <v>0</v>
      </c>
      <c r="C29" s="259">
        <f t="shared" si="1"/>
        <v>95.389189280627747</v>
      </c>
      <c r="D29" s="259">
        <f t="shared" si="1"/>
        <v>25.420986797774688</v>
      </c>
      <c r="E29" s="259">
        <f t="shared" si="1"/>
        <v>91.719165086167209</v>
      </c>
      <c r="F29" s="259">
        <f t="shared" si="1"/>
        <v>25.420986797774688</v>
      </c>
      <c r="G29" s="259">
        <f t="shared" si="1"/>
        <v>95.389189280627747</v>
      </c>
      <c r="H29" s="259"/>
      <c r="I29" s="259">
        <f>100-EXP(1000*LN((0.001*I9+1)/(0.001*$F$74+1))/$F$75)*100</f>
        <v>35.592750152576826</v>
      </c>
      <c r="J29" s="259">
        <f>100-EXP(1000*LN((0.001*J9+1)/(0.001*$F$74+1))/$F$75)*100</f>
        <v>35.592750152576826</v>
      </c>
      <c r="K29" s="259">
        <f>100-EXP(1000*LN((0.001*K9+1)/(0.001*$F$74+1))/$F$75)*100</f>
        <v>35.592750152576826</v>
      </c>
      <c r="L29" s="259">
        <f>100-EXP(1000*LN((0.001*L9+1)/(0.001*$F$74+1))/$F$75)*100</f>
        <v>98.764080375139116</v>
      </c>
    </row>
    <row r="30" spans="1:20">
      <c r="A30" s="102" t="s">
        <v>1394</v>
      </c>
      <c r="B30" s="259">
        <f t="shared" ref="B30:G30" si="2">100-EXP(1000*LN((0.001*B10+1)/(0.001*$R$74+1))/$R$75)*100</f>
        <v>84.782983380438736</v>
      </c>
      <c r="C30" s="259">
        <f t="shared" si="2"/>
        <v>0</v>
      </c>
      <c r="D30" s="259">
        <f t="shared" si="2"/>
        <v>64.199967999813651</v>
      </c>
      <c r="E30" s="259">
        <f t="shared" si="2"/>
        <v>74.576287605312288</v>
      </c>
      <c r="F30" s="259">
        <f t="shared" si="2"/>
        <v>49.585159837491489</v>
      </c>
      <c r="G30" s="259">
        <f t="shared" si="2"/>
        <v>64.199967999813651</v>
      </c>
      <c r="H30" s="259"/>
      <c r="I30" s="259">
        <f>100-EXP(1000*LN((0.001*I10+1)/(0.001*$R$74+1))/$R$75)*100</f>
        <v>40.171606985825747</v>
      </c>
      <c r="J30" s="259">
        <f>100-EXP(1000*LN((0.001*J10+1)/(0.001*$R$74+1))/$R$75)*100</f>
        <v>69.831245899520752</v>
      </c>
      <c r="K30" s="259">
        <f>100-EXP(1000*LN((0.001*K10+1)/(0.001*$R$74+1))/$R$75)*100</f>
        <v>74.576287605312288</v>
      </c>
      <c r="L30" s="259">
        <f>100-EXP(1000*LN((0.001*L10+1)/(0.001*$R$74+1))/$R$75)*100</f>
        <v>95.403002505220471</v>
      </c>
    </row>
    <row r="31" spans="1:20">
      <c r="A31" s="102" t="s">
        <v>1395</v>
      </c>
      <c r="B31" s="259">
        <f t="shared" ref="B31:G31" si="3">100-EXP(1000*LN((0.001*B11+1)/(0.001*$J$74+1))/$J$75)*100</f>
        <v>25.438964573720796</v>
      </c>
      <c r="C31" s="259">
        <f t="shared" si="3"/>
        <v>35.616035063645924</v>
      </c>
      <c r="D31" s="259">
        <f t="shared" si="3"/>
        <v>25.438964573720796</v>
      </c>
      <c r="E31" s="259">
        <f t="shared" si="3"/>
        <v>25.438964573720796</v>
      </c>
      <c r="F31" s="259">
        <f t="shared" si="3"/>
        <v>35.616035063645924</v>
      </c>
      <c r="G31" s="259">
        <f t="shared" si="3"/>
        <v>13.651918935178671</v>
      </c>
      <c r="H31" s="259"/>
      <c r="I31" s="259">
        <f>100-EXP(1000*LN((0.001*I11+1)/(0.001*$J$74+1))/$J$75)*100</f>
        <v>13.651918935178671</v>
      </c>
      <c r="J31" s="259">
        <f>100-EXP(1000*LN((0.001*J11+1)/(0.001*$J$74+1))/$J$75)*100</f>
        <v>0</v>
      </c>
      <c r="K31" s="259">
        <f>100-EXP(1000*LN((0.001*K11+1)/(0.001*$J$74+1))/$J$75)*100</f>
        <v>35.616035063645924</v>
      </c>
      <c r="L31" s="259">
        <f>100-EXP(1000*LN((0.001*L11+1)/(0.001*$J$74+1))/$J$75)*100</f>
        <v>58.541426433225034</v>
      </c>
    </row>
    <row r="32" spans="1:20">
      <c r="A32" s="102" t="s">
        <v>1384</v>
      </c>
      <c r="B32" s="259">
        <f t="shared" ref="B32:G32" si="4">100-EXP(1000*LN((0.001*B12+1)/(0.001*$J$76+1))/$J$75)*100</f>
        <v>13.641508589404111</v>
      </c>
      <c r="C32" s="259">
        <f t="shared" si="4"/>
        <v>35.592750152576826</v>
      </c>
      <c r="D32" s="259">
        <f t="shared" si="4"/>
        <v>51.961370694580985</v>
      </c>
      <c r="E32" s="259">
        <f t="shared" si="4"/>
        <v>0</v>
      </c>
      <c r="F32" s="259">
        <f t="shared" si="4"/>
        <v>25.420986797774688</v>
      </c>
      <c r="G32" s="259">
        <f t="shared" si="4"/>
        <v>35.592750152576826</v>
      </c>
      <c r="H32" s="259"/>
      <c r="I32" s="259">
        <f>100-EXP(1000*LN((0.001*I12+1)/(0.001*$J$76+1))/$J$75)*100</f>
        <v>64.167872779334431</v>
      </c>
      <c r="J32" s="259">
        <f>100-EXP(1000*LN((0.001*J12+1)/(0.001*$J$76+1))/$J$75)*100</f>
        <v>13.641508589404111</v>
      </c>
      <c r="K32" s="259">
        <f>100-EXP(1000*LN((0.001*K12+1)/(0.001*$J$76+1))/$J$75)*100</f>
        <v>51.961370694580985</v>
      </c>
      <c r="L32" s="259">
        <f>100-EXP(1000*LN((0.001*L12+1)/(0.001*$J$76+1))/$J$75)*100</f>
        <v>51.961370694580985</v>
      </c>
    </row>
    <row r="33" spans="1:12">
      <c r="A33" s="102" t="s">
        <v>1385</v>
      </c>
    </row>
    <row r="34" spans="1:12">
      <c r="A34" t="s">
        <v>1410</v>
      </c>
    </row>
    <row r="35" spans="1:12">
      <c r="A35" t="s">
        <v>1411</v>
      </c>
    </row>
    <row r="36" spans="1:12">
      <c r="A36" t="s">
        <v>1412</v>
      </c>
    </row>
    <row r="37" spans="1:12">
      <c r="A37" t="s">
        <v>1413</v>
      </c>
    </row>
    <row r="38" spans="1:12">
      <c r="A38" t="s">
        <v>1387</v>
      </c>
    </row>
    <row r="39" spans="1:12">
      <c r="A39" s="102" t="s">
        <v>1389</v>
      </c>
      <c r="B39" s="259">
        <f t="shared" ref="B39:G39" si="5">100-EXP(1000*LN((0.001*B19+1)/(0.001*$V$74+1))/$V$75)*100</f>
        <v>64.26424047087221</v>
      </c>
      <c r="C39" s="259">
        <f t="shared" si="5"/>
        <v>40.22377082323159</v>
      </c>
      <c r="D39" s="259">
        <f t="shared" si="5"/>
        <v>40.22377082323159</v>
      </c>
      <c r="E39" s="259">
        <f t="shared" si="5"/>
        <v>72.368306241847463</v>
      </c>
      <c r="F39" s="259">
        <f t="shared" si="5"/>
        <v>0</v>
      </c>
      <c r="G39" s="259">
        <f t="shared" si="5"/>
        <v>53.782120172626946</v>
      </c>
      <c r="H39" s="259"/>
      <c r="I39" s="259">
        <f>100-EXP(1000*LN((0.001*I19+1)/(0.001*$V$74+1))/$V$75)*100</f>
        <v>40.22377082323159</v>
      </c>
      <c r="J39" s="259">
        <f>100-EXP(1000*LN((0.001*J19+1)/(0.001*$V$74+1))/$V$75)*100</f>
        <v>78.633987092362275</v>
      </c>
      <c r="K39" s="259">
        <f>100-EXP(1000*LN((0.001*K19+1)/(0.001*$V$74+1))/$V$75)*100</f>
        <v>72.368306241847463</v>
      </c>
      <c r="L39" s="259">
        <f>100-EXP(1000*LN((0.001*L19+1)/(0.001*$V$74+1))/$V$75)*100</f>
        <v>64.26424047087221</v>
      </c>
    </row>
    <row r="40" spans="1:12">
      <c r="A40" t="s">
        <v>1390</v>
      </c>
    </row>
    <row r="41" spans="1:12">
      <c r="A41" t="s">
        <v>1391</v>
      </c>
    </row>
    <row r="43" spans="1:12">
      <c r="A43" s="261" t="s">
        <v>1249</v>
      </c>
    </row>
    <row r="44" spans="1:12">
      <c r="A44" s="261"/>
    </row>
    <row r="45" spans="1:12">
      <c r="A45" s="261" t="s">
        <v>1392</v>
      </c>
      <c r="B45" s="263">
        <f t="shared" ref="B45:G45" si="6">100-EXP(1000*LN((0.001*B8+1)/(0.001*$B$74+1))/$D$75)*100</f>
        <v>26.961232510777705</v>
      </c>
      <c r="C45" s="263">
        <f t="shared" si="6"/>
        <v>34.840950310042501</v>
      </c>
      <c r="D45" s="263">
        <f t="shared" si="6"/>
        <v>29.016591090971559</v>
      </c>
      <c r="E45" s="263">
        <f t="shared" si="6"/>
        <v>26.961232510777705</v>
      </c>
      <c r="F45" s="263">
        <f t="shared" si="6"/>
        <v>15.75280100677864</v>
      </c>
      <c r="G45" s="263">
        <f t="shared" si="6"/>
        <v>13.311856479586154</v>
      </c>
      <c r="H45" s="263"/>
      <c r="I45" s="263">
        <f>100-EXP(1000*LN((0.001*I8+1)/(0.001*$B$74+1))/$D$75)*100</f>
        <v>18.124773561592789</v>
      </c>
      <c r="J45" s="263">
        <f>100-EXP(1000*LN((0.001*J8+1)/(0.001*$B$74+1))/$D$75)*100</f>
        <v>0</v>
      </c>
      <c r="K45" s="263">
        <f>100-EXP(1000*LN((0.001*K8+1)/(0.001*$B$74+1))/$D$75)*100</f>
        <v>13.311856479586154</v>
      </c>
      <c r="L45" s="263">
        <f>100-EXP(1000*LN((0.001*L8+1)/(0.001*$B$74+1))/$D$75)*100</f>
        <v>26.961232510777705</v>
      </c>
    </row>
    <row r="46" spans="1:12">
      <c r="A46" s="261" t="s">
        <v>1393</v>
      </c>
      <c r="B46" s="263">
        <f t="shared" ref="B46:G46" si="7">100-EXP(1000*LN((0.001*B9+1)/(0.001*$F$74+1))/$H$75)*100</f>
        <v>0</v>
      </c>
      <c r="C46" s="263">
        <f t="shared" si="7"/>
        <v>27.490544698847856</v>
      </c>
      <c r="D46" s="263">
        <f t="shared" si="7"/>
        <v>3.0179656281051734</v>
      </c>
      <c r="E46" s="263">
        <f t="shared" si="7"/>
        <v>22.916226174457279</v>
      </c>
      <c r="F46" s="263">
        <f t="shared" si="7"/>
        <v>3.0179656281051734</v>
      </c>
      <c r="G46" s="263">
        <f t="shared" si="7"/>
        <v>27.490544698847856</v>
      </c>
      <c r="H46" s="263"/>
      <c r="I46" s="263">
        <f>100-EXP(1000*LN((0.001*I9+1)/(0.001*$F$74+1))/$H$75)*100</f>
        <v>4.4923939174948515</v>
      </c>
      <c r="J46" s="263">
        <f>100-EXP(1000*LN((0.001*J9+1)/(0.001*$F$74+1))/$H$75)*100</f>
        <v>4.4923939174948515</v>
      </c>
      <c r="K46" s="263">
        <f>100-EXP(1000*LN((0.001*K9+1)/(0.001*$F$74+1))/$H$75)*100</f>
        <v>4.4923939174948515</v>
      </c>
      <c r="L46" s="263">
        <f>100-EXP(1000*LN((0.001*L9+1)/(0.001*$F$74+1))/$H$75)*100</f>
        <v>36.808931998765573</v>
      </c>
    </row>
    <row r="47" spans="1:12">
      <c r="A47" s="261" t="s">
        <v>1394</v>
      </c>
      <c r="B47" s="263">
        <f t="shared" ref="B47:G47" si="8">100-EXP(1000*LN((0.001*B10+1)/(0.001*$N$74+1))/$P$75)*100</f>
        <v>24.082673670402585</v>
      </c>
      <c r="C47" s="263">
        <f t="shared" si="8"/>
        <v>0</v>
      </c>
      <c r="D47" s="263">
        <f t="shared" si="8"/>
        <v>13.957177940771558</v>
      </c>
      <c r="E47" s="263">
        <f t="shared" si="8"/>
        <v>18.160719976333425</v>
      </c>
      <c r="F47" s="263">
        <f t="shared" si="8"/>
        <v>9.5367970857044781</v>
      </c>
      <c r="G47" s="263">
        <f t="shared" si="8"/>
        <v>13.957177940771558</v>
      </c>
      <c r="H47" s="263"/>
      <c r="I47" s="263">
        <f>100-EXP(1000*LN((0.001*I10+1)/(0.001*$N$74+1))/$P$75)*100</f>
        <v>7.2418040767616532</v>
      </c>
      <c r="J47" s="263">
        <f>100-EXP(1000*LN((0.001*J10+1)/(0.001*$N$74+1))/$P$75)*100</f>
        <v>16.085373737162854</v>
      </c>
      <c r="K47" s="263">
        <f>100-EXP(1000*LN((0.001*K10+1)/(0.001*$N$74+1))/$P$75)*100</f>
        <v>18.160719976333425</v>
      </c>
      <c r="L47" s="263">
        <f>100-EXP(1000*LN((0.001*L10+1)/(0.001*$N$74+1))/$P$75)*100</f>
        <v>36.281649154832607</v>
      </c>
    </row>
    <row r="48" spans="1:12">
      <c r="A48" s="261" t="s">
        <v>1395</v>
      </c>
      <c r="B48" s="263">
        <f t="shared" ref="B48:G48" si="9">100-EXP(1000*LN((0.001*B11+1)/(0.001*$J$74+1))/$L$75)*100</f>
        <v>7.3282130283580642</v>
      </c>
      <c r="C48" s="263">
        <f t="shared" si="9"/>
        <v>10.787881442809706</v>
      </c>
      <c r="D48" s="263">
        <f t="shared" si="9"/>
        <v>7.3282130283580642</v>
      </c>
      <c r="E48" s="263">
        <f t="shared" si="9"/>
        <v>7.3282130283580642</v>
      </c>
      <c r="F48" s="263">
        <f t="shared" si="9"/>
        <v>10.787881442809706</v>
      </c>
      <c r="G48" s="263">
        <f t="shared" si="9"/>
        <v>3.7340015093589471</v>
      </c>
      <c r="H48" s="263"/>
      <c r="I48" s="263">
        <f>100-EXP(1000*LN((0.001*I11+1)/(0.001*$J$74+1))/$L$75)*100</f>
        <v>3.7340015093589471</v>
      </c>
      <c r="J48" s="263">
        <f>100-EXP(1000*LN((0.001*J11+1)/(0.001*$J$74+1))/$L$75)*100</f>
        <v>0</v>
      </c>
      <c r="K48" s="263">
        <f>100-EXP(1000*LN((0.001*K11+1)/(0.001*$J$74+1))/$L$75)*100</f>
        <v>10.787881442809706</v>
      </c>
      <c r="L48" s="263">
        <f>100-EXP(1000*LN((0.001*L11+1)/(0.001*$J$74+1))/$L$75)*100</f>
        <v>20.409179643166382</v>
      </c>
    </row>
    <row r="49" spans="1:29">
      <c r="A49" s="261" t="s">
        <v>1384</v>
      </c>
      <c r="B49" s="263">
        <f t="shared" ref="B49:G49" si="10">100-EXP(1000*LN((0.001*B12+1)/(0.001*$J$76+1))/$L$75)*100</f>
        <v>3.7309926612245476</v>
      </c>
      <c r="C49" s="263">
        <f t="shared" si="10"/>
        <v>10.779517773942572</v>
      </c>
      <c r="D49" s="263">
        <f t="shared" si="10"/>
        <v>17.310680731738742</v>
      </c>
      <c r="E49" s="263">
        <f t="shared" si="10"/>
        <v>0</v>
      </c>
      <c r="F49" s="263">
        <f t="shared" si="10"/>
        <v>7.3224205146936896</v>
      </c>
      <c r="G49" s="263">
        <f t="shared" si="10"/>
        <v>10.779517773942572</v>
      </c>
      <c r="H49" s="263"/>
      <c r="I49" s="263">
        <f>100-EXP(1000*LN((0.001*I12+1)/(0.001*$J$76+1))/$L$75)*100</f>
        <v>23.362550631856735</v>
      </c>
      <c r="J49" s="263">
        <f>100-EXP(1000*LN((0.001*J12+1)/(0.001*$J$76+1))/$L$75)*100</f>
        <v>3.7309926612245476</v>
      </c>
      <c r="K49" s="263">
        <f>100-EXP(1000*LN((0.001*K12+1)/(0.001*$J$76+1))/$L$75)*100</f>
        <v>17.310680731738742</v>
      </c>
      <c r="L49" s="263">
        <f>100-EXP(1000*LN((0.001*L12+1)/(0.001*$J$76+1))/$L$75)*100</f>
        <v>17.310680731738742</v>
      </c>
    </row>
    <row r="50" spans="1:29">
      <c r="A50" t="s">
        <v>1385</v>
      </c>
    </row>
    <row r="51" spans="1:29">
      <c r="A51" t="s">
        <v>1410</v>
      </c>
    </row>
    <row r="52" spans="1:29">
      <c r="A52" t="s">
        <v>1411</v>
      </c>
    </row>
    <row r="53" spans="1:29">
      <c r="A53" t="s">
        <v>1412</v>
      </c>
    </row>
    <row r="54" spans="1:29">
      <c r="A54" t="s">
        <v>1413</v>
      </c>
    </row>
    <row r="55" spans="1:29">
      <c r="A55" t="s">
        <v>1387</v>
      </c>
    </row>
    <row r="56" spans="1:29">
      <c r="A56" s="261" t="s">
        <v>1389</v>
      </c>
      <c r="B56" s="263">
        <f t="shared" ref="B56:G56" si="11">100-EXP(1000*LN((0.001*B19+1)/(0.001*$V$74+1))/$X$75)*100</f>
        <v>7.9024151763975254</v>
      </c>
      <c r="C56" s="263">
        <f t="shared" si="11"/>
        <v>4.032919881072587</v>
      </c>
      <c r="D56" s="263">
        <f t="shared" si="11"/>
        <v>4.032919881072587</v>
      </c>
      <c r="E56" s="263">
        <f t="shared" si="11"/>
        <v>9.7779687454078896</v>
      </c>
      <c r="F56" s="263">
        <f t="shared" si="11"/>
        <v>0</v>
      </c>
      <c r="G56" s="263">
        <f t="shared" si="11"/>
        <v>5.987673212787783</v>
      </c>
      <c r="H56" s="263"/>
      <c r="I56" s="263">
        <f>100-EXP(1000*LN((0.001*I19+1)/(0.001*$V$74+1))/$X$75)*100</f>
        <v>4.032919881072587</v>
      </c>
      <c r="J56" s="263">
        <f>100-EXP(1000*LN((0.001*J19+1)/(0.001*$V$74+1))/$X$75)*100</f>
        <v>11.61513988393726</v>
      </c>
      <c r="K56" s="263">
        <f>100-EXP(1000*LN((0.001*K19+1)/(0.001*$V$74+1))/$X$75)*100</f>
        <v>9.7779687454078896</v>
      </c>
      <c r="L56" s="263">
        <f>100-EXP(1000*LN((0.001*L19+1)/(0.001*$V$74+1))/$X$75)*100</f>
        <v>7.9024151763975254</v>
      </c>
    </row>
    <row r="57" spans="1:29">
      <c r="A57" t="s">
        <v>1390</v>
      </c>
    </row>
    <row r="58" spans="1:29">
      <c r="A58" t="s">
        <v>1391</v>
      </c>
    </row>
    <row r="62" spans="1:29" ht="15.6">
      <c r="A62" s="251" t="s">
        <v>1252</v>
      </c>
      <c r="B62" s="252"/>
      <c r="C62" s="252"/>
      <c r="D62" s="252"/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</row>
    <row r="63" spans="1:29">
      <c r="A63" s="252"/>
      <c r="B63" s="252"/>
      <c r="C63" s="252"/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  <c r="AB63" s="252"/>
      <c r="AC63" s="252"/>
    </row>
    <row r="64" spans="1:29">
      <c r="A64" s="252"/>
      <c r="B64" s="439" t="s">
        <v>1415</v>
      </c>
      <c r="C64" s="252"/>
      <c r="D64" s="252"/>
      <c r="E64" s="439" t="s">
        <v>1254</v>
      </c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252"/>
      <c r="AA64" s="252"/>
      <c r="AB64" s="252"/>
      <c r="AC64" s="252"/>
    </row>
    <row r="65" spans="1:29">
      <c r="A65" s="252"/>
      <c r="B65" s="253"/>
      <c r="C65" s="252"/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</row>
    <row r="66" spans="1:29">
      <c r="A66" s="252"/>
      <c r="B66" s="253" t="s">
        <v>1416</v>
      </c>
      <c r="C66" s="439" t="s">
        <v>1417</v>
      </c>
      <c r="D66" s="252"/>
      <c r="E66" s="252"/>
      <c r="F66" s="252"/>
      <c r="G66" s="252"/>
      <c r="H66" s="252"/>
      <c r="I66" s="252"/>
      <c r="J66" s="252"/>
      <c r="K66" s="252"/>
      <c r="L66" s="252"/>
      <c r="M66" s="252"/>
      <c r="N66" s="252"/>
      <c r="O66" s="252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52"/>
      <c r="AA66" s="252"/>
      <c r="AB66" s="252"/>
      <c r="AC66" s="252"/>
    </row>
    <row r="67" spans="1:29">
      <c r="A67" s="252"/>
      <c r="B67" s="253" t="s">
        <v>1418</v>
      </c>
      <c r="C67" s="439" t="s">
        <v>1419</v>
      </c>
      <c r="D67" s="252"/>
      <c r="E67" s="252"/>
      <c r="F67" s="252"/>
      <c r="G67" s="252"/>
      <c r="H67" s="252"/>
      <c r="I67" s="252"/>
      <c r="J67" s="252"/>
      <c r="K67" s="252"/>
      <c r="L67" s="252"/>
      <c r="M67" s="252"/>
      <c r="N67" s="252"/>
      <c r="O67" s="252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252"/>
      <c r="AA67" s="252"/>
      <c r="AB67" s="252"/>
      <c r="AC67" s="252"/>
    </row>
    <row r="68" spans="1:29">
      <c r="A68" s="252"/>
      <c r="B68" s="253" t="s">
        <v>1259</v>
      </c>
      <c r="C68" s="439" t="s">
        <v>1260</v>
      </c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</row>
    <row r="69" spans="1:29">
      <c r="A69" s="252"/>
      <c r="B69" s="253" t="s">
        <v>81</v>
      </c>
      <c r="C69" s="252" t="s">
        <v>1420</v>
      </c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</row>
    <row r="70" spans="1:29">
      <c r="A70" s="252"/>
      <c r="B70" s="252"/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2"/>
      <c r="R70" s="252"/>
      <c r="S70" s="252"/>
      <c r="T70" s="252"/>
      <c r="U70" s="252"/>
      <c r="V70" s="252"/>
      <c r="W70" s="252"/>
      <c r="X70" s="252"/>
      <c r="Y70" s="252"/>
      <c r="Z70" s="252"/>
      <c r="AA70" s="252"/>
      <c r="AB70" s="252"/>
      <c r="AC70" s="252"/>
    </row>
    <row r="71" spans="1:29">
      <c r="A71" s="252" t="s">
        <v>1262</v>
      </c>
      <c r="B71" s="252"/>
      <c r="C71" s="252"/>
      <c r="D71" s="252"/>
      <c r="E71" s="252"/>
      <c r="F71" s="252"/>
      <c r="G71" s="252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</row>
    <row r="72" spans="1:29">
      <c r="A72" s="252"/>
      <c r="B72" s="252"/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252"/>
      <c r="P72" s="252"/>
      <c r="Q72" s="252"/>
      <c r="R72" s="252"/>
      <c r="S72" s="252"/>
      <c r="T72" s="252"/>
      <c r="U72" s="252"/>
      <c r="V72" s="252"/>
      <c r="W72" s="252"/>
      <c r="X72" s="252"/>
      <c r="Y72" s="252"/>
      <c r="Z72" s="252"/>
      <c r="AA72" s="252"/>
      <c r="AB72" s="252"/>
      <c r="AC72" s="252"/>
    </row>
    <row r="73" spans="1:29">
      <c r="A73" s="252"/>
      <c r="B73" s="252" t="s">
        <v>1263</v>
      </c>
      <c r="C73" s="252"/>
      <c r="D73" s="252"/>
      <c r="E73" s="252"/>
      <c r="F73" s="252" t="s">
        <v>1264</v>
      </c>
      <c r="G73" s="252"/>
      <c r="H73" s="252"/>
      <c r="I73" s="252"/>
      <c r="J73" s="252" t="s">
        <v>1265</v>
      </c>
      <c r="K73" s="252"/>
      <c r="L73" s="252"/>
      <c r="M73" s="252"/>
      <c r="N73" s="252" t="s">
        <v>1266</v>
      </c>
      <c r="O73" s="252"/>
      <c r="P73" s="252"/>
      <c r="Q73" s="252"/>
      <c r="R73" s="252" t="s">
        <v>1267</v>
      </c>
      <c r="S73" s="252"/>
      <c r="T73" s="252"/>
      <c r="U73" s="252"/>
      <c r="V73" s="252" t="s">
        <v>1268</v>
      </c>
      <c r="W73" s="252"/>
      <c r="X73" s="252"/>
      <c r="Y73" s="252"/>
      <c r="Z73" s="252"/>
      <c r="AA73" s="252"/>
      <c r="AB73" s="252"/>
      <c r="AC73" s="252"/>
    </row>
    <row r="74" spans="1:29">
      <c r="A74" s="253" t="s">
        <v>1416</v>
      </c>
      <c r="B74" s="252">
        <v>-28</v>
      </c>
      <c r="C74" s="252"/>
      <c r="D74" s="252"/>
      <c r="E74" s="252"/>
      <c r="F74" s="252">
        <v>-26</v>
      </c>
      <c r="G74" s="252"/>
      <c r="H74" s="252"/>
      <c r="I74" s="252"/>
      <c r="J74" s="252">
        <v>-26.8</v>
      </c>
      <c r="K74" s="252" t="s">
        <v>1272</v>
      </c>
      <c r="L74" s="252"/>
      <c r="M74" s="252"/>
      <c r="N74" s="252">
        <v>-26.8</v>
      </c>
      <c r="O74" s="252" t="s">
        <v>1423</v>
      </c>
      <c r="P74" s="252"/>
      <c r="Q74" s="252"/>
      <c r="R74" s="252">
        <v>-26.8</v>
      </c>
      <c r="S74" s="252" t="s">
        <v>1423</v>
      </c>
      <c r="T74" s="252"/>
      <c r="U74" s="252"/>
      <c r="V74" s="252">
        <v>-28.4</v>
      </c>
      <c r="W74" s="252" t="s">
        <v>1424</v>
      </c>
      <c r="X74" s="252"/>
      <c r="Y74" s="252"/>
      <c r="Z74" s="252"/>
      <c r="AA74" s="252"/>
      <c r="AB74" s="252"/>
      <c r="AC74" s="252"/>
    </row>
    <row r="75" spans="1:29" ht="15">
      <c r="A75" s="253" t="s">
        <v>1425</v>
      </c>
      <c r="B75" s="252">
        <v>-0.6</v>
      </c>
      <c r="C75" s="252" t="s">
        <v>1274</v>
      </c>
      <c r="D75" s="252">
        <v>-3.6</v>
      </c>
      <c r="E75" s="252"/>
      <c r="F75" s="252">
        <v>-0.7</v>
      </c>
      <c r="G75" s="252" t="s">
        <v>1274</v>
      </c>
      <c r="H75" s="252">
        <v>-6.7</v>
      </c>
      <c r="I75" s="252"/>
      <c r="J75" s="252">
        <v>-0.7</v>
      </c>
      <c r="K75" s="252" t="s">
        <v>1274</v>
      </c>
      <c r="L75" s="252">
        <v>-2.7</v>
      </c>
      <c r="M75" s="252"/>
      <c r="N75" s="252">
        <v>-1.3</v>
      </c>
      <c r="O75" s="252" t="s">
        <v>1274</v>
      </c>
      <c r="P75" s="252">
        <v>-4.0999999999999996</v>
      </c>
      <c r="Q75" s="252"/>
      <c r="R75" s="252">
        <v>-0.6</v>
      </c>
      <c r="S75" s="252" t="s">
        <v>1274</v>
      </c>
      <c r="T75" s="252">
        <v>-0.7</v>
      </c>
      <c r="U75" s="252"/>
      <c r="V75" s="252">
        <v>-0.4</v>
      </c>
      <c r="W75" s="252" t="s">
        <v>1274</v>
      </c>
      <c r="X75" s="252">
        <v>-5</v>
      </c>
      <c r="Y75" s="252"/>
      <c r="Z75" s="252"/>
      <c r="AA75" s="252"/>
      <c r="AB75" s="252"/>
      <c r="AC75" s="252"/>
    </row>
    <row r="76" spans="1:29" ht="18">
      <c r="A76" s="253"/>
      <c r="B76" s="252"/>
      <c r="C76" s="252"/>
      <c r="D76" s="252"/>
      <c r="E76" s="252"/>
      <c r="F76" s="252" t="s">
        <v>1426</v>
      </c>
      <c r="G76" s="252"/>
      <c r="H76" s="252"/>
      <c r="I76" s="252"/>
      <c r="J76" s="252">
        <v>-26</v>
      </c>
      <c r="K76" s="252" t="s">
        <v>1427</v>
      </c>
      <c r="L76" s="252"/>
      <c r="M76" s="252"/>
      <c r="N76" s="252"/>
      <c r="O76" s="252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</row>
    <row r="77" spans="1:29">
      <c r="A77" s="253"/>
      <c r="B77" s="252"/>
      <c r="C77" s="252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</row>
    <row r="78" spans="1:29">
      <c r="A78" s="252"/>
      <c r="B78" s="252"/>
      <c r="C78" s="439" t="s">
        <v>1276</v>
      </c>
      <c r="D78" s="252"/>
      <c r="E78" s="252"/>
      <c r="F78" s="439" t="s">
        <v>1276</v>
      </c>
      <c r="G78" s="252"/>
      <c r="H78" s="252"/>
      <c r="I78" s="252"/>
      <c r="J78" s="439" t="s">
        <v>1276</v>
      </c>
      <c r="K78" s="252"/>
      <c r="L78" s="252"/>
      <c r="M78" s="252"/>
      <c r="N78" s="439" t="s">
        <v>1276</v>
      </c>
      <c r="O78" s="252"/>
      <c r="P78" s="252"/>
      <c r="Q78" s="252"/>
      <c r="R78" s="439" t="s">
        <v>1276</v>
      </c>
      <c r="S78" s="252"/>
      <c r="T78" s="252"/>
      <c r="U78" s="252"/>
      <c r="V78" s="439" t="s">
        <v>1276</v>
      </c>
      <c r="W78" s="252"/>
      <c r="X78" s="252"/>
      <c r="Y78" s="252"/>
      <c r="Z78" s="252"/>
      <c r="AA78" s="252"/>
      <c r="AB78" s="252"/>
      <c r="AC78" s="252"/>
    </row>
    <row r="79" spans="1:29">
      <c r="A79" s="440" t="s">
        <v>1277</v>
      </c>
      <c r="B79" s="440" t="s">
        <v>81</v>
      </c>
      <c r="C79" s="254" t="s">
        <v>1396</v>
      </c>
      <c r="D79" s="252"/>
      <c r="E79" s="252"/>
      <c r="F79" s="254" t="s">
        <v>1428</v>
      </c>
      <c r="G79" s="252"/>
      <c r="H79" s="252"/>
      <c r="I79" s="252"/>
      <c r="J79" s="254" t="s">
        <v>1429</v>
      </c>
      <c r="K79" s="252"/>
      <c r="L79" s="252"/>
      <c r="M79" s="252"/>
      <c r="N79" s="254" t="s">
        <v>1430</v>
      </c>
      <c r="O79" s="252"/>
      <c r="P79" s="252"/>
      <c r="Q79" s="252"/>
      <c r="R79" s="254" t="s">
        <v>1431</v>
      </c>
      <c r="S79" s="252"/>
      <c r="T79" s="252"/>
      <c r="U79" s="252"/>
      <c r="V79" s="254" t="s">
        <v>1283</v>
      </c>
      <c r="W79" s="252"/>
      <c r="X79" s="252"/>
      <c r="Y79" s="252"/>
      <c r="Z79" s="252"/>
      <c r="AA79" s="252"/>
      <c r="AB79" s="252"/>
      <c r="AC79" s="252"/>
    </row>
    <row r="80" spans="1:29">
      <c r="A80" s="254" t="s">
        <v>1248</v>
      </c>
      <c r="B80" s="254"/>
      <c r="C80" s="254"/>
      <c r="D80" s="252"/>
      <c r="E80" s="252"/>
      <c r="F80" s="254"/>
      <c r="G80" s="252"/>
      <c r="H80" s="252"/>
      <c r="I80" s="252"/>
      <c r="J80" s="254"/>
      <c r="K80" s="252"/>
      <c r="L80" s="252"/>
      <c r="M80" s="252"/>
      <c r="N80" s="254"/>
      <c r="O80" s="252"/>
      <c r="P80" s="252"/>
      <c r="Q80" s="252"/>
      <c r="R80" s="254"/>
      <c r="S80" s="252"/>
      <c r="T80" s="252"/>
      <c r="U80" s="252"/>
      <c r="V80" s="254"/>
      <c r="W80" s="252"/>
      <c r="X80" s="252"/>
      <c r="Y80" s="252"/>
      <c r="Z80" s="252"/>
      <c r="AA80" s="252"/>
      <c r="AB80" s="252"/>
      <c r="AC80" s="252"/>
    </row>
    <row r="81" spans="1:29" ht="15">
      <c r="A81" s="254"/>
      <c r="B81" s="254"/>
      <c r="C81" s="253" t="s">
        <v>1432</v>
      </c>
      <c r="D81" s="253" t="s">
        <v>1433</v>
      </c>
      <c r="E81" s="252"/>
      <c r="F81" s="253" t="s">
        <v>1434</v>
      </c>
      <c r="G81" s="253" t="s">
        <v>1435</v>
      </c>
      <c r="H81" s="252"/>
      <c r="I81" s="252"/>
      <c r="J81" s="253" t="s">
        <v>1434</v>
      </c>
      <c r="K81" s="253" t="s">
        <v>1436</v>
      </c>
      <c r="L81" s="252"/>
      <c r="M81" s="252"/>
      <c r="N81" s="253" t="s">
        <v>1437</v>
      </c>
      <c r="O81" s="253" t="s">
        <v>1438</v>
      </c>
      <c r="P81" s="252"/>
      <c r="Q81" s="252"/>
      <c r="R81" s="253" t="s">
        <v>1432</v>
      </c>
      <c r="S81" s="253" t="s">
        <v>1434</v>
      </c>
      <c r="T81" s="252"/>
      <c r="U81" s="252"/>
      <c r="V81" s="253" t="s">
        <v>1439</v>
      </c>
      <c r="W81" s="253" t="s">
        <v>1440</v>
      </c>
      <c r="X81" s="252"/>
      <c r="Y81" s="252"/>
      <c r="Z81" s="252"/>
      <c r="AA81" s="252"/>
      <c r="AB81" s="252"/>
      <c r="AC81" s="252"/>
    </row>
    <row r="82" spans="1:29">
      <c r="A82" s="254">
        <v>0</v>
      </c>
      <c r="B82" s="440">
        <f>+(100-A82)/100</f>
        <v>1</v>
      </c>
      <c r="C82" s="255">
        <f>$B$74+$B$75*LN(B82)</f>
        <v>-28</v>
      </c>
      <c r="D82" s="255">
        <f>$B$74+$D$75*LN(B82)</f>
        <v>-28</v>
      </c>
      <c r="E82" s="252"/>
      <c r="F82" s="255">
        <f>$F$74+$F$75*LN($B82)</f>
        <v>-26</v>
      </c>
      <c r="G82" s="255">
        <f>$F$74+$H$75*LN($B82)</f>
        <v>-26</v>
      </c>
      <c r="H82" s="252"/>
      <c r="I82" s="252"/>
      <c r="J82" s="255">
        <f>$J$74+$J$75*LN($B82)</f>
        <v>-26.8</v>
      </c>
      <c r="K82" s="255">
        <f>$J$74+$L$75*LN($B82)</f>
        <v>-26.8</v>
      </c>
      <c r="L82" s="252"/>
      <c r="M82" s="252"/>
      <c r="N82" s="255">
        <f>$N$74+$N$75*LN($B82)</f>
        <v>-26.8</v>
      </c>
      <c r="O82" s="255">
        <f>$N$74+$P$75*LN($B82)</f>
        <v>-26.8</v>
      </c>
      <c r="P82" s="252"/>
      <c r="Q82" s="252"/>
      <c r="R82" s="255">
        <f>$R$74+$R$75*LN($B82)</f>
        <v>-26.8</v>
      </c>
      <c r="S82" s="255">
        <f>$R$74+$T$75*LN($B82)</f>
        <v>-26.8</v>
      </c>
      <c r="T82" s="252"/>
      <c r="U82" s="252"/>
      <c r="V82" s="255">
        <f>$V$74+$V$75*LN($B82)</f>
        <v>-28.4</v>
      </c>
      <c r="W82" s="255">
        <f>$V$74+$X$75*LN($B82)</f>
        <v>-28.4</v>
      </c>
      <c r="X82" s="252"/>
      <c r="Y82" s="252"/>
      <c r="Z82" s="252"/>
      <c r="AA82" s="252"/>
      <c r="AB82" s="252"/>
      <c r="AC82" s="252"/>
    </row>
    <row r="83" spans="1:29">
      <c r="A83" s="254">
        <v>10</v>
      </c>
      <c r="B83" s="440">
        <f t="shared" ref="B83:B95" si="12">+(100-A83)/100</f>
        <v>0.9</v>
      </c>
      <c r="C83" s="255">
        <f t="shared" ref="C83:C95" si="13">$B$74+$B$75*LN(B83)</f>
        <v>-27.936783690605303</v>
      </c>
      <c r="D83" s="255">
        <f t="shared" ref="D83:D95" si="14">$B$74+$D$75*LN(B83)</f>
        <v>-27.620702143631824</v>
      </c>
      <c r="E83" s="252"/>
      <c r="F83" s="255">
        <f t="shared" ref="F83:F95" si="15">$F$74+$F$75*LN($B83)</f>
        <v>-25.92624763903952</v>
      </c>
      <c r="G83" s="255">
        <f t="shared" ref="G83:G95" si="16">$F$74+$H$75*LN($B83)</f>
        <v>-25.294084545092563</v>
      </c>
      <c r="H83" s="252"/>
      <c r="I83" s="252"/>
      <c r="J83" s="255">
        <f t="shared" ref="J83:J95" si="17">$J$74+$J$75*LN($B83)</f>
        <v>-26.726247639039521</v>
      </c>
      <c r="K83" s="255">
        <f t="shared" ref="K83:K95" si="18">$J$74+$L$75*LN($B83)</f>
        <v>-26.515526607723871</v>
      </c>
      <c r="L83" s="252"/>
      <c r="M83" s="252"/>
      <c r="N83" s="255">
        <f t="shared" ref="N83:N95" si="19">$N$74+$N$75*LN($B83)</f>
        <v>-26.663031329644827</v>
      </c>
      <c r="O83" s="255">
        <f t="shared" ref="O83:O95" si="20">$N$74+$P$75*LN($B83)</f>
        <v>-26.368021885802914</v>
      </c>
      <c r="P83" s="252"/>
      <c r="Q83" s="252"/>
      <c r="R83" s="255">
        <f t="shared" ref="R83:R95" si="21">$R$74+$R$75*LN($B83)</f>
        <v>-26.736783690605304</v>
      </c>
      <c r="S83" s="255">
        <f t="shared" ref="S83:S95" si="22">$R$74+$T$75*LN($B83)</f>
        <v>-26.726247639039521</v>
      </c>
      <c r="T83" s="252"/>
      <c r="U83" s="252"/>
      <c r="V83" s="255">
        <f t="shared" ref="V83:V95" si="23">$V$74+$V$75*LN($B83)</f>
        <v>-28.357855793736867</v>
      </c>
      <c r="W83" s="255">
        <f t="shared" ref="W83:W95" si="24">$V$74+$X$75*LN($B83)</f>
        <v>-27.873197421710866</v>
      </c>
      <c r="X83" s="252"/>
      <c r="Y83" s="252"/>
      <c r="Z83" s="252"/>
      <c r="AA83" s="252"/>
      <c r="AB83" s="252"/>
      <c r="AC83" s="252"/>
    </row>
    <row r="84" spans="1:29">
      <c r="A84" s="254">
        <v>20</v>
      </c>
      <c r="B84" s="440">
        <f t="shared" si="12"/>
        <v>0.8</v>
      </c>
      <c r="C84" s="255">
        <f t="shared" si="13"/>
        <v>-27.866113869211475</v>
      </c>
      <c r="D84" s="255">
        <f t="shared" si="14"/>
        <v>-27.196683215268845</v>
      </c>
      <c r="E84" s="252"/>
      <c r="F84" s="255">
        <f t="shared" si="15"/>
        <v>-25.843799514080054</v>
      </c>
      <c r="G84" s="255">
        <f t="shared" si="16"/>
        <v>-24.504938206194794</v>
      </c>
      <c r="H84" s="252"/>
      <c r="I84" s="252"/>
      <c r="J84" s="255">
        <f t="shared" si="17"/>
        <v>-26.643799514080055</v>
      </c>
      <c r="K84" s="255">
        <f t="shared" si="18"/>
        <v>-26.197512411451633</v>
      </c>
      <c r="L84" s="252"/>
      <c r="M84" s="252"/>
      <c r="N84" s="255">
        <f t="shared" si="19"/>
        <v>-26.509913383291529</v>
      </c>
      <c r="O84" s="255">
        <f t="shared" si="20"/>
        <v>-25.885111439611741</v>
      </c>
      <c r="P84" s="252"/>
      <c r="Q84" s="252"/>
      <c r="R84" s="255">
        <f t="shared" si="21"/>
        <v>-26.666113869211475</v>
      </c>
      <c r="S84" s="255">
        <f t="shared" si="22"/>
        <v>-26.643799514080055</v>
      </c>
      <c r="T84" s="252"/>
      <c r="U84" s="252"/>
      <c r="V84" s="255">
        <f t="shared" si="23"/>
        <v>-28.310742579474315</v>
      </c>
      <c r="W84" s="255">
        <f t="shared" si="24"/>
        <v>-27.284282243428951</v>
      </c>
      <c r="X84" s="252"/>
      <c r="Y84" s="252"/>
      <c r="Z84" s="252"/>
      <c r="AA84" s="252"/>
      <c r="AB84" s="252"/>
      <c r="AC84" s="252"/>
    </row>
    <row r="85" spans="1:29">
      <c r="A85" s="254">
        <v>30</v>
      </c>
      <c r="B85" s="440">
        <f t="shared" si="12"/>
        <v>0.7</v>
      </c>
      <c r="C85" s="255">
        <f t="shared" si="13"/>
        <v>-27.785995033636759</v>
      </c>
      <c r="D85" s="255">
        <f t="shared" si="14"/>
        <v>-26.715970201820564</v>
      </c>
      <c r="E85" s="252"/>
      <c r="F85" s="255">
        <f t="shared" si="15"/>
        <v>-25.750327539242889</v>
      </c>
      <c r="G85" s="255">
        <f t="shared" si="16"/>
        <v>-23.610277875610493</v>
      </c>
      <c r="H85" s="252"/>
      <c r="I85" s="252"/>
      <c r="J85" s="255">
        <f t="shared" si="17"/>
        <v>-26.55032753924289</v>
      </c>
      <c r="K85" s="255">
        <f t="shared" si="18"/>
        <v>-25.836977651365423</v>
      </c>
      <c r="L85" s="252"/>
      <c r="M85" s="252"/>
      <c r="N85" s="255">
        <f t="shared" si="19"/>
        <v>-26.336322572879649</v>
      </c>
      <c r="O85" s="255">
        <f t="shared" si="20"/>
        <v>-25.337632729851197</v>
      </c>
      <c r="P85" s="252"/>
      <c r="Q85" s="252"/>
      <c r="R85" s="255">
        <f t="shared" si="21"/>
        <v>-26.58599503363676</v>
      </c>
      <c r="S85" s="255">
        <f t="shared" si="22"/>
        <v>-26.55032753924289</v>
      </c>
      <c r="T85" s="252"/>
      <c r="U85" s="252"/>
      <c r="V85" s="255">
        <f t="shared" si="23"/>
        <v>-28.257330022424505</v>
      </c>
      <c r="W85" s="255">
        <f t="shared" si="24"/>
        <v>-26.616625280306337</v>
      </c>
      <c r="X85" s="252"/>
      <c r="Y85" s="252"/>
      <c r="Z85" s="252"/>
      <c r="AA85" s="252"/>
      <c r="AB85" s="252"/>
      <c r="AC85" s="252"/>
    </row>
    <row r="86" spans="1:29">
      <c r="A86" s="254">
        <v>40</v>
      </c>
      <c r="B86" s="440">
        <f t="shared" si="12"/>
        <v>0.6</v>
      </c>
      <c r="C86" s="255">
        <f t="shared" si="13"/>
        <v>-27.693504625740406</v>
      </c>
      <c r="D86" s="255">
        <f t="shared" si="14"/>
        <v>-26.161027754442433</v>
      </c>
      <c r="E86" s="252"/>
      <c r="F86" s="255">
        <f t="shared" si="15"/>
        <v>-25.642422063363806</v>
      </c>
      <c r="G86" s="255">
        <f t="shared" si="16"/>
        <v>-22.577468320767863</v>
      </c>
      <c r="H86" s="252"/>
      <c r="I86" s="252"/>
      <c r="J86" s="255">
        <f t="shared" si="17"/>
        <v>-26.442422063363807</v>
      </c>
      <c r="K86" s="255">
        <f t="shared" si="18"/>
        <v>-25.420770815831826</v>
      </c>
      <c r="L86" s="252"/>
      <c r="M86" s="252"/>
      <c r="N86" s="255">
        <f t="shared" si="19"/>
        <v>-26.135926689104213</v>
      </c>
      <c r="O86" s="255">
        <f t="shared" si="20"/>
        <v>-24.705614942559439</v>
      </c>
      <c r="P86" s="252"/>
      <c r="Q86" s="252"/>
      <c r="R86" s="255">
        <f t="shared" si="21"/>
        <v>-26.493504625740407</v>
      </c>
      <c r="S86" s="255">
        <f t="shared" si="22"/>
        <v>-26.442422063363807</v>
      </c>
      <c r="T86" s="252"/>
      <c r="U86" s="252"/>
      <c r="V86" s="255">
        <f t="shared" si="23"/>
        <v>-28.195669750493604</v>
      </c>
      <c r="W86" s="255">
        <f t="shared" si="24"/>
        <v>-25.845871881170044</v>
      </c>
      <c r="X86" s="252"/>
      <c r="Y86" s="252"/>
      <c r="Z86" s="252"/>
      <c r="AA86" s="252"/>
      <c r="AB86" s="252"/>
      <c r="AC86" s="252"/>
    </row>
    <row r="87" spans="1:29">
      <c r="A87" s="254">
        <v>50</v>
      </c>
      <c r="B87" s="440">
        <f t="shared" si="12"/>
        <v>0.5</v>
      </c>
      <c r="C87" s="255">
        <f t="shared" si="13"/>
        <v>-27.584111691664035</v>
      </c>
      <c r="D87" s="255">
        <f t="shared" si="14"/>
        <v>-25.504670149984197</v>
      </c>
      <c r="E87" s="252"/>
      <c r="F87" s="255">
        <f t="shared" si="15"/>
        <v>-25.514796973608039</v>
      </c>
      <c r="G87" s="255">
        <f t="shared" si="16"/>
        <v>-21.355913890248367</v>
      </c>
      <c r="H87" s="252"/>
      <c r="I87" s="252"/>
      <c r="J87" s="255">
        <f t="shared" si="17"/>
        <v>-26.31479697360804</v>
      </c>
      <c r="K87" s="255">
        <f t="shared" si="18"/>
        <v>-24.928502612488149</v>
      </c>
      <c r="L87" s="252"/>
      <c r="M87" s="252"/>
      <c r="N87" s="255">
        <f t="shared" si="19"/>
        <v>-25.898908665272071</v>
      </c>
      <c r="O87" s="255">
        <f t="shared" si="20"/>
        <v>-23.958096559704224</v>
      </c>
      <c r="P87" s="252"/>
      <c r="Q87" s="252"/>
      <c r="R87" s="255">
        <f t="shared" si="21"/>
        <v>-26.384111691664035</v>
      </c>
      <c r="S87" s="255">
        <f t="shared" si="22"/>
        <v>-26.31479697360804</v>
      </c>
      <c r="T87" s="252"/>
      <c r="U87" s="252"/>
      <c r="V87" s="255">
        <f t="shared" si="23"/>
        <v>-28.12274112777602</v>
      </c>
      <c r="W87" s="255">
        <f t="shared" si="24"/>
        <v>-24.934264097200273</v>
      </c>
      <c r="X87" s="252"/>
      <c r="Y87" s="252"/>
      <c r="Z87" s="252"/>
      <c r="AA87" s="252"/>
      <c r="AB87" s="252"/>
      <c r="AC87" s="252"/>
    </row>
    <row r="88" spans="1:29">
      <c r="A88" s="254">
        <v>60</v>
      </c>
      <c r="B88" s="440">
        <f t="shared" si="12"/>
        <v>0.4</v>
      </c>
      <c r="C88" s="255">
        <f t="shared" si="13"/>
        <v>-27.450225560875506</v>
      </c>
      <c r="D88" s="255">
        <f t="shared" si="14"/>
        <v>-24.701353365253041</v>
      </c>
      <c r="E88" s="252"/>
      <c r="F88" s="255">
        <f t="shared" si="15"/>
        <v>-25.358596487688093</v>
      </c>
      <c r="G88" s="255">
        <f t="shared" si="16"/>
        <v>-19.860852096443161</v>
      </c>
      <c r="H88" s="252"/>
      <c r="I88" s="252"/>
      <c r="J88" s="255">
        <f t="shared" si="17"/>
        <v>-26.158596487688094</v>
      </c>
      <c r="K88" s="255">
        <f t="shared" si="18"/>
        <v>-24.326015023939782</v>
      </c>
      <c r="L88" s="252"/>
      <c r="M88" s="252"/>
      <c r="N88" s="255">
        <f t="shared" si="19"/>
        <v>-25.608822048563599</v>
      </c>
      <c r="O88" s="255">
        <f t="shared" si="20"/>
        <v>-23.043207999315968</v>
      </c>
      <c r="P88" s="252"/>
      <c r="Q88" s="252"/>
      <c r="R88" s="255">
        <f t="shared" si="21"/>
        <v>-26.250225560875506</v>
      </c>
      <c r="S88" s="255">
        <f t="shared" si="22"/>
        <v>-26.158596487688094</v>
      </c>
      <c r="T88" s="252"/>
      <c r="U88" s="252"/>
      <c r="V88" s="255">
        <f t="shared" si="23"/>
        <v>-28.033483707250337</v>
      </c>
      <c r="W88" s="255">
        <f t="shared" si="24"/>
        <v>-23.818546340629226</v>
      </c>
      <c r="X88" s="252"/>
      <c r="Y88" s="252"/>
      <c r="Z88" s="252"/>
      <c r="AA88" s="252"/>
      <c r="AB88" s="252"/>
      <c r="AC88" s="252"/>
    </row>
    <row r="89" spans="1:29">
      <c r="A89" s="254">
        <v>70</v>
      </c>
      <c r="B89" s="440">
        <f t="shared" si="12"/>
        <v>0.3</v>
      </c>
      <c r="C89" s="255">
        <f t="shared" si="13"/>
        <v>-27.277616317404437</v>
      </c>
      <c r="D89" s="255">
        <f t="shared" si="14"/>
        <v>-23.665697904426629</v>
      </c>
      <c r="E89" s="252"/>
      <c r="F89" s="255">
        <f t="shared" si="15"/>
        <v>-25.157219036971846</v>
      </c>
      <c r="G89" s="255">
        <f t="shared" si="16"/>
        <v>-17.93338221101623</v>
      </c>
      <c r="H89" s="252"/>
      <c r="I89" s="252"/>
      <c r="J89" s="255">
        <f t="shared" si="17"/>
        <v>-25.957219036971846</v>
      </c>
      <c r="K89" s="255">
        <f t="shared" si="18"/>
        <v>-23.549273428319974</v>
      </c>
      <c r="L89" s="252"/>
      <c r="M89" s="252"/>
      <c r="N89" s="255">
        <f t="shared" si="19"/>
        <v>-25.234835354376283</v>
      </c>
      <c r="O89" s="255">
        <f t="shared" si="20"/>
        <v>-21.863711502263662</v>
      </c>
      <c r="P89" s="252"/>
      <c r="Q89" s="252"/>
      <c r="R89" s="255">
        <f t="shared" si="21"/>
        <v>-26.077616317404438</v>
      </c>
      <c r="S89" s="255">
        <f t="shared" si="22"/>
        <v>-25.957219036971846</v>
      </c>
      <c r="T89" s="252"/>
      <c r="U89" s="252"/>
      <c r="V89" s="255">
        <f t="shared" si="23"/>
        <v>-27.918410878269626</v>
      </c>
      <c r="W89" s="255">
        <f t="shared" si="24"/>
        <v>-22.380135978370319</v>
      </c>
      <c r="X89" s="252"/>
      <c r="Y89" s="252"/>
      <c r="Z89" s="252"/>
      <c r="AA89" s="252"/>
      <c r="AB89" s="252"/>
      <c r="AC89" s="252"/>
    </row>
    <row r="90" spans="1:29">
      <c r="A90" s="254">
        <v>80</v>
      </c>
      <c r="B90" s="440">
        <f t="shared" si="12"/>
        <v>0.2</v>
      </c>
      <c r="C90" s="255">
        <f t="shared" si="13"/>
        <v>-27.03433725253954</v>
      </c>
      <c r="D90" s="255">
        <f t="shared" si="14"/>
        <v>-22.206023515237238</v>
      </c>
      <c r="E90" s="252"/>
      <c r="F90" s="255">
        <f t="shared" si="15"/>
        <v>-24.873393461296128</v>
      </c>
      <c r="G90" s="255">
        <f t="shared" si="16"/>
        <v>-15.216765986691527</v>
      </c>
      <c r="H90" s="252"/>
      <c r="I90" s="252"/>
      <c r="J90" s="255">
        <f t="shared" si="17"/>
        <v>-25.673393461296129</v>
      </c>
      <c r="K90" s="255">
        <f t="shared" si="18"/>
        <v>-22.45451763642793</v>
      </c>
      <c r="L90" s="252"/>
      <c r="M90" s="252"/>
      <c r="N90" s="255">
        <f t="shared" si="19"/>
        <v>-24.707730713835669</v>
      </c>
      <c r="O90" s="255">
        <f t="shared" si="20"/>
        <v>-20.201304559020191</v>
      </c>
      <c r="P90" s="252"/>
      <c r="Q90" s="252"/>
      <c r="R90" s="255">
        <f t="shared" si="21"/>
        <v>-25.834337252539541</v>
      </c>
      <c r="S90" s="255">
        <f t="shared" si="22"/>
        <v>-25.673393461296129</v>
      </c>
      <c r="T90" s="252"/>
      <c r="U90" s="252"/>
      <c r="V90" s="255">
        <f t="shared" si="23"/>
        <v>-27.756224835026359</v>
      </c>
      <c r="W90" s="255">
        <f t="shared" si="24"/>
        <v>-20.352810437829497</v>
      </c>
      <c r="X90" s="252"/>
      <c r="Y90" s="252"/>
      <c r="Z90" s="252"/>
      <c r="AA90" s="252"/>
      <c r="AB90" s="252"/>
      <c r="AC90" s="252"/>
    </row>
    <row r="91" spans="1:29">
      <c r="A91" s="254">
        <v>90</v>
      </c>
      <c r="B91" s="440">
        <f t="shared" si="12"/>
        <v>0.1</v>
      </c>
      <c r="C91" s="255">
        <f t="shared" si="13"/>
        <v>-26.618448944203571</v>
      </c>
      <c r="D91" s="255">
        <f t="shared" si="14"/>
        <v>-19.710693665221434</v>
      </c>
      <c r="E91" s="252"/>
      <c r="F91" s="255">
        <f t="shared" si="15"/>
        <v>-24.388190434904168</v>
      </c>
      <c r="G91" s="255">
        <f t="shared" si="16"/>
        <v>-10.572679876939896</v>
      </c>
      <c r="H91" s="252"/>
      <c r="I91" s="252"/>
      <c r="J91" s="255">
        <f t="shared" si="17"/>
        <v>-25.188190434904168</v>
      </c>
      <c r="K91" s="255">
        <f t="shared" si="18"/>
        <v>-20.583020248916078</v>
      </c>
      <c r="L91" s="252"/>
      <c r="M91" s="252"/>
      <c r="N91" s="255">
        <f t="shared" si="19"/>
        <v>-23.806639379107743</v>
      </c>
      <c r="O91" s="255">
        <f t="shared" si="20"/>
        <v>-17.359401118724413</v>
      </c>
      <c r="P91" s="252"/>
      <c r="Q91" s="252"/>
      <c r="R91" s="255">
        <f t="shared" si="21"/>
        <v>-25.418448944203572</v>
      </c>
      <c r="S91" s="255">
        <f t="shared" si="22"/>
        <v>-25.188190434904168</v>
      </c>
      <c r="T91" s="252"/>
      <c r="U91" s="252"/>
      <c r="V91" s="255">
        <f t="shared" si="23"/>
        <v>-27.478965962802381</v>
      </c>
      <c r="W91" s="255">
        <f t="shared" si="24"/>
        <v>-16.887074535029772</v>
      </c>
      <c r="X91" s="252"/>
      <c r="Y91" s="252"/>
      <c r="Z91" s="252"/>
      <c r="AA91" s="252"/>
      <c r="AB91" s="252"/>
      <c r="AC91" s="252"/>
    </row>
    <row r="92" spans="1:29">
      <c r="A92" s="254">
        <v>95</v>
      </c>
      <c r="B92" s="440">
        <f t="shared" si="12"/>
        <v>0.05</v>
      </c>
      <c r="C92" s="255">
        <f t="shared" si="13"/>
        <v>-26.202560635867606</v>
      </c>
      <c r="D92" s="255">
        <f t="shared" si="14"/>
        <v>-17.215363815205635</v>
      </c>
      <c r="E92" s="252"/>
      <c r="F92" s="255">
        <f t="shared" si="15"/>
        <v>-23.902987408512207</v>
      </c>
      <c r="G92" s="255">
        <f t="shared" si="16"/>
        <v>-5.9285937671882607</v>
      </c>
      <c r="H92" s="252"/>
      <c r="I92" s="252"/>
      <c r="J92" s="255">
        <f t="shared" si="17"/>
        <v>-24.702987408512207</v>
      </c>
      <c r="K92" s="255">
        <f t="shared" si="18"/>
        <v>-18.711522861404227</v>
      </c>
      <c r="L92" s="252"/>
      <c r="M92" s="252"/>
      <c r="N92" s="255">
        <f t="shared" si="19"/>
        <v>-22.905548044379813</v>
      </c>
      <c r="O92" s="255">
        <f t="shared" si="20"/>
        <v>-14.51749767842864</v>
      </c>
      <c r="P92" s="252"/>
      <c r="Q92" s="252"/>
      <c r="R92" s="255">
        <f t="shared" si="21"/>
        <v>-25.002560635867606</v>
      </c>
      <c r="S92" s="255">
        <f t="shared" si="22"/>
        <v>-24.702987408512207</v>
      </c>
      <c r="T92" s="252"/>
      <c r="U92" s="252"/>
      <c r="V92" s="255">
        <f t="shared" si="23"/>
        <v>-27.201707090578402</v>
      </c>
      <c r="W92" s="255">
        <f t="shared" si="24"/>
        <v>-13.421338632230045</v>
      </c>
      <c r="X92" s="252"/>
      <c r="Y92" s="252"/>
      <c r="Z92" s="252"/>
      <c r="AA92" s="252"/>
      <c r="AB92" s="252"/>
      <c r="AC92" s="252"/>
    </row>
    <row r="93" spans="1:29">
      <c r="A93" s="254">
        <v>99</v>
      </c>
      <c r="B93" s="440">
        <f t="shared" si="12"/>
        <v>0.01</v>
      </c>
      <c r="C93" s="255">
        <f t="shared" si="13"/>
        <v>-25.236897888407146</v>
      </c>
      <c r="D93" s="255">
        <f t="shared" si="14"/>
        <v>-11.421387330442872</v>
      </c>
      <c r="E93" s="252"/>
      <c r="F93" s="255">
        <f t="shared" si="15"/>
        <v>-22.776380869808335</v>
      </c>
      <c r="G93" s="255">
        <f t="shared" si="16"/>
        <v>4.8546402461202085</v>
      </c>
      <c r="H93" s="252"/>
      <c r="I93" s="252"/>
      <c r="J93" s="255">
        <f t="shared" si="17"/>
        <v>-23.576380869808336</v>
      </c>
      <c r="K93" s="255">
        <f t="shared" si="18"/>
        <v>-14.366040497832154</v>
      </c>
      <c r="L93" s="252"/>
      <c r="M93" s="252"/>
      <c r="N93" s="255">
        <f t="shared" si="19"/>
        <v>-20.813278758215482</v>
      </c>
      <c r="O93" s="255">
        <f t="shared" si="20"/>
        <v>-7.9188022374488298</v>
      </c>
      <c r="P93" s="252"/>
      <c r="Q93" s="252"/>
      <c r="R93" s="255">
        <f t="shared" si="21"/>
        <v>-24.036897888407147</v>
      </c>
      <c r="S93" s="255">
        <f t="shared" si="22"/>
        <v>-23.576380869808336</v>
      </c>
      <c r="T93" s="252"/>
      <c r="U93" s="252"/>
      <c r="V93" s="255">
        <f t="shared" si="23"/>
        <v>-26.557931925604763</v>
      </c>
      <c r="W93" s="255">
        <f t="shared" si="24"/>
        <v>-5.3741490700595449</v>
      </c>
      <c r="X93" s="252"/>
      <c r="Y93" s="252"/>
      <c r="Z93" s="252"/>
      <c r="AA93" s="252"/>
      <c r="AB93" s="252"/>
      <c r="AC93" s="252"/>
    </row>
    <row r="94" spans="1:29">
      <c r="A94" s="254">
        <v>99.9</v>
      </c>
      <c r="B94" s="440">
        <f t="shared" si="12"/>
        <v>9.9999999999994321E-4</v>
      </c>
      <c r="C94" s="255">
        <f t="shared" si="13"/>
        <v>-23.855346832610685</v>
      </c>
      <c r="D94" s="255">
        <f t="shared" si="14"/>
        <v>-3.1320809956641007</v>
      </c>
      <c r="E94" s="252"/>
      <c r="F94" s="255">
        <f t="shared" si="15"/>
        <v>-21.164571304712464</v>
      </c>
      <c r="G94" s="255">
        <f t="shared" si="16"/>
        <v>20.281960369180702</v>
      </c>
      <c r="H94" s="252"/>
      <c r="I94" s="252"/>
      <c r="J94" s="255">
        <f t="shared" si="17"/>
        <v>-21.964571304712464</v>
      </c>
      <c r="K94" s="255">
        <f t="shared" si="18"/>
        <v>-8.1490607467480771</v>
      </c>
      <c r="L94" s="252"/>
      <c r="M94" s="252"/>
      <c r="N94" s="255">
        <f t="shared" si="19"/>
        <v>-17.81991813732315</v>
      </c>
      <c r="O94" s="255">
        <f t="shared" si="20"/>
        <v>1.5217966438269919</v>
      </c>
      <c r="P94" s="252"/>
      <c r="Q94" s="252"/>
      <c r="R94" s="255">
        <f t="shared" si="21"/>
        <v>-22.655346832610686</v>
      </c>
      <c r="S94" s="255">
        <f t="shared" si="22"/>
        <v>-21.964571304712464</v>
      </c>
      <c r="T94" s="252"/>
      <c r="U94" s="252"/>
      <c r="V94" s="255">
        <f t="shared" si="23"/>
        <v>-25.63689788840712</v>
      </c>
      <c r="W94" s="255">
        <f t="shared" si="24"/>
        <v>6.1387763949109697</v>
      </c>
      <c r="X94" s="252"/>
      <c r="Y94" s="252"/>
      <c r="Z94" s="252"/>
      <c r="AA94" s="252"/>
      <c r="AB94" s="252"/>
      <c r="AC94" s="252"/>
    </row>
    <row r="95" spans="1:29">
      <c r="A95" s="254">
        <v>99.99</v>
      </c>
      <c r="B95" s="440">
        <f t="shared" si="12"/>
        <v>1.0000000000005117E-4</v>
      </c>
      <c r="C95" s="255">
        <f t="shared" si="13"/>
        <v>-22.473795776814598</v>
      </c>
      <c r="D95" s="255">
        <f t="shared" si="14"/>
        <v>5.157225339112415</v>
      </c>
      <c r="E95" s="252"/>
      <c r="F95" s="255">
        <f t="shared" si="15"/>
        <v>-19.552761739617033</v>
      </c>
      <c r="G95" s="255">
        <f t="shared" si="16"/>
        <v>35.709280492236992</v>
      </c>
      <c r="H95" s="252"/>
      <c r="I95" s="252"/>
      <c r="J95" s="255">
        <f t="shared" si="17"/>
        <v>-20.35276173961703</v>
      </c>
      <c r="K95" s="255">
        <f t="shared" si="18"/>
        <v>-1.9320809956656895</v>
      </c>
      <c r="L95" s="252"/>
      <c r="M95" s="252"/>
      <c r="N95" s="255">
        <f t="shared" si="19"/>
        <v>-14.826557516431629</v>
      </c>
      <c r="O95" s="255">
        <f t="shared" si="20"/>
        <v>10.962395525100245</v>
      </c>
      <c r="P95" s="252"/>
      <c r="Q95" s="252"/>
      <c r="R95" s="255">
        <f t="shared" si="21"/>
        <v>-21.273795776814598</v>
      </c>
      <c r="S95" s="255">
        <f t="shared" si="22"/>
        <v>-20.35276173961703</v>
      </c>
      <c r="T95" s="252"/>
      <c r="U95" s="252"/>
      <c r="V95" s="255">
        <f t="shared" si="23"/>
        <v>-24.715863851209729</v>
      </c>
      <c r="W95" s="255">
        <f t="shared" si="24"/>
        <v>17.651701859878351</v>
      </c>
      <c r="X95" s="252"/>
      <c r="Y95" s="252"/>
      <c r="Z95" s="252"/>
      <c r="AA95" s="252"/>
      <c r="AB95" s="252"/>
      <c r="AC95" s="252"/>
    </row>
    <row r="96" spans="1:29">
      <c r="A96" s="252"/>
      <c r="B96" s="252"/>
      <c r="C96" s="252"/>
      <c r="D96" s="252"/>
      <c r="E96" s="252"/>
      <c r="F96" s="252"/>
      <c r="G96" s="252"/>
      <c r="H96" s="252"/>
      <c r="I96" s="252"/>
      <c r="J96" s="252"/>
      <c r="K96" s="252"/>
      <c r="L96" s="252"/>
      <c r="M96" s="252"/>
      <c r="N96" s="252"/>
      <c r="O96" s="252"/>
      <c r="P96" s="252"/>
      <c r="Q96" s="252"/>
      <c r="R96" s="252"/>
      <c r="S96" s="252"/>
      <c r="T96" s="252"/>
      <c r="U96" s="252"/>
      <c r="V96" s="252"/>
      <c r="W96" s="252"/>
      <c r="X96" s="252"/>
      <c r="Y96" s="252"/>
      <c r="Z96" s="252"/>
      <c r="AA96" s="252"/>
      <c r="AB96" s="252"/>
      <c r="AC96" s="252"/>
    </row>
    <row r="97" spans="1:29">
      <c r="A97" s="252"/>
      <c r="B97" s="252"/>
      <c r="C97" s="252"/>
      <c r="D97" s="252"/>
      <c r="E97" s="252"/>
      <c r="F97" s="252"/>
      <c r="G97" s="252"/>
      <c r="H97" s="252"/>
      <c r="I97" s="252"/>
      <c r="J97" s="252"/>
      <c r="K97" s="252"/>
      <c r="L97" s="252"/>
      <c r="M97" s="252"/>
      <c r="N97" s="252"/>
      <c r="O97" s="252"/>
      <c r="P97" s="252"/>
      <c r="Q97" s="252"/>
      <c r="R97" s="252"/>
      <c r="S97" s="252"/>
      <c r="T97" s="252"/>
      <c r="U97" s="252"/>
      <c r="V97" s="252"/>
      <c r="W97" s="252"/>
      <c r="X97" s="252"/>
      <c r="Y97" s="252"/>
      <c r="Z97" s="252"/>
      <c r="AA97" s="252"/>
      <c r="AB97" s="252"/>
      <c r="AC97" s="252"/>
    </row>
    <row r="98" spans="1:29">
      <c r="A98" s="252"/>
      <c r="B98" s="252"/>
      <c r="C98" s="252"/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</row>
    <row r="99" spans="1:29">
      <c r="A99" s="252"/>
      <c r="B99" s="252"/>
      <c r="C99" s="252"/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2"/>
      <c r="R99" s="252"/>
      <c r="S99" s="252"/>
      <c r="T99" s="252"/>
      <c r="U99" s="252"/>
      <c r="V99" s="252"/>
      <c r="W99" s="252"/>
      <c r="X99" s="252"/>
      <c r="Y99" s="252"/>
      <c r="Z99" s="252"/>
      <c r="AA99" s="252"/>
      <c r="AB99" s="252"/>
      <c r="AC99" s="252"/>
    </row>
    <row r="100" spans="1:29">
      <c r="A100" s="252"/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252"/>
      <c r="Z100" s="252"/>
      <c r="AA100" s="252"/>
      <c r="AB100" s="252"/>
      <c r="AC100" s="252"/>
    </row>
    <row r="101" spans="1:29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</row>
    <row r="102" spans="1:29">
      <c r="A102" s="252"/>
      <c r="B102" s="252"/>
      <c r="C102" s="252"/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</row>
    <row r="103" spans="1:29">
      <c r="A103" s="252"/>
      <c r="B103" s="252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</row>
    <row r="104" spans="1:29">
      <c r="A104" s="252"/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</row>
    <row r="105" spans="1:29">
      <c r="A105" s="252"/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</row>
    <row r="106" spans="1:29">
      <c r="A106" s="252"/>
      <c r="B106" s="252"/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</row>
    <row r="107" spans="1:29">
      <c r="A107" s="252"/>
      <c r="B107" s="252"/>
      <c r="C107" s="252"/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</row>
    <row r="108" spans="1:29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</row>
    <row r="109" spans="1:29">
      <c r="A109" s="252"/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  <c r="AB109" s="252"/>
      <c r="AC109" s="252"/>
    </row>
    <row r="110" spans="1:29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</row>
    <row r="111" spans="1:29">
      <c r="A111" s="252"/>
      <c r="B111" s="252"/>
      <c r="C111" s="252"/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  <c r="AB111" s="252"/>
      <c r="AC111" s="252"/>
    </row>
    <row r="112" spans="1:29">
      <c r="A112" s="252"/>
      <c r="B112" s="252"/>
      <c r="C112" s="252"/>
      <c r="D112" s="252"/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2"/>
      <c r="W112" s="252"/>
      <c r="X112" s="252"/>
      <c r="Y112" s="252"/>
      <c r="Z112" s="252"/>
      <c r="AA112" s="252"/>
      <c r="AB112" s="252"/>
      <c r="AC112" s="252"/>
    </row>
    <row r="113" spans="1:29">
      <c r="A113" s="252"/>
      <c r="B113" s="252"/>
      <c r="C113" s="252"/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52"/>
      <c r="X113" s="252"/>
      <c r="Y113" s="252"/>
      <c r="Z113" s="252"/>
      <c r="AA113" s="252"/>
      <c r="AB113" s="252"/>
      <c r="AC113" s="252"/>
    </row>
    <row r="114" spans="1:29">
      <c r="A114" s="252"/>
      <c r="B114" s="252"/>
      <c r="C114" s="252"/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  <c r="AB114" s="252"/>
      <c r="AC114" s="252"/>
    </row>
    <row r="115" spans="1:29">
      <c r="A115" s="252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  <c r="AB115" s="252"/>
      <c r="AC115" s="252"/>
    </row>
    <row r="116" spans="1:29">
      <c r="A116" s="252"/>
      <c r="B116" s="252"/>
      <c r="C116" s="252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  <c r="AB116" s="252"/>
      <c r="AC116" s="252"/>
    </row>
    <row r="117" spans="1:29">
      <c r="A117" s="252"/>
      <c r="B117" s="252"/>
      <c r="C117" s="252"/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2"/>
      <c r="Y117" s="252"/>
      <c r="Z117" s="252"/>
      <c r="AA117" s="252"/>
      <c r="AB117" s="252"/>
      <c r="AC117" s="252"/>
    </row>
    <row r="118" spans="1:29">
      <c r="A118" s="252"/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252"/>
      <c r="Z118" s="252"/>
      <c r="AA118" s="252"/>
      <c r="AB118" s="252"/>
      <c r="AC118" s="252"/>
    </row>
    <row r="119" spans="1:29">
      <c r="A119" s="252"/>
      <c r="B119" s="252"/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252"/>
      <c r="Z119" s="252"/>
      <c r="AA119" s="252"/>
      <c r="AB119" s="252"/>
      <c r="AC119" s="252"/>
    </row>
    <row r="120" spans="1:29">
      <c r="A120" s="252"/>
      <c r="B120" s="252"/>
      <c r="C120" s="252"/>
      <c r="D120" s="252"/>
      <c r="E120" s="252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2"/>
      <c r="R120" s="252"/>
      <c r="S120" s="252"/>
      <c r="T120" s="252"/>
      <c r="U120" s="252"/>
      <c r="V120" s="252"/>
      <c r="W120" s="252"/>
      <c r="X120" s="252"/>
      <c r="Y120" s="252"/>
      <c r="Z120" s="252"/>
      <c r="AA120" s="252"/>
      <c r="AB120" s="252"/>
      <c r="AC120" s="252"/>
    </row>
    <row r="121" spans="1:29">
      <c r="A121" s="252"/>
      <c r="B121" s="252"/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2"/>
      <c r="R121" s="252"/>
      <c r="S121" s="252"/>
      <c r="T121" s="252"/>
      <c r="U121" s="252"/>
      <c r="V121" s="252"/>
      <c r="W121" s="252"/>
      <c r="X121" s="252"/>
      <c r="Y121" s="252"/>
      <c r="Z121" s="252"/>
      <c r="AA121" s="252"/>
      <c r="AB121" s="252"/>
      <c r="AC121" s="252"/>
    </row>
    <row r="122" spans="1:29">
      <c r="A122" s="252"/>
      <c r="B122" s="252"/>
      <c r="C122" s="252"/>
      <c r="D122" s="252"/>
      <c r="E122" s="252"/>
      <c r="F122" s="252"/>
      <c r="G122" s="252"/>
      <c r="H122" s="252"/>
      <c r="I122" s="252"/>
      <c r="J122" s="252"/>
      <c r="K122" s="252"/>
      <c r="L122" s="252"/>
      <c r="M122" s="252"/>
      <c r="N122" s="252"/>
      <c r="O122" s="252"/>
      <c r="P122" s="252"/>
      <c r="Q122" s="252"/>
      <c r="R122" s="252"/>
      <c r="S122" s="252"/>
      <c r="T122" s="252"/>
      <c r="U122" s="252"/>
      <c r="V122" s="252"/>
      <c r="W122" s="252"/>
      <c r="X122" s="252"/>
      <c r="Y122" s="252"/>
      <c r="Z122" s="252"/>
      <c r="AA122" s="252"/>
      <c r="AB122" s="252"/>
      <c r="AC122" s="252"/>
    </row>
    <row r="123" spans="1:29">
      <c r="A123" s="252"/>
      <c r="B123" s="252"/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252"/>
      <c r="O123" s="252"/>
      <c r="P123" s="252"/>
      <c r="Q123" s="252"/>
      <c r="R123" s="252"/>
      <c r="S123" s="252"/>
      <c r="T123" s="252"/>
      <c r="U123" s="252"/>
      <c r="V123" s="252"/>
      <c r="W123" s="252"/>
      <c r="X123" s="252"/>
      <c r="Y123" s="252"/>
      <c r="Z123" s="252"/>
      <c r="AA123" s="252"/>
      <c r="AB123" s="252"/>
      <c r="AC123" s="252"/>
    </row>
    <row r="124" spans="1:29">
      <c r="A124" s="252"/>
      <c r="B124" s="252"/>
      <c r="C124" s="252"/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2"/>
      <c r="Y124" s="252"/>
      <c r="Z124" s="252"/>
      <c r="AA124" s="252"/>
      <c r="AB124" s="252"/>
      <c r="AC124" s="252"/>
    </row>
    <row r="125" spans="1:29">
      <c r="A125" s="252"/>
      <c r="B125" s="252"/>
      <c r="C125" s="252"/>
      <c r="D125" s="252"/>
      <c r="E125" s="252"/>
      <c r="F125" s="252"/>
      <c r="G125" s="252"/>
      <c r="H125" s="252"/>
      <c r="I125" s="252"/>
      <c r="J125" s="252"/>
      <c r="K125" s="252"/>
      <c r="L125" s="252"/>
      <c r="M125" s="252"/>
      <c r="N125" s="252"/>
      <c r="O125" s="252"/>
      <c r="P125" s="252"/>
      <c r="Q125" s="252"/>
      <c r="R125" s="252"/>
      <c r="S125" s="252"/>
      <c r="T125" s="252"/>
      <c r="U125" s="252"/>
      <c r="V125" s="252"/>
      <c r="W125" s="252"/>
      <c r="X125" s="252"/>
      <c r="Y125" s="252"/>
      <c r="Z125" s="252"/>
      <c r="AA125" s="252"/>
      <c r="AB125" s="252"/>
      <c r="AC125" s="252"/>
    </row>
    <row r="126" spans="1:29">
      <c r="A126" s="252"/>
      <c r="B126" s="252"/>
      <c r="C126" s="252"/>
      <c r="D126" s="252"/>
      <c r="E126" s="252"/>
      <c r="F126" s="252"/>
      <c r="G126" s="252"/>
      <c r="H126" s="252"/>
      <c r="I126" s="252"/>
      <c r="J126" s="252"/>
      <c r="K126" s="252"/>
      <c r="L126" s="252"/>
      <c r="M126" s="252"/>
      <c r="N126" s="252"/>
      <c r="O126" s="252"/>
      <c r="P126" s="252"/>
      <c r="Q126" s="252"/>
      <c r="R126" s="252"/>
      <c r="S126" s="252"/>
      <c r="T126" s="252"/>
      <c r="U126" s="252"/>
      <c r="V126" s="252"/>
      <c r="W126" s="252"/>
      <c r="X126" s="252"/>
      <c r="Y126" s="252"/>
      <c r="Z126" s="252"/>
      <c r="AA126" s="252"/>
      <c r="AB126" s="252"/>
      <c r="AC126" s="252"/>
    </row>
    <row r="127" spans="1:29">
      <c r="A127" s="252"/>
      <c r="B127" s="252"/>
      <c r="C127" s="252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2"/>
      <c r="R127" s="252"/>
      <c r="S127" s="252"/>
      <c r="T127" s="252"/>
      <c r="U127" s="252"/>
      <c r="V127" s="252"/>
      <c r="W127" s="252"/>
      <c r="X127" s="252"/>
      <c r="Y127" s="252"/>
      <c r="Z127" s="252"/>
      <c r="AA127" s="252"/>
      <c r="AB127" s="252"/>
      <c r="AC127" s="252"/>
    </row>
    <row r="128" spans="1:29">
      <c r="A128" s="252"/>
      <c r="B128" s="252"/>
      <c r="C128" s="252"/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2"/>
      <c r="O128" s="252"/>
      <c r="P128" s="252"/>
      <c r="Q128" s="252"/>
      <c r="R128" s="252"/>
      <c r="S128" s="252"/>
      <c r="T128" s="252"/>
      <c r="U128" s="252"/>
      <c r="V128" s="252"/>
      <c r="W128" s="252"/>
      <c r="X128" s="252"/>
      <c r="Y128" s="252"/>
      <c r="Z128" s="252"/>
      <c r="AA128" s="252"/>
      <c r="AB128" s="252"/>
      <c r="AC128" s="252"/>
    </row>
    <row r="129" spans="1:29">
      <c r="A129" s="252"/>
      <c r="B129" s="252"/>
      <c r="C129" s="252"/>
      <c r="D129" s="252"/>
      <c r="E129" s="252"/>
      <c r="F129" s="252"/>
      <c r="G129" s="252"/>
      <c r="H129" s="252"/>
      <c r="I129" s="252"/>
      <c r="J129" s="252"/>
      <c r="K129" s="252"/>
      <c r="L129" s="252"/>
      <c r="M129" s="252"/>
      <c r="N129" s="252"/>
      <c r="O129" s="252"/>
      <c r="P129" s="252"/>
      <c r="Q129" s="252"/>
      <c r="R129" s="252"/>
      <c r="S129" s="252"/>
      <c r="T129" s="252"/>
      <c r="U129" s="252"/>
      <c r="V129" s="252"/>
      <c r="W129" s="252"/>
      <c r="X129" s="252"/>
      <c r="Y129" s="252"/>
      <c r="Z129" s="252"/>
      <c r="AA129" s="252"/>
      <c r="AB129" s="252"/>
      <c r="AC129" s="252"/>
    </row>
    <row r="130" spans="1:29">
      <c r="A130" s="252"/>
      <c r="B130" s="252"/>
      <c r="C130" s="252"/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2"/>
      <c r="R130" s="252"/>
      <c r="S130" s="252"/>
      <c r="T130" s="252"/>
      <c r="U130" s="252"/>
      <c r="V130" s="252"/>
      <c r="W130" s="252"/>
      <c r="X130" s="252"/>
      <c r="Y130" s="252"/>
      <c r="Z130" s="252"/>
      <c r="AA130" s="252"/>
      <c r="AB130" s="252"/>
      <c r="AC130" s="252"/>
    </row>
    <row r="131" spans="1:29">
      <c r="A131" s="252"/>
      <c r="B131" s="252"/>
      <c r="C131" s="252"/>
      <c r="D131" s="252"/>
      <c r="E131" s="252"/>
      <c r="F131" s="252"/>
      <c r="G131" s="252"/>
      <c r="H131" s="252"/>
      <c r="I131" s="252"/>
      <c r="J131" s="252"/>
      <c r="K131" s="252"/>
      <c r="L131" s="252"/>
      <c r="M131" s="252"/>
      <c r="N131" s="252"/>
      <c r="O131" s="252"/>
      <c r="P131" s="252"/>
      <c r="Q131" s="252"/>
      <c r="R131" s="252"/>
      <c r="S131" s="252"/>
      <c r="T131" s="252"/>
      <c r="U131" s="252"/>
      <c r="V131" s="252"/>
      <c r="W131" s="252"/>
      <c r="X131" s="252"/>
      <c r="Y131" s="252"/>
      <c r="Z131" s="252"/>
      <c r="AA131" s="252"/>
      <c r="AB131" s="252"/>
      <c r="AC131" s="252"/>
    </row>
    <row r="132" spans="1:29">
      <c r="A132" s="252"/>
      <c r="B132" s="252"/>
      <c r="C132" s="252"/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  <c r="N132" s="252"/>
      <c r="O132" s="252"/>
      <c r="P132" s="252"/>
      <c r="Q132" s="252"/>
      <c r="R132" s="252"/>
      <c r="S132" s="252"/>
      <c r="T132" s="252"/>
      <c r="U132" s="252"/>
      <c r="V132" s="252"/>
      <c r="W132" s="252"/>
      <c r="X132" s="252"/>
      <c r="Y132" s="252"/>
      <c r="Z132" s="252"/>
      <c r="AA132" s="252"/>
      <c r="AB132" s="252"/>
      <c r="AC132" s="252"/>
    </row>
    <row r="133" spans="1:29">
      <c r="A133" s="252"/>
      <c r="B133" s="252"/>
      <c r="C133" s="252"/>
      <c r="D133" s="252"/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2"/>
      <c r="R133" s="252"/>
      <c r="S133" s="252"/>
      <c r="T133" s="252"/>
      <c r="U133" s="252"/>
      <c r="V133" s="252"/>
      <c r="W133" s="252"/>
      <c r="X133" s="252"/>
      <c r="Y133" s="252"/>
      <c r="Z133" s="252"/>
      <c r="AA133" s="252"/>
      <c r="AB133" s="252"/>
      <c r="AC133" s="252"/>
    </row>
    <row r="134" spans="1:29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252"/>
      <c r="Z134" s="252"/>
      <c r="AA134" s="252"/>
      <c r="AB134" s="252"/>
      <c r="AC134" s="252"/>
    </row>
    <row r="135" spans="1:29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  <c r="AB135" s="252"/>
      <c r="AC135" s="252"/>
    </row>
    <row r="136" spans="1:29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  <c r="AB136" s="252"/>
      <c r="AC136" s="252"/>
    </row>
    <row r="137" spans="1:29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  <c r="AB137" s="252"/>
      <c r="AC137" s="252"/>
    </row>
    <row r="138" spans="1:29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  <c r="AB138" s="252"/>
      <c r="AC138" s="252"/>
    </row>
    <row r="139" spans="1:29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  <c r="AB139" s="252"/>
      <c r="AC139" s="252"/>
    </row>
    <row r="140" spans="1:29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  <c r="AB140" s="252"/>
      <c r="AC140" s="252"/>
    </row>
    <row r="141" spans="1:29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  <c r="AB141" s="252"/>
      <c r="AC141" s="252"/>
    </row>
    <row r="142" spans="1:29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  <c r="AB149" s="252"/>
      <c r="AC149" s="252"/>
    </row>
    <row r="150" spans="1:29" ht="15.6">
      <c r="A150" s="251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  <c r="AB150" s="252"/>
      <c r="AC150" s="252"/>
    </row>
    <row r="151" spans="1:29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  <c r="AB151" s="252"/>
      <c r="AC151" s="252"/>
    </row>
    <row r="152" spans="1:29">
      <c r="A152" s="252"/>
      <c r="B152" s="439"/>
      <c r="C152" s="252"/>
      <c r="D152" s="252"/>
      <c r="E152" s="439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</row>
    <row r="153" spans="1:29">
      <c r="A153" s="252"/>
      <c r="B153" s="253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</row>
    <row r="156" spans="1:29">
      <c r="A156" s="256" t="s">
        <v>1441</v>
      </c>
    </row>
    <row r="157" spans="1:29" ht="15.6">
      <c r="A157" s="256" t="s">
        <v>1442</v>
      </c>
    </row>
    <row r="158" spans="1:29" ht="15.6">
      <c r="A158" s="256" t="s">
        <v>1443</v>
      </c>
    </row>
    <row r="159" spans="1:29">
      <c r="A159" s="256"/>
    </row>
    <row r="160" spans="1:29">
      <c r="A160" s="256" t="s">
        <v>1444</v>
      </c>
    </row>
    <row r="161" spans="1:1">
      <c r="A161" s="256" t="s">
        <v>1445</v>
      </c>
    </row>
    <row r="162" spans="1:1">
      <c r="A162" s="256" t="s">
        <v>1446</v>
      </c>
    </row>
    <row r="163" spans="1:1">
      <c r="A163" s="256" t="s">
        <v>1447</v>
      </c>
    </row>
    <row r="164" spans="1:1">
      <c r="A164" s="256" t="s">
        <v>1448</v>
      </c>
    </row>
    <row r="165" spans="1:1">
      <c r="A165" s="256" t="s">
        <v>1449</v>
      </c>
    </row>
    <row r="166" spans="1:1">
      <c r="A166" s="256" t="s">
        <v>1450</v>
      </c>
    </row>
  </sheetData>
  <pageMargins left="0.7" right="0.7" top="0.75" bottom="0.75" header="0.3" footer="0.3"/>
  <pageSetup paperSize="8" scale="53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topLeftCell="A4" workbookViewId="0"/>
  </sheetViews>
  <sheetFormatPr defaultColWidth="11.42578125" defaultRowHeight="14.4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7"/>
  <sheetViews>
    <sheetView topLeftCell="A10" workbookViewId="0">
      <selection activeCell="F13" sqref="F13:F37"/>
    </sheetView>
  </sheetViews>
  <sheetFormatPr defaultColWidth="8.85546875" defaultRowHeight="14.45"/>
  <cols>
    <col min="6" max="6" width="24.42578125" style="279" customWidth="1"/>
    <col min="7" max="7" width="22.42578125" customWidth="1"/>
  </cols>
  <sheetData>
    <row r="1" spans="1:11">
      <c r="A1" s="74"/>
      <c r="B1" s="73" t="s">
        <v>1039</v>
      </c>
      <c r="C1" s="75" t="s">
        <v>1116</v>
      </c>
      <c r="D1" s="74"/>
      <c r="E1" s="74"/>
      <c r="G1" s="73" t="s">
        <v>1041</v>
      </c>
      <c r="H1" s="75" t="s">
        <v>1473</v>
      </c>
      <c r="I1" s="74"/>
      <c r="J1" s="74"/>
      <c r="K1" s="74"/>
    </row>
    <row r="2" spans="1:11">
      <c r="A2" s="74"/>
      <c r="B2" s="73" t="s">
        <v>1043</v>
      </c>
      <c r="C2" s="79" t="s">
        <v>1474</v>
      </c>
      <c r="D2" s="74"/>
      <c r="E2" s="74"/>
      <c r="G2" s="73" t="s">
        <v>1045</v>
      </c>
      <c r="H2" s="75"/>
      <c r="I2" s="74"/>
      <c r="J2" s="74"/>
      <c r="K2" s="74" t="s">
        <v>1475</v>
      </c>
    </row>
    <row r="3" spans="1:11">
      <c r="A3" s="74"/>
      <c r="B3" s="74"/>
      <c r="C3" s="74"/>
      <c r="D3" s="74"/>
      <c r="E3" s="74"/>
      <c r="G3" s="73" t="s">
        <v>1046</v>
      </c>
      <c r="H3" s="75"/>
      <c r="I3" s="74"/>
      <c r="J3" s="74"/>
      <c r="K3" s="74"/>
    </row>
    <row r="4" spans="1:11">
      <c r="A4" s="74"/>
      <c r="B4" s="73" t="s">
        <v>1047</v>
      </c>
      <c r="C4" s="75" t="s">
        <v>1118</v>
      </c>
      <c r="D4" s="74"/>
      <c r="E4" s="74"/>
      <c r="G4" s="73" t="s">
        <v>1048</v>
      </c>
      <c r="H4" s="75"/>
      <c r="I4" s="74"/>
      <c r="J4" s="74"/>
      <c r="K4" s="74"/>
    </row>
    <row r="5" spans="1:11">
      <c r="A5" s="74"/>
      <c r="B5" s="73" t="s">
        <v>1043</v>
      </c>
      <c r="C5" s="80">
        <v>42472</v>
      </c>
      <c r="D5" s="74"/>
      <c r="E5" s="74"/>
      <c r="G5" s="74"/>
      <c r="H5" s="74"/>
      <c r="I5" s="74"/>
      <c r="J5" s="74"/>
      <c r="K5" s="74"/>
    </row>
    <row r="6" spans="1:11">
      <c r="A6" s="74"/>
      <c r="B6" s="74"/>
      <c r="C6" s="74"/>
      <c r="D6" s="74"/>
      <c r="E6" s="74"/>
      <c r="G6" s="73" t="s">
        <v>1049</v>
      </c>
      <c r="H6" s="75"/>
      <c r="I6" s="74"/>
      <c r="J6" s="73" t="s">
        <v>1050</v>
      </c>
      <c r="K6" s="75"/>
    </row>
    <row r="7" spans="1:11">
      <c r="A7" s="74"/>
      <c r="B7" s="74"/>
      <c r="C7" s="74"/>
      <c r="D7" s="74"/>
      <c r="E7" s="74"/>
      <c r="G7" s="74"/>
      <c r="H7" s="74"/>
      <c r="I7" s="74"/>
      <c r="J7" s="74"/>
      <c r="K7" s="74"/>
    </row>
    <row r="8" spans="1:11">
      <c r="A8" s="74"/>
      <c r="B8" s="74"/>
      <c r="C8" s="74"/>
      <c r="D8" s="74"/>
      <c r="E8" s="74"/>
      <c r="G8" s="74"/>
      <c r="H8" s="74"/>
      <c r="I8" s="74"/>
      <c r="J8" s="74"/>
      <c r="K8" s="74"/>
    </row>
    <row r="9" spans="1:11">
      <c r="A9" s="74"/>
      <c r="B9" s="74"/>
      <c r="C9" s="74"/>
      <c r="D9" s="74"/>
      <c r="E9" s="74"/>
      <c r="G9" s="74"/>
      <c r="H9" s="74"/>
      <c r="I9" s="74"/>
      <c r="J9" s="74"/>
      <c r="K9" s="74"/>
    </row>
    <row r="10" spans="1:11">
      <c r="A10" s="76" t="s">
        <v>1051</v>
      </c>
      <c r="B10" s="81" t="s">
        <v>1052</v>
      </c>
      <c r="C10" t="s">
        <v>62</v>
      </c>
    </row>
    <row r="11" spans="1:11">
      <c r="D11" s="82" t="s">
        <v>1476</v>
      </c>
      <c r="E11" s="82" t="s">
        <v>1477</v>
      </c>
      <c r="F11" s="280" t="s">
        <v>1478</v>
      </c>
      <c r="G11" s="82" t="s">
        <v>156</v>
      </c>
    </row>
    <row r="12" spans="1:11">
      <c r="A12" t="s">
        <v>1053</v>
      </c>
      <c r="B12" s="78" t="s">
        <v>1054</v>
      </c>
      <c r="C12" t="s">
        <v>5</v>
      </c>
      <c r="D12" s="82"/>
      <c r="E12" s="82" t="s">
        <v>1479</v>
      </c>
      <c r="F12" s="280" t="s">
        <v>1480</v>
      </c>
      <c r="G12" s="82" t="s">
        <v>1479</v>
      </c>
    </row>
    <row r="13" spans="1:11">
      <c r="A13" t="s">
        <v>1060</v>
      </c>
      <c r="B13" s="78">
        <v>323</v>
      </c>
      <c r="C13" t="s">
        <v>1061</v>
      </c>
      <c r="D13" s="83" t="s">
        <v>976</v>
      </c>
      <c r="E13" s="83" t="s">
        <v>1481</v>
      </c>
      <c r="F13" s="281">
        <v>6.0970000000000004</v>
      </c>
      <c r="G13" s="84">
        <v>42452.510949074072</v>
      </c>
    </row>
    <row r="14" spans="1:11">
      <c r="A14" t="s">
        <v>1063</v>
      </c>
      <c r="B14" s="78">
        <v>323</v>
      </c>
      <c r="C14" t="s">
        <v>1064</v>
      </c>
      <c r="D14" s="83" t="s">
        <v>977</v>
      </c>
      <c r="E14" s="83" t="s">
        <v>1481</v>
      </c>
      <c r="F14" s="281">
        <v>1.3560000000000001</v>
      </c>
      <c r="G14" s="84">
        <v>42452.517870370371</v>
      </c>
    </row>
    <row r="15" spans="1:11">
      <c r="A15" t="s">
        <v>1066</v>
      </c>
      <c r="B15" s="78" t="s">
        <v>17</v>
      </c>
      <c r="C15" t="s">
        <v>1067</v>
      </c>
      <c r="D15" s="83" t="s">
        <v>970</v>
      </c>
      <c r="E15" s="83" t="s">
        <v>1481</v>
      </c>
      <c r="F15" s="281">
        <v>7.1529999999999996</v>
      </c>
      <c r="G15" s="84">
        <v>42453.627060185187</v>
      </c>
    </row>
    <row r="16" spans="1:11">
      <c r="A16" t="s">
        <v>1068</v>
      </c>
      <c r="B16" s="78" t="s">
        <v>19</v>
      </c>
      <c r="C16" t="s">
        <v>1069</v>
      </c>
      <c r="D16" s="83" t="s">
        <v>971</v>
      </c>
      <c r="E16" s="83" t="s">
        <v>1481</v>
      </c>
      <c r="F16" s="281">
        <v>14.3</v>
      </c>
      <c r="G16" s="84">
        <v>42453.6325</v>
      </c>
    </row>
    <row r="17" spans="1:7">
      <c r="A17" t="s">
        <v>1070</v>
      </c>
      <c r="B17" s="78">
        <v>352</v>
      </c>
      <c r="C17" t="s">
        <v>1071</v>
      </c>
      <c r="D17" s="83" t="s">
        <v>978</v>
      </c>
      <c r="E17" s="83" t="s">
        <v>1481</v>
      </c>
      <c r="F17" s="281">
        <v>3.48</v>
      </c>
      <c r="G17" s="84">
        <v>42453.639675925922</v>
      </c>
    </row>
    <row r="18" spans="1:7">
      <c r="A18" t="s">
        <v>1072</v>
      </c>
      <c r="B18" s="78">
        <v>1024</v>
      </c>
      <c r="C18" t="s">
        <v>1073</v>
      </c>
      <c r="D18" s="83" t="s">
        <v>979</v>
      </c>
      <c r="E18" s="83" t="s">
        <v>1481</v>
      </c>
      <c r="F18" s="281">
        <v>1.4750000000000001</v>
      </c>
      <c r="G18" s="84">
        <v>42453.646620370368</v>
      </c>
    </row>
    <row r="19" spans="1:7">
      <c r="A19" t="s">
        <v>1075</v>
      </c>
      <c r="B19" s="78" t="s">
        <v>34</v>
      </c>
      <c r="C19" t="s">
        <v>1064</v>
      </c>
      <c r="D19" s="83" t="s">
        <v>980</v>
      </c>
      <c r="E19" s="83" t="s">
        <v>1481</v>
      </c>
      <c r="F19" s="281">
        <v>3</v>
      </c>
      <c r="G19" s="84">
        <v>42453.655740740738</v>
      </c>
    </row>
    <row r="20" spans="1:7">
      <c r="A20" t="s">
        <v>1076</v>
      </c>
      <c r="B20" s="78">
        <v>4031</v>
      </c>
      <c r="C20" t="s">
        <v>1077</v>
      </c>
      <c r="D20" s="83" t="s">
        <v>972</v>
      </c>
      <c r="E20" s="83" t="s">
        <v>1481</v>
      </c>
      <c r="F20" s="281">
        <v>7.5209999999999999</v>
      </c>
      <c r="G20" s="84">
        <v>42453.663159722222</v>
      </c>
    </row>
    <row r="21" spans="1:7">
      <c r="A21" t="s">
        <v>1080</v>
      </c>
      <c r="B21" s="78">
        <v>4031</v>
      </c>
      <c r="C21" t="s">
        <v>35</v>
      </c>
      <c r="D21" s="83" t="s">
        <v>973</v>
      </c>
      <c r="E21" s="83" t="s">
        <v>1481</v>
      </c>
      <c r="F21" s="281">
        <v>7.3739999999999997</v>
      </c>
      <c r="G21" s="84">
        <v>42453.670555555553</v>
      </c>
    </row>
    <row r="22" spans="1:7">
      <c r="A22" t="s">
        <v>1081</v>
      </c>
      <c r="B22" s="78">
        <v>4031</v>
      </c>
      <c r="C22" t="s">
        <v>1082</v>
      </c>
      <c r="D22" s="83" t="s">
        <v>974</v>
      </c>
      <c r="E22" s="83" t="s">
        <v>1481</v>
      </c>
      <c r="F22" s="281">
        <v>14.61</v>
      </c>
      <c r="G22" s="84">
        <v>42453.676122685189</v>
      </c>
    </row>
    <row r="23" spans="1:7">
      <c r="A23" t="s">
        <v>1083</v>
      </c>
      <c r="B23" s="78" t="s">
        <v>41</v>
      </c>
      <c r="C23" t="s">
        <v>1064</v>
      </c>
      <c r="D23" s="83" t="s">
        <v>981</v>
      </c>
      <c r="E23" s="83" t="s">
        <v>1481</v>
      </c>
      <c r="F23" s="281">
        <v>5.7949999999999999</v>
      </c>
      <c r="G23" s="84">
        <v>42453.683483796296</v>
      </c>
    </row>
    <row r="24" spans="1:7">
      <c r="A24" t="s">
        <v>1085</v>
      </c>
      <c r="B24" s="78">
        <v>4016</v>
      </c>
      <c r="C24" t="s">
        <v>1073</v>
      </c>
      <c r="D24" s="83" t="s">
        <v>982</v>
      </c>
      <c r="E24" s="83" t="s">
        <v>1481</v>
      </c>
      <c r="F24" s="281">
        <v>3.5419999999999998</v>
      </c>
      <c r="G24" s="84">
        <v>42453.690937500003</v>
      </c>
    </row>
    <row r="25" spans="1:7">
      <c r="A25" t="s">
        <v>1086</v>
      </c>
      <c r="B25" s="78">
        <v>1033</v>
      </c>
      <c r="C25" t="s">
        <v>1087</v>
      </c>
      <c r="D25" s="83" t="s">
        <v>983</v>
      </c>
      <c r="E25" s="83" t="s">
        <v>1481</v>
      </c>
      <c r="F25" s="281">
        <v>2.3610000000000002</v>
      </c>
      <c r="G25" s="84">
        <v>42452.525046296294</v>
      </c>
    </row>
    <row r="26" spans="1:7">
      <c r="A26" t="s">
        <v>1089</v>
      </c>
      <c r="B26" s="78" t="s">
        <v>15</v>
      </c>
      <c r="C26" t="s">
        <v>1090</v>
      </c>
      <c r="D26" s="83" t="s">
        <v>946</v>
      </c>
      <c r="E26" s="83" t="s">
        <v>1481</v>
      </c>
      <c r="F26" s="281">
        <v>2.9489999999999998</v>
      </c>
      <c r="G26" s="84">
        <v>42453.698113425926</v>
      </c>
    </row>
    <row r="27" spans="1:7">
      <c r="A27" t="s">
        <v>1091</v>
      </c>
      <c r="B27" s="78" t="s">
        <v>15</v>
      </c>
      <c r="C27" t="s">
        <v>1087</v>
      </c>
      <c r="D27" s="83" t="s">
        <v>947</v>
      </c>
      <c r="E27" s="83" t="s">
        <v>1481</v>
      </c>
      <c r="F27" s="281">
        <v>5.9420000000000002</v>
      </c>
      <c r="G27" s="84">
        <v>42453.705381944441</v>
      </c>
    </row>
    <row r="28" spans="1:7">
      <c r="A28" t="s">
        <v>1092</v>
      </c>
      <c r="B28" s="78" t="s">
        <v>15</v>
      </c>
      <c r="C28" t="s">
        <v>1093</v>
      </c>
      <c r="D28" s="83" t="s">
        <v>948</v>
      </c>
      <c r="E28" s="83" t="s">
        <v>1481</v>
      </c>
      <c r="F28" s="281">
        <v>11.66</v>
      </c>
      <c r="G28" s="84">
        <v>42453.710868055554</v>
      </c>
    </row>
    <row r="29" spans="1:7">
      <c r="A29" t="s">
        <v>1094</v>
      </c>
      <c r="B29" s="78" t="s">
        <v>15</v>
      </c>
      <c r="C29" t="s">
        <v>1095</v>
      </c>
      <c r="D29" s="83" t="s">
        <v>984</v>
      </c>
      <c r="E29" s="83" t="s">
        <v>1481</v>
      </c>
      <c r="F29" s="281">
        <v>8.9640000000000004</v>
      </c>
      <c r="G29" s="84">
        <v>42453.718831018516</v>
      </c>
    </row>
    <row r="30" spans="1:7">
      <c r="A30" t="s">
        <v>1096</v>
      </c>
      <c r="B30" s="78">
        <v>241</v>
      </c>
      <c r="C30" t="s">
        <v>1097</v>
      </c>
      <c r="D30" s="83" t="s">
        <v>985</v>
      </c>
      <c r="E30" s="83" t="s">
        <v>1481</v>
      </c>
      <c r="F30" s="281">
        <v>4.9429999999999996</v>
      </c>
      <c r="G30" s="84">
        <v>42452.532534722224</v>
      </c>
    </row>
    <row r="31" spans="1:7">
      <c r="A31" t="s">
        <v>1099</v>
      </c>
      <c r="B31" s="78">
        <v>241</v>
      </c>
      <c r="C31" t="s">
        <v>32</v>
      </c>
      <c r="D31" s="83" t="s">
        <v>986</v>
      </c>
      <c r="E31" s="83" t="s">
        <v>1481</v>
      </c>
      <c r="F31" s="281">
        <v>4.4850000000000003</v>
      </c>
      <c r="G31" s="84">
        <v>42452.539942129632</v>
      </c>
    </row>
    <row r="32" spans="1:7">
      <c r="A32" t="s">
        <v>1101</v>
      </c>
      <c r="B32" s="78">
        <v>241</v>
      </c>
      <c r="C32" t="s">
        <v>1064</v>
      </c>
      <c r="D32" s="83" t="s">
        <v>949</v>
      </c>
      <c r="E32" s="83" t="s">
        <v>1481</v>
      </c>
      <c r="F32" s="281">
        <v>4.8239999999999998</v>
      </c>
      <c r="G32" s="84">
        <v>42452.547442129631</v>
      </c>
    </row>
    <row r="33" spans="1:7">
      <c r="A33" t="s">
        <v>1103</v>
      </c>
      <c r="B33" s="78">
        <v>241</v>
      </c>
      <c r="C33" t="s">
        <v>1082</v>
      </c>
      <c r="D33" s="83" t="s">
        <v>987</v>
      </c>
      <c r="E33" s="83" t="s">
        <v>1481</v>
      </c>
      <c r="F33" s="281">
        <v>6.4660000000000002</v>
      </c>
      <c r="G33" s="84">
        <v>42452.555011574077</v>
      </c>
    </row>
    <row r="34" spans="1:7">
      <c r="A34" t="s">
        <v>1105</v>
      </c>
      <c r="B34" s="78">
        <v>241</v>
      </c>
      <c r="C34" t="s">
        <v>1106</v>
      </c>
      <c r="D34" s="83" t="s">
        <v>988</v>
      </c>
      <c r="E34" s="83" t="s">
        <v>1481</v>
      </c>
      <c r="F34" s="281">
        <v>5.5369999999999999</v>
      </c>
      <c r="G34" s="84">
        <v>42452.564340277779</v>
      </c>
    </row>
    <row r="35" spans="1:7">
      <c r="A35" t="s">
        <v>1108</v>
      </c>
      <c r="B35" s="78">
        <v>320</v>
      </c>
      <c r="C35" t="s">
        <v>1087</v>
      </c>
      <c r="D35" s="83" t="s">
        <v>989</v>
      </c>
      <c r="E35" s="83" t="s">
        <v>1481</v>
      </c>
      <c r="F35" s="281">
        <v>3.597</v>
      </c>
      <c r="G35" s="84">
        <v>42452.571527777778</v>
      </c>
    </row>
    <row r="36" spans="1:7">
      <c r="A36" t="s">
        <v>1110</v>
      </c>
      <c r="B36" s="78">
        <v>320</v>
      </c>
      <c r="C36" t="s">
        <v>1111</v>
      </c>
      <c r="D36" s="83" t="s">
        <v>1168</v>
      </c>
      <c r="E36" s="83" t="s">
        <v>1481</v>
      </c>
      <c r="F36" s="281">
        <v>2.5049999999999999</v>
      </c>
      <c r="G36" s="84">
        <v>42452.578599537039</v>
      </c>
    </row>
    <row r="37" spans="1:7">
      <c r="A37" t="s">
        <v>1113</v>
      </c>
      <c r="B37" s="78">
        <v>320</v>
      </c>
      <c r="C37" t="s">
        <v>1114</v>
      </c>
      <c r="D37" s="83" t="s">
        <v>1169</v>
      </c>
      <c r="E37" s="83" t="s">
        <v>1481</v>
      </c>
      <c r="F37" s="281">
        <v>1.58</v>
      </c>
      <c r="G37" s="84">
        <v>42452.585497685184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BL85"/>
  <sheetViews>
    <sheetView topLeftCell="AP4" workbookViewId="0">
      <selection activeCell="BL15" sqref="BL15"/>
    </sheetView>
  </sheetViews>
  <sheetFormatPr defaultColWidth="8.85546875" defaultRowHeight="14.45"/>
  <cols>
    <col min="6" max="6" width="14.42578125" customWidth="1"/>
    <col min="16" max="16" width="15.7109375" customWidth="1"/>
  </cols>
  <sheetData>
    <row r="2" spans="1:64">
      <c r="H2" s="78" t="s">
        <v>1482</v>
      </c>
      <c r="I2" s="78" t="s">
        <v>1483</v>
      </c>
      <c r="J2" s="78" t="s">
        <v>1484</v>
      </c>
      <c r="K2" s="78" t="s">
        <v>1483</v>
      </c>
      <c r="L2" s="78" t="s">
        <v>1483</v>
      </c>
      <c r="M2" s="78" t="s">
        <v>1483</v>
      </c>
      <c r="N2" s="78" t="s">
        <v>1483</v>
      </c>
      <c r="O2" s="78" t="s">
        <v>1483</v>
      </c>
      <c r="P2" s="78" t="s">
        <v>1483</v>
      </c>
      <c r="Q2" s="78" t="s">
        <v>1483</v>
      </c>
      <c r="R2" s="78" t="s">
        <v>1483</v>
      </c>
      <c r="S2" s="78" t="s">
        <v>1483</v>
      </c>
      <c r="T2" s="78" t="s">
        <v>1483</v>
      </c>
      <c r="U2" s="78" t="s">
        <v>1483</v>
      </c>
      <c r="V2" s="78" t="s">
        <v>1483</v>
      </c>
      <c r="W2" s="78" t="s">
        <v>1483</v>
      </c>
      <c r="X2" s="78" t="s">
        <v>1483</v>
      </c>
      <c r="Y2" s="78" t="s">
        <v>1483</v>
      </c>
      <c r="Z2" s="78" t="s">
        <v>1483</v>
      </c>
      <c r="AA2" s="78" t="s">
        <v>1483</v>
      </c>
      <c r="AB2" s="78" t="s">
        <v>1483</v>
      </c>
      <c r="AC2" s="78" t="s">
        <v>1483</v>
      </c>
      <c r="AD2" s="78" t="s">
        <v>1484</v>
      </c>
      <c r="AE2" s="78" t="s">
        <v>1484</v>
      </c>
      <c r="AF2" s="78" t="s">
        <v>1484</v>
      </c>
      <c r="AG2" s="78" t="s">
        <v>1484</v>
      </c>
      <c r="AH2" s="78" t="s">
        <v>1484</v>
      </c>
      <c r="AI2" s="78" t="s">
        <v>1484</v>
      </c>
      <c r="AJ2" s="78" t="s">
        <v>1484</v>
      </c>
      <c r="AK2" s="78" t="s">
        <v>1484</v>
      </c>
      <c r="AL2" s="78" t="s">
        <v>1484</v>
      </c>
      <c r="AM2" s="78" t="s">
        <v>1484</v>
      </c>
      <c r="AN2" s="78" t="s">
        <v>1484</v>
      </c>
      <c r="AO2" s="78" t="s">
        <v>1484</v>
      </c>
      <c r="AP2" s="78" t="s">
        <v>1484</v>
      </c>
      <c r="AQ2" s="78" t="s">
        <v>1484</v>
      </c>
      <c r="AR2" s="78" t="s">
        <v>1484</v>
      </c>
      <c r="AS2" s="78" t="s">
        <v>1484</v>
      </c>
      <c r="AT2" s="78" t="s">
        <v>1484</v>
      </c>
      <c r="AU2" s="78" t="s">
        <v>1484</v>
      </c>
      <c r="AV2" s="78" t="s">
        <v>1484</v>
      </c>
      <c r="AW2" s="78" t="s">
        <v>1484</v>
      </c>
      <c r="AX2" s="78" t="s">
        <v>1484</v>
      </c>
      <c r="AY2" s="78" t="s">
        <v>1484</v>
      </c>
      <c r="AZ2" s="78" t="s">
        <v>1484</v>
      </c>
      <c r="BA2" s="78" t="s">
        <v>1484</v>
      </c>
      <c r="BB2" s="78" t="s">
        <v>1484</v>
      </c>
      <c r="BC2" s="78" t="s">
        <v>1484</v>
      </c>
      <c r="BD2" s="78" t="s">
        <v>1484</v>
      </c>
      <c r="BE2" s="78" t="s">
        <v>1484</v>
      </c>
      <c r="BF2" s="78" t="s">
        <v>1484</v>
      </c>
      <c r="BG2" s="78" t="s">
        <v>1484</v>
      </c>
      <c r="BH2" s="78" t="s">
        <v>1484</v>
      </c>
      <c r="BI2" s="78" t="s">
        <v>1484</v>
      </c>
      <c r="BJ2" s="78" t="s">
        <v>1484</v>
      </c>
      <c r="BK2" s="78" t="s">
        <v>1484</v>
      </c>
      <c r="BL2" s="78" t="s">
        <v>1484</v>
      </c>
    </row>
    <row r="3" spans="1:64">
      <c r="H3" s="78" t="s">
        <v>1485</v>
      </c>
      <c r="I3" s="78" t="s">
        <v>75</v>
      </c>
      <c r="J3" s="78" t="s">
        <v>1486</v>
      </c>
      <c r="K3" s="78" t="s">
        <v>76</v>
      </c>
      <c r="L3" s="78" t="s">
        <v>79</v>
      </c>
      <c r="M3" s="78" t="s">
        <v>1487</v>
      </c>
      <c r="N3" s="78" t="s">
        <v>1488</v>
      </c>
      <c r="O3" s="78" t="s">
        <v>78</v>
      </c>
      <c r="P3" s="78" t="s">
        <v>1489</v>
      </c>
      <c r="Q3" s="78" t="s">
        <v>1490</v>
      </c>
      <c r="R3" s="78" t="s">
        <v>1491</v>
      </c>
      <c r="S3" s="78" t="s">
        <v>1492</v>
      </c>
      <c r="T3" s="78" t="s">
        <v>1493</v>
      </c>
      <c r="U3" s="78" t="s">
        <v>88</v>
      </c>
      <c r="V3" s="78" t="s">
        <v>89</v>
      </c>
      <c r="W3" s="78" t="s">
        <v>1494</v>
      </c>
      <c r="X3" s="78" t="s">
        <v>1495</v>
      </c>
      <c r="Y3" s="78" t="s">
        <v>1496</v>
      </c>
      <c r="Z3" s="78" t="s">
        <v>1497</v>
      </c>
      <c r="AA3" s="78" t="s">
        <v>1498</v>
      </c>
      <c r="AB3" s="78" t="s">
        <v>1499</v>
      </c>
      <c r="AC3" s="78" t="s">
        <v>1500</v>
      </c>
      <c r="AD3" s="78" t="s">
        <v>1501</v>
      </c>
      <c r="AE3" s="78" t="s">
        <v>1502</v>
      </c>
      <c r="AF3" s="78" t="s">
        <v>1503</v>
      </c>
      <c r="AG3" s="78" t="s">
        <v>1504</v>
      </c>
      <c r="AH3" s="78" t="s">
        <v>1505</v>
      </c>
      <c r="AI3" s="78" t="s">
        <v>1506</v>
      </c>
      <c r="AJ3" s="78" t="s">
        <v>1507</v>
      </c>
      <c r="AK3" s="78" t="s">
        <v>1508</v>
      </c>
      <c r="AL3" s="78" t="s">
        <v>1509</v>
      </c>
      <c r="AM3" s="78" t="s">
        <v>1510</v>
      </c>
      <c r="AN3" s="78" t="s">
        <v>1511</v>
      </c>
      <c r="AO3" s="78" t="s">
        <v>1512</v>
      </c>
      <c r="AP3" s="78" t="s">
        <v>1513</v>
      </c>
      <c r="AQ3" s="78" t="s">
        <v>1514</v>
      </c>
      <c r="AR3" s="78" t="s">
        <v>1515</v>
      </c>
      <c r="AS3" s="78" t="s">
        <v>1516</v>
      </c>
      <c r="AT3" s="78" t="s">
        <v>1517</v>
      </c>
      <c r="AU3" s="78" t="s">
        <v>1518</v>
      </c>
      <c r="AV3" s="78" t="s">
        <v>1519</v>
      </c>
      <c r="AW3" s="78" t="s">
        <v>1520</v>
      </c>
      <c r="AX3" s="78" t="s">
        <v>1521</v>
      </c>
      <c r="AY3" s="78" t="s">
        <v>1522</v>
      </c>
      <c r="AZ3" s="78" t="s">
        <v>1523</v>
      </c>
      <c r="BA3" s="78" t="s">
        <v>1524</v>
      </c>
      <c r="BB3" s="78" t="s">
        <v>1525</v>
      </c>
      <c r="BC3" s="78" t="s">
        <v>1526</v>
      </c>
      <c r="BD3" s="78" t="s">
        <v>1527</v>
      </c>
      <c r="BE3" s="78" t="s">
        <v>1528</v>
      </c>
      <c r="BF3" s="78" t="s">
        <v>1529</v>
      </c>
      <c r="BG3" s="78" t="s">
        <v>1530</v>
      </c>
      <c r="BH3" s="78" t="s">
        <v>1531</v>
      </c>
      <c r="BI3" s="78" t="s">
        <v>1532</v>
      </c>
      <c r="BJ3" s="78" t="s">
        <v>1533</v>
      </c>
      <c r="BK3" s="78" t="s">
        <v>1534</v>
      </c>
      <c r="BL3" s="78" t="s">
        <v>1535</v>
      </c>
    </row>
    <row r="4" spans="1:64">
      <c r="H4" s="78" t="s">
        <v>1536</v>
      </c>
      <c r="I4">
        <v>7</v>
      </c>
      <c r="J4">
        <v>11</v>
      </c>
      <c r="K4">
        <v>23</v>
      </c>
      <c r="L4">
        <v>24</v>
      </c>
      <c r="M4">
        <v>26</v>
      </c>
      <c r="N4">
        <v>27</v>
      </c>
      <c r="O4">
        <v>31</v>
      </c>
      <c r="P4">
        <v>39</v>
      </c>
      <c r="Q4">
        <v>44</v>
      </c>
      <c r="R4">
        <v>45</v>
      </c>
      <c r="S4">
        <v>48</v>
      </c>
      <c r="T4">
        <v>51</v>
      </c>
      <c r="U4">
        <v>52</v>
      </c>
      <c r="V4">
        <v>55</v>
      </c>
      <c r="W4">
        <v>57</v>
      </c>
      <c r="X4">
        <v>59</v>
      </c>
      <c r="Y4">
        <v>60</v>
      </c>
      <c r="Z4">
        <v>63</v>
      </c>
      <c r="AA4">
        <v>66</v>
      </c>
      <c r="AB4">
        <v>71</v>
      </c>
      <c r="AC4">
        <v>75</v>
      </c>
      <c r="AD4">
        <v>77</v>
      </c>
      <c r="AE4">
        <v>82</v>
      </c>
      <c r="AF4">
        <v>85</v>
      </c>
      <c r="AG4">
        <v>88</v>
      </c>
      <c r="AH4">
        <v>89</v>
      </c>
      <c r="AI4">
        <v>90</v>
      </c>
      <c r="AJ4">
        <v>93</v>
      </c>
      <c r="AK4">
        <v>95</v>
      </c>
      <c r="AL4">
        <v>107</v>
      </c>
      <c r="AM4">
        <v>111</v>
      </c>
      <c r="AN4">
        <v>114</v>
      </c>
      <c r="AO4">
        <v>115</v>
      </c>
      <c r="AP4">
        <v>118</v>
      </c>
      <c r="AQ4">
        <v>121</v>
      </c>
      <c r="AR4">
        <v>125</v>
      </c>
      <c r="AS4">
        <v>133</v>
      </c>
      <c r="AT4">
        <v>137</v>
      </c>
      <c r="AU4">
        <v>139</v>
      </c>
      <c r="AV4">
        <v>140</v>
      </c>
      <c r="AW4">
        <v>141</v>
      </c>
      <c r="AX4">
        <v>145</v>
      </c>
      <c r="AY4">
        <v>146</v>
      </c>
      <c r="AZ4">
        <v>147</v>
      </c>
      <c r="BA4">
        <v>151</v>
      </c>
      <c r="BB4">
        <v>153</v>
      </c>
      <c r="BC4">
        <v>157</v>
      </c>
      <c r="BD4">
        <v>159</v>
      </c>
      <c r="BE4">
        <v>163</v>
      </c>
      <c r="BF4">
        <v>165</v>
      </c>
      <c r="BG4">
        <v>166</v>
      </c>
      <c r="BH4">
        <v>169</v>
      </c>
      <c r="BI4">
        <v>172</v>
      </c>
      <c r="BJ4">
        <v>175</v>
      </c>
      <c r="BK4">
        <v>178</v>
      </c>
      <c r="BL4">
        <v>181</v>
      </c>
    </row>
    <row r="5" spans="1:64">
      <c r="H5" s="78" t="s">
        <v>1233</v>
      </c>
      <c r="I5" s="78" t="s">
        <v>1537</v>
      </c>
      <c r="J5" s="78" t="s">
        <v>1537</v>
      </c>
      <c r="K5" s="78" t="s">
        <v>1537</v>
      </c>
      <c r="L5" s="78" t="s">
        <v>1537</v>
      </c>
      <c r="M5" s="78" t="s">
        <v>1537</v>
      </c>
      <c r="N5" s="78" t="s">
        <v>1537</v>
      </c>
      <c r="O5" s="78" t="s">
        <v>1537</v>
      </c>
      <c r="P5" s="78" t="s">
        <v>1537</v>
      </c>
      <c r="Q5" s="78" t="s">
        <v>1537</v>
      </c>
      <c r="R5" s="78" t="s">
        <v>1537</v>
      </c>
      <c r="S5" s="78" t="s">
        <v>1537</v>
      </c>
      <c r="T5" s="78" t="s">
        <v>1537</v>
      </c>
      <c r="U5" s="78" t="s">
        <v>1537</v>
      </c>
      <c r="V5" s="78" t="s">
        <v>1537</v>
      </c>
      <c r="W5" s="78" t="s">
        <v>1537</v>
      </c>
      <c r="X5" s="78" t="s">
        <v>1537</v>
      </c>
      <c r="Y5" s="78" t="s">
        <v>1537</v>
      </c>
      <c r="Z5" s="78" t="s">
        <v>1537</v>
      </c>
      <c r="AA5" s="78" t="s">
        <v>1537</v>
      </c>
      <c r="AB5" s="78" t="s">
        <v>1537</v>
      </c>
      <c r="AC5" s="78" t="s">
        <v>1537</v>
      </c>
      <c r="AD5" s="78" t="s">
        <v>1537</v>
      </c>
      <c r="AE5" s="78" t="s">
        <v>1537</v>
      </c>
      <c r="AF5" s="78" t="s">
        <v>1537</v>
      </c>
      <c r="AG5" s="78" t="s">
        <v>1537</v>
      </c>
      <c r="AH5" s="78" t="s">
        <v>1537</v>
      </c>
      <c r="AI5" s="78" t="s">
        <v>1537</v>
      </c>
      <c r="AJ5" s="78" t="s">
        <v>1537</v>
      </c>
      <c r="AK5" s="78" t="s">
        <v>1537</v>
      </c>
      <c r="AL5" s="78" t="s">
        <v>1537</v>
      </c>
      <c r="AM5" s="78" t="s">
        <v>1537</v>
      </c>
      <c r="AN5" s="78" t="s">
        <v>1537</v>
      </c>
      <c r="AO5" s="78" t="s">
        <v>1537</v>
      </c>
      <c r="AP5" s="78" t="s">
        <v>1537</v>
      </c>
      <c r="AQ5" s="78" t="s">
        <v>1537</v>
      </c>
      <c r="AR5" s="78" t="s">
        <v>1537</v>
      </c>
      <c r="AS5" s="78" t="s">
        <v>1537</v>
      </c>
      <c r="AT5" s="78" t="s">
        <v>1537</v>
      </c>
      <c r="AU5" s="78" t="s">
        <v>1537</v>
      </c>
      <c r="AV5" s="78" t="s">
        <v>1537</v>
      </c>
      <c r="AW5" s="78" t="s">
        <v>1537</v>
      </c>
      <c r="AX5" s="78" t="s">
        <v>1537</v>
      </c>
      <c r="AY5" s="78" t="s">
        <v>1537</v>
      </c>
      <c r="AZ5" s="78" t="s">
        <v>1537</v>
      </c>
      <c r="BA5" s="78" t="s">
        <v>1537</v>
      </c>
      <c r="BB5" s="78" t="s">
        <v>1537</v>
      </c>
      <c r="BC5" s="78" t="s">
        <v>1537</v>
      </c>
      <c r="BD5" s="78" t="s">
        <v>1537</v>
      </c>
      <c r="BE5" s="78" t="s">
        <v>1537</v>
      </c>
      <c r="BF5" s="78" t="s">
        <v>1537</v>
      </c>
      <c r="BG5" s="78" t="s">
        <v>1537</v>
      </c>
      <c r="BH5" s="78" t="s">
        <v>1537</v>
      </c>
      <c r="BI5" s="78" t="s">
        <v>1537</v>
      </c>
      <c r="BJ5" s="78" t="s">
        <v>1537</v>
      </c>
      <c r="BK5" s="78" t="s">
        <v>1537</v>
      </c>
      <c r="BL5" s="78" t="s">
        <v>1537</v>
      </c>
    </row>
    <row r="7" spans="1:64">
      <c r="H7" s="78" t="s">
        <v>1538</v>
      </c>
      <c r="I7" s="78">
        <v>1.6711</v>
      </c>
      <c r="J7" s="78">
        <v>0.1731</v>
      </c>
      <c r="K7" s="78">
        <v>14.799300000000001</v>
      </c>
      <c r="L7" s="78">
        <v>19.852799999999998</v>
      </c>
      <c r="M7" s="78">
        <v>17.987100000000002</v>
      </c>
      <c r="N7" s="78">
        <v>1.8001</v>
      </c>
      <c r="O7" s="78">
        <v>19.2469</v>
      </c>
      <c r="P7" s="78">
        <v>52.460900000000002</v>
      </c>
      <c r="Q7" s="78">
        <v>1.0147999999999999</v>
      </c>
      <c r="R7" s="78">
        <v>5.7858999999999998</v>
      </c>
      <c r="S7" s="78">
        <v>0.61209999999999998</v>
      </c>
      <c r="T7" s="78">
        <v>0.39279999999999998</v>
      </c>
      <c r="U7" s="78">
        <v>2.2757999999999998</v>
      </c>
      <c r="V7" s="78">
        <v>28.397500000000001</v>
      </c>
      <c r="W7" s="78">
        <v>0.47839999999999999</v>
      </c>
      <c r="X7" s="78">
        <v>1.3250999999999999</v>
      </c>
      <c r="Y7" s="78">
        <v>0.16520000000000001</v>
      </c>
      <c r="Z7" s="78">
        <v>3.6499999999999998E-2</v>
      </c>
      <c r="AA7" s="78">
        <v>3.5999999999999999E-3</v>
      </c>
      <c r="AB7" s="78">
        <v>2.5000000000000001E-2</v>
      </c>
      <c r="AC7" s="78">
        <v>1.0200000000000001E-2</v>
      </c>
      <c r="AD7" s="78">
        <v>0.4345</v>
      </c>
      <c r="AE7" s="78">
        <v>0.68859999999999999</v>
      </c>
      <c r="AF7" s="78">
        <v>0.30430000000000001</v>
      </c>
      <c r="AG7" s="78">
        <v>2.3551000000000002</v>
      </c>
      <c r="AH7" s="78">
        <v>7.7100000000000002E-2</v>
      </c>
      <c r="AI7" s="78">
        <v>1.0200000000000001E-2</v>
      </c>
      <c r="AJ7" s="78">
        <v>0.23430000000000001</v>
      </c>
      <c r="AK7" s="78">
        <v>1E-3</v>
      </c>
      <c r="AL7" s="78">
        <v>2.9999999999999997E-4</v>
      </c>
      <c r="AM7" s="78">
        <v>6.8999999999999999E-3</v>
      </c>
      <c r="AN7" s="78">
        <v>1.2999999999999999E-3</v>
      </c>
      <c r="AO7" s="78">
        <v>4.6300000000000001E-2</v>
      </c>
      <c r="AP7" s="78">
        <v>2.4220000000000002</v>
      </c>
      <c r="AQ7" s="78">
        <v>0.2369</v>
      </c>
      <c r="AR7" s="78">
        <v>0.25840000000000002</v>
      </c>
      <c r="AS7" s="78">
        <v>5.0599999999999999E-2</v>
      </c>
      <c r="AT7" s="78">
        <v>0.48199999999999998</v>
      </c>
      <c r="AU7" s="78">
        <v>5.8999999999999999E-3</v>
      </c>
      <c r="AV7" s="78">
        <v>5.0500000000000003E-2</v>
      </c>
      <c r="AW7" s="78">
        <v>9.7000000000000003E-3</v>
      </c>
      <c r="AX7" s="78">
        <v>5.7000000000000002E-2</v>
      </c>
      <c r="AY7" s="78">
        <v>0.113</v>
      </c>
      <c r="AZ7" s="78">
        <v>5.6000000000000001E-2</v>
      </c>
      <c r="BA7" s="78">
        <v>1.0200000000000001E-2</v>
      </c>
      <c r="BB7" s="78">
        <v>5.3900000000000003E-2</v>
      </c>
      <c r="BC7" s="78">
        <v>4.1799999999999997E-2</v>
      </c>
      <c r="BD7" s="78">
        <v>4.6100000000000002E-2</v>
      </c>
      <c r="BE7" s="78">
        <v>1.55E-2</v>
      </c>
      <c r="BF7" s="78">
        <v>0.1966</v>
      </c>
      <c r="BG7" s="78">
        <v>0.53439999999999999</v>
      </c>
      <c r="BH7" s="78">
        <v>7.9000000000000008E-3</v>
      </c>
      <c r="BI7" s="78">
        <v>0.04</v>
      </c>
      <c r="BJ7" s="78">
        <v>7.8799999999999995E-2</v>
      </c>
      <c r="BK7" s="78">
        <v>1.6000000000000001E-3</v>
      </c>
      <c r="BL7" s="78">
        <v>6.8999999999999999E-3</v>
      </c>
    </row>
    <row r="8" spans="1:64">
      <c r="H8" s="78" t="s">
        <v>1539</v>
      </c>
      <c r="I8" s="78">
        <v>2933.5929999999998</v>
      </c>
      <c r="J8" s="78">
        <v>587.51499999999999</v>
      </c>
      <c r="K8" s="78">
        <v>58098.52</v>
      </c>
      <c r="L8" s="78">
        <v>29045.348000000002</v>
      </c>
      <c r="M8" s="78">
        <v>29181.566999999999</v>
      </c>
      <c r="N8" s="78">
        <v>1766.7370000000001</v>
      </c>
      <c r="O8" s="78">
        <v>58132.74</v>
      </c>
      <c r="P8" s="78">
        <v>58870.116999999998</v>
      </c>
      <c r="Q8" s="78">
        <v>1173.018</v>
      </c>
      <c r="R8" s="78">
        <v>5928.2650000000003</v>
      </c>
      <c r="S8" s="78">
        <v>604.09199999999998</v>
      </c>
      <c r="T8" s="78">
        <v>583.23800000000006</v>
      </c>
      <c r="U8" s="78">
        <v>2931.7020000000002</v>
      </c>
      <c r="V8" s="78">
        <v>29458.091</v>
      </c>
      <c r="W8" s="78">
        <v>588.61199999999997</v>
      </c>
      <c r="X8" s="78">
        <v>2932.857</v>
      </c>
      <c r="Y8" s="78">
        <v>2932.7220000000002</v>
      </c>
      <c r="Z8" s="78">
        <v>0</v>
      </c>
      <c r="AA8" s="78">
        <v>0</v>
      </c>
      <c r="AB8" s="78">
        <v>0</v>
      </c>
      <c r="AC8" s="78">
        <v>0</v>
      </c>
      <c r="AD8" s="78">
        <v>587.01199999999994</v>
      </c>
      <c r="AE8" s="78">
        <v>2915.846</v>
      </c>
      <c r="AF8" s="78">
        <v>588.02800000000002</v>
      </c>
      <c r="AG8" s="78">
        <v>5854.4489999999996</v>
      </c>
      <c r="AH8" s="78">
        <v>59.832000000000001</v>
      </c>
      <c r="AI8" s="78">
        <v>60.01</v>
      </c>
      <c r="AJ8" s="78">
        <v>60.415999999999997</v>
      </c>
      <c r="AK8" s="78">
        <v>0</v>
      </c>
      <c r="AL8" s="78">
        <v>0</v>
      </c>
      <c r="AM8" s="78">
        <v>0</v>
      </c>
      <c r="AN8" s="78">
        <v>0</v>
      </c>
      <c r="AO8" s="78">
        <v>60.588999999999999</v>
      </c>
      <c r="AP8" s="78">
        <v>2936.8850000000002</v>
      </c>
      <c r="AQ8" s="78">
        <v>590.40200000000004</v>
      </c>
      <c r="AR8" s="78">
        <v>590.76099999999997</v>
      </c>
      <c r="AS8" s="78">
        <v>60.895000000000003</v>
      </c>
      <c r="AT8" s="78">
        <v>590.00599999999997</v>
      </c>
      <c r="AU8" s="78">
        <v>61.045000000000002</v>
      </c>
      <c r="AV8" s="78">
        <v>60.875</v>
      </c>
      <c r="AW8" s="78">
        <v>120.31399999999999</v>
      </c>
      <c r="AX8" s="78">
        <v>59.978999999999999</v>
      </c>
      <c r="AY8" s="78">
        <v>120.631</v>
      </c>
      <c r="AZ8" s="78">
        <v>60.533999999999999</v>
      </c>
      <c r="BA8" s="78">
        <v>60.935000000000002</v>
      </c>
      <c r="BB8" s="78">
        <v>60.24</v>
      </c>
      <c r="BC8" s="78">
        <v>121.34699999999999</v>
      </c>
      <c r="BD8" s="78">
        <v>60.555</v>
      </c>
      <c r="BE8" s="78">
        <v>60.393999999999998</v>
      </c>
      <c r="BF8" s="78">
        <v>60.253999999999998</v>
      </c>
      <c r="BG8" s="78">
        <v>590.74599999999998</v>
      </c>
      <c r="BH8" s="78">
        <v>12.163</v>
      </c>
      <c r="BI8" s="78">
        <v>60.496000000000002</v>
      </c>
      <c r="BJ8" s="78">
        <v>2928.4250000000002</v>
      </c>
      <c r="BK8" s="78">
        <v>6.1180000000000003</v>
      </c>
      <c r="BL8" s="78">
        <v>24.431999999999999</v>
      </c>
    </row>
    <row r="10" spans="1:64">
      <c r="H10" s="78" t="s">
        <v>1540</v>
      </c>
      <c r="I10" s="78">
        <v>102.4</v>
      </c>
      <c r="J10" s="78">
        <v>97.3</v>
      </c>
      <c r="K10" s="78">
        <v>102.7</v>
      </c>
      <c r="L10" s="78">
        <v>100.9</v>
      </c>
      <c r="M10" s="78">
        <v>100.7</v>
      </c>
      <c r="N10" s="78">
        <v>100.3</v>
      </c>
      <c r="O10" s="78">
        <v>97.7</v>
      </c>
      <c r="P10" s="78">
        <v>99.6</v>
      </c>
      <c r="Q10" s="78">
        <v>99.6</v>
      </c>
      <c r="R10" s="78">
        <v>99.4</v>
      </c>
      <c r="S10" s="78">
        <v>99.6</v>
      </c>
      <c r="T10" s="78">
        <v>100.7</v>
      </c>
      <c r="U10" s="78">
        <v>100</v>
      </c>
      <c r="V10" s="78">
        <v>99.5</v>
      </c>
      <c r="W10" s="78">
        <v>100.4</v>
      </c>
      <c r="X10" s="78">
        <v>101.4</v>
      </c>
      <c r="Y10" s="78">
        <v>102.3</v>
      </c>
      <c r="Z10" s="78">
        <v>100.1</v>
      </c>
      <c r="AA10" s="78">
        <v>101</v>
      </c>
      <c r="AB10" s="78">
        <v>100.1</v>
      </c>
      <c r="AC10" s="78">
        <v>99.4</v>
      </c>
      <c r="AD10" s="78">
        <v>99.7</v>
      </c>
      <c r="AE10" s="78">
        <v>100</v>
      </c>
      <c r="AF10" s="78">
        <v>94.5</v>
      </c>
      <c r="AG10" s="78">
        <v>98.5</v>
      </c>
      <c r="AH10" s="78">
        <v>96.2</v>
      </c>
      <c r="AI10" s="78">
        <v>99.1</v>
      </c>
      <c r="AJ10" s="78">
        <v>103</v>
      </c>
      <c r="AK10" s="78">
        <v>99.3</v>
      </c>
      <c r="AL10" s="78">
        <v>99.3</v>
      </c>
      <c r="AM10" s="78">
        <v>99.5</v>
      </c>
      <c r="AN10" s="78">
        <v>98.3</v>
      </c>
      <c r="AO10" s="78">
        <v>100.2</v>
      </c>
      <c r="AP10" s="78">
        <v>99.8</v>
      </c>
      <c r="AQ10" s="78">
        <v>95.9</v>
      </c>
      <c r="AR10" s="78">
        <v>95.4</v>
      </c>
      <c r="AS10" s="78">
        <v>100.1</v>
      </c>
      <c r="AT10" s="78">
        <v>100.1</v>
      </c>
      <c r="AU10" s="78">
        <v>100</v>
      </c>
      <c r="AV10" s="78">
        <v>102.7</v>
      </c>
      <c r="AW10" s="78">
        <v>99.8</v>
      </c>
      <c r="AX10" s="78">
        <v>99.9</v>
      </c>
      <c r="AY10" s="78">
        <v>102.1</v>
      </c>
      <c r="AZ10" s="78">
        <v>99.8</v>
      </c>
      <c r="BA10" s="78">
        <v>99.5</v>
      </c>
      <c r="BB10" s="78">
        <v>99.8</v>
      </c>
      <c r="BC10" s="78">
        <v>101.2</v>
      </c>
      <c r="BD10" s="78">
        <v>99.8</v>
      </c>
      <c r="BE10" s="78">
        <v>98.2</v>
      </c>
      <c r="BF10" s="78">
        <v>88.1</v>
      </c>
      <c r="BG10" s="78">
        <v>99.8</v>
      </c>
      <c r="BH10" s="78">
        <v>104.6</v>
      </c>
      <c r="BI10" s="78">
        <v>99.8</v>
      </c>
      <c r="BJ10" s="78">
        <v>102.1</v>
      </c>
      <c r="BK10" s="78">
        <v>99.4</v>
      </c>
      <c r="BL10" s="78">
        <v>100.1</v>
      </c>
    </row>
    <row r="11" spans="1:64">
      <c r="H11" s="78" t="s">
        <v>1541</v>
      </c>
      <c r="I11" s="78">
        <v>110.2</v>
      </c>
      <c r="J11" s="78">
        <v>98.8</v>
      </c>
      <c r="K11" s="78">
        <v>103</v>
      </c>
      <c r="L11" s="78">
        <v>105.8</v>
      </c>
      <c r="M11" s="78">
        <v>103.1</v>
      </c>
      <c r="N11" s="78">
        <v>104.1</v>
      </c>
      <c r="O11" s="78">
        <v>101.8</v>
      </c>
      <c r="P11" s="78">
        <v>100.3</v>
      </c>
      <c r="Q11" s="78">
        <v>28.3</v>
      </c>
      <c r="R11" s="78" t="s">
        <v>1542</v>
      </c>
      <c r="S11" s="78">
        <v>103.9</v>
      </c>
      <c r="T11" s="78">
        <v>102.9</v>
      </c>
      <c r="U11" s="78">
        <v>104.4</v>
      </c>
      <c r="V11" s="78">
        <v>102.5</v>
      </c>
      <c r="W11" s="78">
        <v>103.7</v>
      </c>
      <c r="X11" s="78">
        <v>107.8</v>
      </c>
      <c r="Y11" s="78">
        <v>104.6</v>
      </c>
      <c r="Z11" s="78">
        <v>104.4</v>
      </c>
      <c r="AA11" s="78">
        <v>107.3</v>
      </c>
      <c r="AB11" s="78">
        <v>98</v>
      </c>
      <c r="AC11" s="78">
        <v>104</v>
      </c>
      <c r="AD11" s="78">
        <v>99.5</v>
      </c>
      <c r="AE11" s="78">
        <v>101</v>
      </c>
      <c r="AF11" s="78">
        <v>91.6</v>
      </c>
      <c r="AG11" s="78">
        <v>101.6</v>
      </c>
      <c r="AH11" s="78">
        <v>122.7</v>
      </c>
      <c r="AI11" s="78">
        <v>108.5</v>
      </c>
      <c r="AJ11" s="78">
        <v>149.4</v>
      </c>
      <c r="AK11" s="78">
        <v>101.1</v>
      </c>
      <c r="AL11" s="78">
        <v>101</v>
      </c>
      <c r="AM11" s="78">
        <v>101.4</v>
      </c>
      <c r="AN11" s="78">
        <v>101.8</v>
      </c>
      <c r="AO11" s="78">
        <v>103.8</v>
      </c>
      <c r="AP11" s="78">
        <v>97.5</v>
      </c>
      <c r="AQ11" s="78">
        <v>97.7</v>
      </c>
      <c r="AR11" s="78">
        <v>96.4</v>
      </c>
      <c r="AS11" s="78">
        <v>101.4</v>
      </c>
      <c r="AT11" s="78">
        <v>102.4</v>
      </c>
      <c r="AU11" s="78">
        <v>104.2</v>
      </c>
      <c r="AV11" s="78">
        <v>106.6</v>
      </c>
      <c r="AW11" s="78">
        <v>102.9</v>
      </c>
      <c r="AX11" s="78">
        <v>103</v>
      </c>
      <c r="AY11" s="78">
        <v>103.7</v>
      </c>
      <c r="AZ11" s="78">
        <v>105.2</v>
      </c>
      <c r="BA11" s="78">
        <v>103.6</v>
      </c>
      <c r="BB11" s="78">
        <v>103.3</v>
      </c>
      <c r="BC11" s="78">
        <v>105.3</v>
      </c>
      <c r="BD11" s="78">
        <v>104.8</v>
      </c>
      <c r="BE11" s="78">
        <v>103.9</v>
      </c>
      <c r="BF11" s="78">
        <v>213.7</v>
      </c>
      <c r="BG11" s="78">
        <v>197.6</v>
      </c>
      <c r="BH11" s="78">
        <v>104.2</v>
      </c>
      <c r="BI11" s="78" t="s">
        <v>1542</v>
      </c>
      <c r="BJ11" s="78">
        <v>104.2</v>
      </c>
      <c r="BK11" s="78">
        <v>104.8</v>
      </c>
      <c r="BL11" s="78">
        <v>105.8</v>
      </c>
    </row>
    <row r="12" spans="1:64"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</row>
    <row r="13" spans="1:64">
      <c r="H13" s="78" t="s">
        <v>1543</v>
      </c>
      <c r="I13" s="78">
        <v>1</v>
      </c>
      <c r="J13" s="78">
        <v>0.99980000000000002</v>
      </c>
      <c r="K13" s="78">
        <v>1</v>
      </c>
      <c r="L13" s="78">
        <v>0.99990000000000001</v>
      </c>
      <c r="M13" s="78">
        <v>0.99990000000000001</v>
      </c>
      <c r="N13" s="78">
        <v>1</v>
      </c>
      <c r="O13" s="78">
        <v>1</v>
      </c>
      <c r="P13" s="78">
        <v>0.99990000000000001</v>
      </c>
      <c r="Q13" s="78">
        <v>0.99990000000000001</v>
      </c>
      <c r="R13" s="78">
        <v>0.99980000000000002</v>
      </c>
      <c r="S13" s="78">
        <v>0.99980000000000002</v>
      </c>
      <c r="T13" s="78">
        <v>0.99990000000000001</v>
      </c>
      <c r="U13" s="78">
        <v>0.99990000000000001</v>
      </c>
      <c r="V13" s="78">
        <v>0.99980000000000002</v>
      </c>
      <c r="W13" s="78">
        <v>0.99990000000000001</v>
      </c>
      <c r="X13" s="78">
        <v>1</v>
      </c>
      <c r="Y13" s="78">
        <v>1</v>
      </c>
      <c r="Z13" s="78">
        <v>0.99980000000000002</v>
      </c>
      <c r="AA13" s="78">
        <v>1</v>
      </c>
      <c r="AB13" s="78">
        <v>1</v>
      </c>
      <c r="AC13" s="78">
        <v>0.99990000000000001</v>
      </c>
      <c r="AD13" s="78">
        <v>0.99990000000000001</v>
      </c>
      <c r="AE13" s="78">
        <v>1</v>
      </c>
      <c r="AF13" s="78">
        <v>1</v>
      </c>
      <c r="AG13" s="78">
        <v>1</v>
      </c>
      <c r="AH13" s="78">
        <v>0.99980000000000002</v>
      </c>
      <c r="AI13" s="78">
        <v>1</v>
      </c>
      <c r="AJ13" s="78">
        <v>0.99909999999999999</v>
      </c>
      <c r="AK13" s="78">
        <v>1</v>
      </c>
      <c r="AL13" s="78">
        <v>1</v>
      </c>
      <c r="AM13" s="78">
        <v>1</v>
      </c>
      <c r="AN13" s="78">
        <v>1</v>
      </c>
      <c r="AO13" s="78">
        <v>0.99990000000000001</v>
      </c>
      <c r="AP13" s="78">
        <v>0.99990000000000001</v>
      </c>
      <c r="AQ13" s="78">
        <v>1</v>
      </c>
      <c r="AR13" s="78">
        <v>1</v>
      </c>
      <c r="AS13" s="78">
        <v>0.99990000000000001</v>
      </c>
      <c r="AT13" s="78">
        <v>0.99990000000000001</v>
      </c>
      <c r="AU13" s="78">
        <v>1</v>
      </c>
      <c r="AV13" s="78">
        <v>1</v>
      </c>
      <c r="AW13" s="78">
        <v>1</v>
      </c>
      <c r="AX13" s="78">
        <v>0.99990000000000001</v>
      </c>
      <c r="AY13" s="78">
        <v>0.99990000000000001</v>
      </c>
      <c r="AZ13" s="78">
        <v>0.99990000000000001</v>
      </c>
      <c r="BA13" s="78">
        <v>1</v>
      </c>
      <c r="BB13" s="78">
        <v>0.99990000000000001</v>
      </c>
      <c r="BC13" s="78">
        <v>1</v>
      </c>
      <c r="BD13" s="78">
        <v>0.99990000000000001</v>
      </c>
      <c r="BE13" s="78">
        <v>1</v>
      </c>
      <c r="BF13" s="78">
        <v>0.99880000000000002</v>
      </c>
      <c r="BG13" s="78">
        <v>0.99990000000000001</v>
      </c>
      <c r="BH13" s="78">
        <v>1</v>
      </c>
      <c r="BI13" s="78">
        <v>0.99990000000000001</v>
      </c>
      <c r="BJ13" s="78">
        <v>1</v>
      </c>
      <c r="BK13" s="78">
        <v>1</v>
      </c>
      <c r="BL13" s="78">
        <v>1</v>
      </c>
    </row>
    <row r="14" spans="1:64"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</row>
    <row r="15" spans="1:64" ht="58.15" thickBot="1">
      <c r="A15" s="125" t="s">
        <v>1544</v>
      </c>
      <c r="B15" s="102" t="s">
        <v>1053</v>
      </c>
      <c r="C15" s="124" t="s">
        <v>1054</v>
      </c>
      <c r="D15" s="102" t="s">
        <v>5</v>
      </c>
      <c r="E15" s="125" t="s">
        <v>1545</v>
      </c>
      <c r="F15" s="126" t="s">
        <v>1546</v>
      </c>
      <c r="G15" s="126" t="s">
        <v>1547</v>
      </c>
      <c r="H15" s="125"/>
      <c r="I15" s="127" t="s">
        <v>1548</v>
      </c>
      <c r="J15" s="127" t="s">
        <v>1549</v>
      </c>
      <c r="K15" s="127" t="s">
        <v>1550</v>
      </c>
      <c r="L15" s="127" t="s">
        <v>1551</v>
      </c>
      <c r="M15" s="127" t="s">
        <v>1552</v>
      </c>
      <c r="N15" s="127" t="s">
        <v>1553</v>
      </c>
      <c r="O15" s="127" t="s">
        <v>1554</v>
      </c>
      <c r="P15" s="127" t="s">
        <v>1555</v>
      </c>
      <c r="Q15" s="127" t="s">
        <v>1556</v>
      </c>
      <c r="R15" s="127" t="s">
        <v>1557</v>
      </c>
      <c r="S15" s="127" t="s">
        <v>1558</v>
      </c>
      <c r="T15" s="127" t="s">
        <v>1559</v>
      </c>
      <c r="U15" s="127" t="s">
        <v>1560</v>
      </c>
      <c r="V15" s="127" t="s">
        <v>1561</v>
      </c>
      <c r="W15" s="127" t="s">
        <v>1562</v>
      </c>
      <c r="X15" s="127" t="s">
        <v>1563</v>
      </c>
      <c r="Y15" s="127" t="s">
        <v>1564</v>
      </c>
      <c r="Z15" s="127" t="s">
        <v>1565</v>
      </c>
      <c r="AA15" s="127" t="s">
        <v>1566</v>
      </c>
      <c r="AB15" s="127" t="s">
        <v>1567</v>
      </c>
      <c r="AC15" s="127" t="s">
        <v>1568</v>
      </c>
      <c r="AD15" s="127" t="s">
        <v>1569</v>
      </c>
      <c r="AE15" s="127" t="s">
        <v>1570</v>
      </c>
      <c r="AF15" s="127" t="s">
        <v>1571</v>
      </c>
      <c r="AG15" s="127" t="s">
        <v>1572</v>
      </c>
      <c r="AH15" s="127" t="s">
        <v>1573</v>
      </c>
      <c r="AI15" s="127" t="s">
        <v>1574</v>
      </c>
      <c r="AJ15" s="127" t="s">
        <v>1575</v>
      </c>
      <c r="AK15" s="127" t="s">
        <v>1576</v>
      </c>
      <c r="AL15" s="127" t="s">
        <v>1577</v>
      </c>
      <c r="AM15" s="127" t="s">
        <v>1578</v>
      </c>
      <c r="AN15" s="127" t="s">
        <v>1579</v>
      </c>
      <c r="AO15" s="127" t="s">
        <v>1580</v>
      </c>
      <c r="AP15" s="127" t="s">
        <v>1581</v>
      </c>
      <c r="AQ15" s="127" t="s">
        <v>1582</v>
      </c>
      <c r="AR15" s="127" t="s">
        <v>1583</v>
      </c>
      <c r="AS15" s="127" t="s">
        <v>1584</v>
      </c>
      <c r="AT15" s="127" t="s">
        <v>1585</v>
      </c>
      <c r="AU15" s="127" t="s">
        <v>1586</v>
      </c>
      <c r="AV15" s="127" t="s">
        <v>1587</v>
      </c>
      <c r="AW15" s="127" t="s">
        <v>1588</v>
      </c>
      <c r="AX15" s="127" t="s">
        <v>1589</v>
      </c>
      <c r="AY15" s="127" t="s">
        <v>1590</v>
      </c>
      <c r="AZ15" s="127" t="s">
        <v>1591</v>
      </c>
      <c r="BA15" s="127" t="s">
        <v>1592</v>
      </c>
      <c r="BB15" s="127" t="s">
        <v>1593</v>
      </c>
      <c r="BC15" s="127" t="s">
        <v>1594</v>
      </c>
      <c r="BD15" s="127" t="s">
        <v>1595</v>
      </c>
      <c r="BE15" s="127" t="s">
        <v>1596</v>
      </c>
      <c r="BF15" s="127" t="s">
        <v>1597</v>
      </c>
      <c r="BG15" s="127" t="s">
        <v>1598</v>
      </c>
      <c r="BH15" s="127" t="s">
        <v>1599</v>
      </c>
      <c r="BI15" s="127" t="s">
        <v>1600</v>
      </c>
      <c r="BJ15" s="127" t="s">
        <v>1601</v>
      </c>
      <c r="BK15" s="127" t="s">
        <v>1602</v>
      </c>
      <c r="BL15" s="127" t="s">
        <v>1603</v>
      </c>
    </row>
    <row r="16" spans="1:64">
      <c r="A16">
        <v>1</v>
      </c>
      <c r="B16" s="102" t="s">
        <v>1060</v>
      </c>
      <c r="C16" s="124">
        <v>323</v>
      </c>
      <c r="D16" s="102" t="s">
        <v>1061</v>
      </c>
      <c r="E16" t="s">
        <v>1604</v>
      </c>
      <c r="F16">
        <v>2016002001</v>
      </c>
      <c r="G16" s="118">
        <v>1.0202955163043472</v>
      </c>
      <c r="I16" s="78" t="s">
        <v>1605</v>
      </c>
      <c r="J16" s="274">
        <v>31.303999999999998</v>
      </c>
      <c r="K16" s="274">
        <v>26152.920999999998</v>
      </c>
      <c r="L16" s="274">
        <v>2994.7040000000002</v>
      </c>
      <c r="M16" s="274">
        <v>58.301000000000002</v>
      </c>
      <c r="N16" s="274">
        <v>9.4640000000000004</v>
      </c>
      <c r="O16" s="274">
        <v>18203.082999999999</v>
      </c>
      <c r="P16" s="274">
        <v>14766.097</v>
      </c>
      <c r="Q16" s="274">
        <v>1.1870000000000001</v>
      </c>
      <c r="R16" s="274">
        <v>40.558</v>
      </c>
      <c r="S16" s="274">
        <v>0.76</v>
      </c>
      <c r="T16" s="274">
        <v>0.83</v>
      </c>
      <c r="U16" s="274">
        <v>126.033</v>
      </c>
      <c r="V16" s="274">
        <v>39.527999999999999</v>
      </c>
      <c r="W16" s="78">
        <v>0.97299999999999998</v>
      </c>
      <c r="X16" s="78">
        <v>2.202</v>
      </c>
      <c r="Y16" s="78">
        <v>2.1</v>
      </c>
      <c r="Z16" s="78" t="s">
        <v>1606</v>
      </c>
      <c r="AA16" s="78" t="s">
        <v>1607</v>
      </c>
      <c r="AB16" s="78" t="s">
        <v>1608</v>
      </c>
      <c r="AC16" s="78" t="s">
        <v>1609</v>
      </c>
      <c r="AD16" s="78">
        <v>3.1240000000000001</v>
      </c>
      <c r="AE16" s="78">
        <v>79.95</v>
      </c>
      <c r="AF16" s="78">
        <v>1.4</v>
      </c>
      <c r="AG16" s="78">
        <v>2.4820000000000002</v>
      </c>
      <c r="AH16" s="78">
        <v>8.5000000000000006E-2</v>
      </c>
      <c r="AI16" s="78">
        <v>5.7000000000000002E-2</v>
      </c>
      <c r="AJ16" s="78" t="s">
        <v>1605</v>
      </c>
      <c r="AK16" s="78" t="s">
        <v>1610</v>
      </c>
      <c r="AL16" s="78" t="s">
        <v>1611</v>
      </c>
      <c r="AM16" s="78" t="s">
        <v>1612</v>
      </c>
      <c r="AN16" s="78" t="s">
        <v>1613</v>
      </c>
      <c r="AO16" s="78">
        <v>8.2000000000000003E-2</v>
      </c>
      <c r="AP16" s="78">
        <v>38.256999999999998</v>
      </c>
      <c r="AQ16" s="78">
        <v>0.70199999999999996</v>
      </c>
      <c r="AR16" s="78">
        <v>1.734</v>
      </c>
      <c r="AS16" s="78">
        <v>0.27500000000000002</v>
      </c>
      <c r="AT16" s="78">
        <v>1.482</v>
      </c>
      <c r="AU16" s="78">
        <v>0.24</v>
      </c>
      <c r="AV16" s="78">
        <v>7.4999999999999997E-2</v>
      </c>
      <c r="AW16" s="78">
        <v>0.248</v>
      </c>
      <c r="AX16" s="78">
        <v>8.2000000000000003E-2</v>
      </c>
      <c r="AY16" s="78">
        <v>0.25</v>
      </c>
      <c r="AZ16" s="78">
        <v>8.6999999999999994E-2</v>
      </c>
      <c r="BA16" s="78">
        <v>0.127</v>
      </c>
      <c r="BB16" s="78">
        <v>6.5000000000000002E-2</v>
      </c>
      <c r="BC16" s="78">
        <v>0.125</v>
      </c>
      <c r="BD16" s="78">
        <v>5.8999999999999997E-2</v>
      </c>
      <c r="BE16" s="78">
        <v>1.7000000000000001E-2</v>
      </c>
      <c r="BF16" s="78">
        <v>0.20799999999999999</v>
      </c>
      <c r="BG16" s="78">
        <v>3.2090000000000001</v>
      </c>
      <c r="BH16" s="78" t="s">
        <v>1605</v>
      </c>
      <c r="BI16" s="78">
        <v>4.5999999999999999E-2</v>
      </c>
      <c r="BJ16" s="78">
        <v>0.10100000000000001</v>
      </c>
      <c r="BK16" s="78">
        <v>7.0000000000000001E-3</v>
      </c>
      <c r="BL16" s="78">
        <v>1.7999999999999999E-2</v>
      </c>
    </row>
    <row r="17" spans="1:64">
      <c r="A17">
        <v>2</v>
      </c>
      <c r="B17" s="102" t="s">
        <v>1063</v>
      </c>
      <c r="C17" s="124">
        <v>323</v>
      </c>
      <c r="D17" s="102" t="s">
        <v>1064</v>
      </c>
      <c r="E17" t="s">
        <v>1604</v>
      </c>
      <c r="F17">
        <v>2016002002</v>
      </c>
      <c r="G17" s="118">
        <v>1.0203140622243123</v>
      </c>
      <c r="I17" s="78">
        <v>4.1059999999999999</v>
      </c>
      <c r="J17" s="274">
        <v>32.902999999999999</v>
      </c>
      <c r="K17" s="274">
        <v>29813.937999999998</v>
      </c>
      <c r="L17" s="274">
        <v>5454.7749999999996</v>
      </c>
      <c r="M17" s="274">
        <v>20.981000000000002</v>
      </c>
      <c r="N17" s="274">
        <v>78.89</v>
      </c>
      <c r="O17" s="274">
        <v>2471.538</v>
      </c>
      <c r="P17" s="274">
        <v>54327.675999999999</v>
      </c>
      <c r="Q17" s="274">
        <v>1.0669999999999999</v>
      </c>
      <c r="R17" s="274">
        <v>134.494</v>
      </c>
      <c r="S17" s="274">
        <v>0.64600000000000002</v>
      </c>
      <c r="T17" s="274">
        <v>0.436</v>
      </c>
      <c r="U17" s="274">
        <v>282.95499999999998</v>
      </c>
      <c r="V17" s="274">
        <v>1347.3879999999999</v>
      </c>
      <c r="W17" s="78">
        <v>0.68500000000000005</v>
      </c>
      <c r="X17" s="78">
        <v>2.246</v>
      </c>
      <c r="Y17" s="78" t="s">
        <v>1605</v>
      </c>
      <c r="Z17" s="78" t="s">
        <v>1614</v>
      </c>
      <c r="AA17" s="78" t="s">
        <v>1615</v>
      </c>
      <c r="AB17" s="78" t="s">
        <v>1616</v>
      </c>
      <c r="AC17" s="78" t="s">
        <v>1617</v>
      </c>
      <c r="AD17" s="78">
        <v>1.026</v>
      </c>
      <c r="AE17" s="78">
        <v>191.16</v>
      </c>
      <c r="AF17" s="78">
        <v>0.36499999999999999</v>
      </c>
      <c r="AG17" s="78" t="s">
        <v>1605</v>
      </c>
      <c r="AH17" s="78">
        <v>8.2000000000000003E-2</v>
      </c>
      <c r="AI17" s="78">
        <v>0.06</v>
      </c>
      <c r="AJ17" s="78" t="s">
        <v>1605</v>
      </c>
      <c r="AK17" s="78" t="s">
        <v>1605</v>
      </c>
      <c r="AL17" s="78" t="s">
        <v>1618</v>
      </c>
      <c r="AM17" s="78" t="s">
        <v>1619</v>
      </c>
      <c r="AN17" s="78" t="s">
        <v>1620</v>
      </c>
      <c r="AO17" s="78" t="s">
        <v>1605</v>
      </c>
      <c r="AP17" s="78">
        <v>33.162999999999997</v>
      </c>
      <c r="AQ17" s="78" t="s">
        <v>1605</v>
      </c>
      <c r="AR17" s="78">
        <v>0.27800000000000002</v>
      </c>
      <c r="AS17" s="78" t="s">
        <v>1605</v>
      </c>
      <c r="AT17" s="78" t="s">
        <v>1605</v>
      </c>
      <c r="AU17" s="78">
        <v>0.01</v>
      </c>
      <c r="AV17" s="78" t="s">
        <v>1605</v>
      </c>
      <c r="AW17" s="78">
        <v>1.4E-2</v>
      </c>
      <c r="AX17" s="78" t="s">
        <v>1605</v>
      </c>
      <c r="AY17" s="78" t="s">
        <v>1605</v>
      </c>
      <c r="AZ17" s="78" t="s">
        <v>1605</v>
      </c>
      <c r="BA17" s="78">
        <v>2.1999999999999999E-2</v>
      </c>
      <c r="BB17" s="78" t="s">
        <v>1605</v>
      </c>
      <c r="BC17" s="78" t="s">
        <v>1605</v>
      </c>
      <c r="BD17" s="78" t="s">
        <v>1605</v>
      </c>
      <c r="BE17" s="78" t="s">
        <v>1605</v>
      </c>
      <c r="BF17" s="78">
        <v>0.20399999999999999</v>
      </c>
      <c r="BG17" s="78">
        <v>2.6579999999999999</v>
      </c>
      <c r="BH17" s="78" t="s">
        <v>1605</v>
      </c>
      <c r="BI17" s="78" t="s">
        <v>1605</v>
      </c>
      <c r="BJ17" s="78" t="s">
        <v>1605</v>
      </c>
      <c r="BK17" s="78">
        <v>2E-3</v>
      </c>
      <c r="BL17" s="78">
        <v>8.9999999999999993E-3</v>
      </c>
    </row>
    <row r="18" spans="1:64">
      <c r="A18">
        <v>3</v>
      </c>
      <c r="B18" s="102" t="s">
        <v>1066</v>
      </c>
      <c r="C18" s="124" t="s">
        <v>17</v>
      </c>
      <c r="D18" s="102" t="s">
        <v>1067</v>
      </c>
      <c r="E18" t="s">
        <v>1604</v>
      </c>
      <c r="F18">
        <v>2016002003</v>
      </c>
      <c r="G18" s="118">
        <v>1.0204158920333273</v>
      </c>
      <c r="I18" s="78" t="s">
        <v>1605</v>
      </c>
      <c r="J18" s="274">
        <v>95.010999999999996</v>
      </c>
      <c r="K18" s="274">
        <v>9192.1260000000002</v>
      </c>
      <c r="L18" s="274">
        <v>4362.8950000000004</v>
      </c>
      <c r="M18" s="274">
        <v>36.012999999999998</v>
      </c>
      <c r="N18" s="274">
        <v>64.094999999999999</v>
      </c>
      <c r="O18" s="274">
        <v>2497.607</v>
      </c>
      <c r="P18" s="274">
        <v>6843.38</v>
      </c>
      <c r="Q18" s="274">
        <v>1.073</v>
      </c>
      <c r="R18" s="274">
        <v>22.78</v>
      </c>
      <c r="S18" s="274">
        <v>1.042</v>
      </c>
      <c r="T18" s="274">
        <v>0.55800000000000005</v>
      </c>
      <c r="U18" s="274">
        <v>136.16200000000001</v>
      </c>
      <c r="V18" s="274">
        <v>841.21799999999996</v>
      </c>
      <c r="W18" s="78" t="s">
        <v>1621</v>
      </c>
      <c r="X18" s="78">
        <v>3.008</v>
      </c>
      <c r="Y18" s="78">
        <v>0.28100000000000003</v>
      </c>
      <c r="Z18" s="78" t="s">
        <v>1622</v>
      </c>
      <c r="AA18" s="78" t="s">
        <v>1623</v>
      </c>
      <c r="AB18" s="78" t="s">
        <v>1624</v>
      </c>
      <c r="AC18" s="78" t="s">
        <v>1625</v>
      </c>
      <c r="AD18" s="78">
        <v>2.9550000000000001</v>
      </c>
      <c r="AE18" s="78">
        <v>34.496000000000002</v>
      </c>
      <c r="AF18" s="78">
        <v>1.083</v>
      </c>
      <c r="AG18" s="78" t="s">
        <v>1605</v>
      </c>
      <c r="AH18" s="78">
        <v>8.1000000000000003E-2</v>
      </c>
      <c r="AI18" s="78">
        <v>5.5E-2</v>
      </c>
      <c r="AJ18" s="78" t="s">
        <v>1605</v>
      </c>
      <c r="AK18" s="78" t="s">
        <v>1626</v>
      </c>
      <c r="AL18" s="78" t="s">
        <v>1627</v>
      </c>
      <c r="AM18" s="78" t="s">
        <v>1628</v>
      </c>
      <c r="AN18" s="78" t="s">
        <v>1629</v>
      </c>
      <c r="AO18" s="78">
        <v>4.8000000000000001E-2</v>
      </c>
      <c r="AP18" s="78">
        <v>19.332999999999998</v>
      </c>
      <c r="AQ18" s="78">
        <v>0.32</v>
      </c>
      <c r="AR18" s="78">
        <v>0.8</v>
      </c>
      <c r="AS18" s="78">
        <v>0.126</v>
      </c>
      <c r="AT18" s="78">
        <v>0.89300000000000002</v>
      </c>
      <c r="AU18" s="78">
        <v>0.13400000000000001</v>
      </c>
      <c r="AV18" s="78">
        <v>5.2999999999999999E-2</v>
      </c>
      <c r="AW18" s="78">
        <v>0.14199999999999999</v>
      </c>
      <c r="AX18" s="78">
        <v>6.7000000000000004E-2</v>
      </c>
      <c r="AY18" s="78">
        <v>0.16900000000000001</v>
      </c>
      <c r="AZ18" s="78">
        <v>7.5999999999999998E-2</v>
      </c>
      <c r="BA18" s="78">
        <v>0.113</v>
      </c>
      <c r="BB18" s="78">
        <v>6.6000000000000003E-2</v>
      </c>
      <c r="BC18" s="78">
        <v>0.159</v>
      </c>
      <c r="BD18" s="78">
        <v>7.0999999999999994E-2</v>
      </c>
      <c r="BE18" s="78" t="s">
        <v>1605</v>
      </c>
      <c r="BF18" s="78">
        <v>0.20100000000000001</v>
      </c>
      <c r="BG18" s="78">
        <v>1.714</v>
      </c>
      <c r="BH18" s="78" t="s">
        <v>1605</v>
      </c>
      <c r="BI18" s="78">
        <v>5.0999999999999997E-2</v>
      </c>
      <c r="BJ18" s="78" t="s">
        <v>1605</v>
      </c>
      <c r="BK18" s="78">
        <v>3.0000000000000001E-3</v>
      </c>
      <c r="BL18" s="78">
        <v>1.2999999999999999E-2</v>
      </c>
    </row>
    <row r="19" spans="1:64">
      <c r="A19">
        <v>4</v>
      </c>
      <c r="B19" s="102" t="s">
        <v>1068</v>
      </c>
      <c r="C19" s="124" t="s">
        <v>19</v>
      </c>
      <c r="D19" s="102" t="s">
        <v>1069</v>
      </c>
      <c r="E19" t="s">
        <v>1604</v>
      </c>
      <c r="F19">
        <v>2016002004</v>
      </c>
      <c r="G19" s="118">
        <v>1.0203944638367473</v>
      </c>
      <c r="I19" s="78" t="s">
        <v>1605</v>
      </c>
      <c r="J19" s="274">
        <v>103.39</v>
      </c>
      <c r="K19" s="274">
        <v>6387.4859999999999</v>
      </c>
      <c r="L19" s="274">
        <v>5238.3159999999998</v>
      </c>
      <c r="M19" s="274">
        <v>23.370999999999999</v>
      </c>
      <c r="N19" s="274">
        <v>37.494999999999997</v>
      </c>
      <c r="O19" s="274">
        <v>3224.1860000000001</v>
      </c>
      <c r="P19" s="274">
        <v>14752.561</v>
      </c>
      <c r="Q19" s="274">
        <v>1.0549999999999999</v>
      </c>
      <c r="R19" s="274">
        <v>40.481999999999999</v>
      </c>
      <c r="S19" s="274">
        <v>0.97899999999999998</v>
      </c>
      <c r="T19" s="274">
        <v>0.53600000000000003</v>
      </c>
      <c r="U19" s="274">
        <v>100.277</v>
      </c>
      <c r="V19" s="274">
        <v>1005.922</v>
      </c>
      <c r="W19" s="78">
        <v>1.3129999999999999</v>
      </c>
      <c r="X19" s="78">
        <v>1.645</v>
      </c>
      <c r="Y19" s="78">
        <v>0.60299999999999998</v>
      </c>
      <c r="Z19" s="78" t="s">
        <v>1630</v>
      </c>
      <c r="AA19" s="78" t="s">
        <v>1631</v>
      </c>
      <c r="AB19" s="78" t="s">
        <v>1632</v>
      </c>
      <c r="AC19" s="78" t="s">
        <v>1633</v>
      </c>
      <c r="AD19" s="78">
        <v>5.3170000000000002</v>
      </c>
      <c r="AE19" s="78">
        <v>83.998999999999995</v>
      </c>
      <c r="AF19" s="78">
        <v>2.7280000000000002</v>
      </c>
      <c r="AG19" s="78" t="s">
        <v>1605</v>
      </c>
      <c r="AH19" s="78">
        <v>0.08</v>
      </c>
      <c r="AI19" s="78">
        <v>0.13500000000000001</v>
      </c>
      <c r="AJ19" s="78" t="s">
        <v>1605</v>
      </c>
      <c r="AK19" s="78" t="s">
        <v>1634</v>
      </c>
      <c r="AL19" s="78" t="s">
        <v>1635</v>
      </c>
      <c r="AM19" s="78" t="s">
        <v>1631</v>
      </c>
      <c r="AN19" s="78" t="s">
        <v>1636</v>
      </c>
      <c r="AO19" s="78">
        <v>4.8000000000000001E-2</v>
      </c>
      <c r="AP19" s="78">
        <v>59.548000000000002</v>
      </c>
      <c r="AQ19" s="78">
        <v>0.65</v>
      </c>
      <c r="AR19" s="78">
        <v>2.5230000000000001</v>
      </c>
      <c r="AS19" s="78">
        <v>0.314</v>
      </c>
      <c r="AT19" s="78">
        <v>1.962</v>
      </c>
      <c r="AU19" s="78">
        <v>0.36699999999999999</v>
      </c>
      <c r="AV19" s="78">
        <v>0.106</v>
      </c>
      <c r="AW19" s="78">
        <v>0.39200000000000002</v>
      </c>
      <c r="AX19" s="78">
        <v>0.09</v>
      </c>
      <c r="AY19" s="78">
        <v>0.317</v>
      </c>
      <c r="AZ19" s="78">
        <v>0.11700000000000001</v>
      </c>
      <c r="BA19" s="78">
        <v>0.27100000000000002</v>
      </c>
      <c r="BB19" s="78">
        <v>8.8999999999999996E-2</v>
      </c>
      <c r="BC19" s="78">
        <v>0.32700000000000001</v>
      </c>
      <c r="BD19" s="78">
        <v>0.107</v>
      </c>
      <c r="BE19" s="78" t="s">
        <v>1605</v>
      </c>
      <c r="BF19" s="78">
        <v>0.20100000000000001</v>
      </c>
      <c r="BG19" s="78">
        <v>1.647</v>
      </c>
      <c r="BH19" s="78" t="s">
        <v>1605</v>
      </c>
      <c r="BI19" s="78">
        <v>5.8000000000000003E-2</v>
      </c>
      <c r="BJ19" s="78" t="s">
        <v>1605</v>
      </c>
      <c r="BK19" s="78">
        <v>3.0000000000000001E-3</v>
      </c>
      <c r="BL19" s="78">
        <v>1.4999999999999999E-2</v>
      </c>
    </row>
    <row r="20" spans="1:64">
      <c r="A20">
        <v>5</v>
      </c>
      <c r="B20" s="102" t="s">
        <v>1070</v>
      </c>
      <c r="C20" s="124">
        <v>352</v>
      </c>
      <c r="D20" s="102" t="s">
        <v>1071</v>
      </c>
      <c r="E20" t="s">
        <v>1604</v>
      </c>
      <c r="F20">
        <v>2016002005</v>
      </c>
      <c r="G20" s="118">
        <v>1.0203671364171705</v>
      </c>
      <c r="I20" s="78" t="s">
        <v>1605</v>
      </c>
      <c r="J20" s="274">
        <v>109.758</v>
      </c>
      <c r="K20" s="274">
        <v>10683.723</v>
      </c>
      <c r="L20" s="274">
        <v>5081.3280000000004</v>
      </c>
      <c r="M20" s="274">
        <v>55.097999999999999</v>
      </c>
      <c r="N20" s="274">
        <v>18.173999999999999</v>
      </c>
      <c r="O20" s="274">
        <v>8527.6939999999995</v>
      </c>
      <c r="P20" s="274">
        <v>16442.207999999999</v>
      </c>
      <c r="Q20" s="274">
        <v>1.0620000000000001</v>
      </c>
      <c r="R20" s="274">
        <v>43.497999999999998</v>
      </c>
      <c r="S20" s="274">
        <v>0.98799999999999999</v>
      </c>
      <c r="T20" s="274">
        <v>0.59299999999999997</v>
      </c>
      <c r="U20" s="274">
        <v>164.64</v>
      </c>
      <c r="V20" s="274">
        <v>39.225000000000001</v>
      </c>
      <c r="W20" s="78">
        <v>0.68600000000000005</v>
      </c>
      <c r="X20" s="78">
        <v>1.51</v>
      </c>
      <c r="Y20" s="78">
        <v>0.27200000000000002</v>
      </c>
      <c r="Z20" s="78" t="s">
        <v>1637</v>
      </c>
      <c r="AA20" s="78" t="s">
        <v>1638</v>
      </c>
      <c r="AB20" s="78" t="s">
        <v>1639</v>
      </c>
      <c r="AC20" s="78" t="s">
        <v>1640</v>
      </c>
      <c r="AD20" s="78">
        <v>4.9800000000000004</v>
      </c>
      <c r="AE20" s="78">
        <v>132.16999999999999</v>
      </c>
      <c r="AF20" s="78">
        <v>0.625</v>
      </c>
      <c r="AG20" s="78" t="s">
        <v>1605</v>
      </c>
      <c r="AH20" s="78">
        <v>7.9000000000000001E-2</v>
      </c>
      <c r="AI20" s="78">
        <v>3.4000000000000002E-2</v>
      </c>
      <c r="AJ20" s="78" t="s">
        <v>1605</v>
      </c>
      <c r="AK20" s="78" t="s">
        <v>1641</v>
      </c>
      <c r="AL20" s="78" t="s">
        <v>1642</v>
      </c>
      <c r="AM20" s="78" t="s">
        <v>1623</v>
      </c>
      <c r="AN20" s="78" t="s">
        <v>1643</v>
      </c>
      <c r="AO20" s="78">
        <v>5.8999999999999997E-2</v>
      </c>
      <c r="AP20" s="78">
        <v>90.454999999999998</v>
      </c>
      <c r="AQ20" s="78">
        <v>0.30499999999999999</v>
      </c>
      <c r="AR20" s="78">
        <v>0.54500000000000004</v>
      </c>
      <c r="AS20" s="78">
        <v>8.2000000000000003E-2</v>
      </c>
      <c r="AT20" s="78">
        <v>0.63400000000000001</v>
      </c>
      <c r="AU20" s="78">
        <v>0.05</v>
      </c>
      <c r="AV20" s="78" t="s">
        <v>1605</v>
      </c>
      <c r="AW20" s="78">
        <v>5.5E-2</v>
      </c>
      <c r="AX20" s="78" t="s">
        <v>1605</v>
      </c>
      <c r="AY20" s="78" t="s">
        <v>1605</v>
      </c>
      <c r="AZ20" s="78">
        <v>5.8000000000000003E-2</v>
      </c>
      <c r="BA20" s="78">
        <v>4.2999999999999997E-2</v>
      </c>
      <c r="BB20" s="78">
        <v>5.5E-2</v>
      </c>
      <c r="BC20" s="78">
        <v>6.7000000000000004E-2</v>
      </c>
      <c r="BD20" s="78">
        <v>5.3999999999999999E-2</v>
      </c>
      <c r="BE20" s="78" t="s">
        <v>1605</v>
      </c>
      <c r="BF20" s="78" t="s">
        <v>1605</v>
      </c>
      <c r="BG20" s="78">
        <v>1.341</v>
      </c>
      <c r="BH20" s="78" t="s">
        <v>1605</v>
      </c>
      <c r="BI20" s="78">
        <v>0.06</v>
      </c>
      <c r="BJ20" s="78">
        <v>8.8999999999999996E-2</v>
      </c>
      <c r="BK20" s="78">
        <v>2E-3</v>
      </c>
      <c r="BL20" s="78" t="s">
        <v>1605</v>
      </c>
    </row>
    <row r="21" spans="1:64">
      <c r="A21">
        <v>6</v>
      </c>
      <c r="B21" s="102" t="s">
        <v>1072</v>
      </c>
      <c r="C21" s="124">
        <v>1024</v>
      </c>
      <c r="D21" s="102" t="s">
        <v>1073</v>
      </c>
      <c r="E21" t="s">
        <v>1604</v>
      </c>
      <c r="F21">
        <v>2016002006</v>
      </c>
      <c r="G21" s="118">
        <v>1.0203731408958896</v>
      </c>
      <c r="I21" s="78" t="s">
        <v>1605</v>
      </c>
      <c r="J21" s="274">
        <v>24.754999999999999</v>
      </c>
      <c r="K21" s="274">
        <v>50538.004999999997</v>
      </c>
      <c r="L21" s="274">
        <v>5754.0309999999999</v>
      </c>
      <c r="M21" s="274">
        <v>19.411000000000001</v>
      </c>
      <c r="N21" s="274">
        <v>57.070999999999998</v>
      </c>
      <c r="O21" s="274">
        <v>7976.0190000000002</v>
      </c>
      <c r="P21" s="274">
        <v>33098.724000000002</v>
      </c>
      <c r="Q21" s="274">
        <v>1.042</v>
      </c>
      <c r="R21" s="274">
        <v>82.122</v>
      </c>
      <c r="S21" s="274">
        <v>0.86199999999999999</v>
      </c>
      <c r="T21" s="274">
        <v>0.52100000000000002</v>
      </c>
      <c r="U21" s="274">
        <v>8.2349999999999994</v>
      </c>
      <c r="V21" s="274">
        <v>32.029000000000003</v>
      </c>
      <c r="W21" s="78">
        <v>0.72899999999999998</v>
      </c>
      <c r="X21" s="78">
        <v>5.2119999999999997</v>
      </c>
      <c r="Y21" s="78">
        <v>1.264</v>
      </c>
      <c r="Z21" s="78" t="s">
        <v>1644</v>
      </c>
      <c r="AA21" s="78" t="s">
        <v>1645</v>
      </c>
      <c r="AB21" s="78" t="s">
        <v>1646</v>
      </c>
      <c r="AC21" s="78" t="s">
        <v>1647</v>
      </c>
      <c r="AD21" s="78">
        <v>3.653</v>
      </c>
      <c r="AE21" s="78">
        <v>202.916</v>
      </c>
      <c r="AF21" s="78">
        <v>1.7190000000000001</v>
      </c>
      <c r="AG21" s="78" t="s">
        <v>1605</v>
      </c>
      <c r="AH21" s="78">
        <v>7.9000000000000001E-2</v>
      </c>
      <c r="AI21" s="78">
        <v>3.9E-2</v>
      </c>
      <c r="AJ21" s="78" t="s">
        <v>1605</v>
      </c>
      <c r="AK21" s="78" t="s">
        <v>1648</v>
      </c>
      <c r="AL21" s="78" t="s">
        <v>1643</v>
      </c>
      <c r="AM21" s="78" t="s">
        <v>1649</v>
      </c>
      <c r="AN21" s="78" t="s">
        <v>1650</v>
      </c>
      <c r="AO21" s="78">
        <v>4.8000000000000001E-2</v>
      </c>
      <c r="AP21" s="78">
        <v>293.14</v>
      </c>
      <c r="AQ21" s="78">
        <v>0.26</v>
      </c>
      <c r="AR21" s="78">
        <v>0.27600000000000002</v>
      </c>
      <c r="AS21" s="78">
        <v>6.5000000000000002E-2</v>
      </c>
      <c r="AT21" s="78">
        <v>0.57199999999999995</v>
      </c>
      <c r="AU21" s="78">
        <v>6.7000000000000004E-2</v>
      </c>
      <c r="AV21" s="78">
        <v>0.06</v>
      </c>
      <c r="AW21" s="78">
        <v>0.13800000000000001</v>
      </c>
      <c r="AX21" s="78">
        <v>6.8000000000000005E-2</v>
      </c>
      <c r="AY21" s="78">
        <v>0.19600000000000001</v>
      </c>
      <c r="AZ21" s="78">
        <v>8.3000000000000004E-2</v>
      </c>
      <c r="BA21" s="78">
        <v>0.11700000000000001</v>
      </c>
      <c r="BB21" s="78">
        <v>6.4000000000000001E-2</v>
      </c>
      <c r="BC21" s="78">
        <v>0.13700000000000001</v>
      </c>
      <c r="BD21" s="78">
        <v>6.7000000000000004E-2</v>
      </c>
      <c r="BE21" s="78" t="s">
        <v>1605</v>
      </c>
      <c r="BF21" s="78">
        <v>0.20100000000000001</v>
      </c>
      <c r="BG21" s="78">
        <v>1.3029999999999999</v>
      </c>
      <c r="BH21" s="78" t="s">
        <v>1605</v>
      </c>
      <c r="BI21" s="78">
        <v>0.05</v>
      </c>
      <c r="BJ21" s="78" t="s">
        <v>1605</v>
      </c>
      <c r="BK21" s="78">
        <v>2E-3</v>
      </c>
      <c r="BL21" s="78" t="s">
        <v>1605</v>
      </c>
    </row>
    <row r="22" spans="1:64">
      <c r="A22">
        <v>7</v>
      </c>
      <c r="B22" s="102" t="s">
        <v>1075</v>
      </c>
      <c r="C22" s="124" t="s">
        <v>34</v>
      </c>
      <c r="D22" s="102" t="s">
        <v>1064</v>
      </c>
      <c r="E22" t="s">
        <v>1604</v>
      </c>
      <c r="F22">
        <v>2016002007</v>
      </c>
      <c r="G22" s="118">
        <v>1.0204204870353941</v>
      </c>
      <c r="I22" s="78" t="s">
        <v>1605</v>
      </c>
      <c r="J22" s="274">
        <v>141.23500000000001</v>
      </c>
      <c r="K22" s="274">
        <v>18343.095000000001</v>
      </c>
      <c r="L22" s="274">
        <v>5579.6130000000003</v>
      </c>
      <c r="M22" s="274">
        <v>21.486999999999998</v>
      </c>
      <c r="N22" s="274">
        <v>358.26</v>
      </c>
      <c r="O22" s="274">
        <v>3884.9209999999998</v>
      </c>
      <c r="P22" s="274">
        <v>11405.646000000001</v>
      </c>
      <c r="Q22" s="274">
        <v>1.044</v>
      </c>
      <c r="R22" s="274">
        <v>32.229999999999997</v>
      </c>
      <c r="S22" s="274">
        <v>0.77800000000000002</v>
      </c>
      <c r="T22" s="274">
        <v>0.45</v>
      </c>
      <c r="U22" s="274">
        <v>1196.1869999999999</v>
      </c>
      <c r="V22" s="274">
        <v>3970.6170000000002</v>
      </c>
      <c r="W22" s="78">
        <v>1.661</v>
      </c>
      <c r="X22" s="78">
        <v>1.9419999999999999</v>
      </c>
      <c r="Y22" s="78">
        <v>0.18</v>
      </c>
      <c r="Z22" s="78" t="s">
        <v>1651</v>
      </c>
      <c r="AA22" s="78" t="s">
        <v>1652</v>
      </c>
      <c r="AB22" s="78" t="s">
        <v>1653</v>
      </c>
      <c r="AC22" s="78" t="s">
        <v>1654</v>
      </c>
      <c r="AD22" s="78">
        <v>3.2109999999999999</v>
      </c>
      <c r="AE22" s="78">
        <v>63.362000000000002</v>
      </c>
      <c r="AF22" s="78">
        <v>1.343</v>
      </c>
      <c r="AG22" s="78" t="s">
        <v>1605</v>
      </c>
      <c r="AH22" s="78">
        <v>0.08</v>
      </c>
      <c r="AI22" s="78">
        <v>0.106</v>
      </c>
      <c r="AJ22" s="78" t="s">
        <v>1605</v>
      </c>
      <c r="AK22" s="78" t="s">
        <v>1615</v>
      </c>
      <c r="AL22" s="78" t="s">
        <v>1655</v>
      </c>
      <c r="AM22" s="78" t="s">
        <v>1656</v>
      </c>
      <c r="AN22" s="78" t="s">
        <v>1642</v>
      </c>
      <c r="AO22" s="78" t="s">
        <v>1605</v>
      </c>
      <c r="AP22" s="78">
        <v>51.023000000000003</v>
      </c>
      <c r="AQ22" s="78">
        <v>0.29799999999999999</v>
      </c>
      <c r="AR22" s="78">
        <v>0.46</v>
      </c>
      <c r="AS22" s="78">
        <v>7.6999999999999999E-2</v>
      </c>
      <c r="AT22" s="78">
        <v>0.63</v>
      </c>
      <c r="AU22" s="78">
        <v>7.4999999999999997E-2</v>
      </c>
      <c r="AV22" s="78" t="s">
        <v>1605</v>
      </c>
      <c r="AW22" s="78">
        <v>0.123</v>
      </c>
      <c r="AX22" s="78">
        <v>6.6000000000000003E-2</v>
      </c>
      <c r="AY22" s="78">
        <v>0.17499999999999999</v>
      </c>
      <c r="AZ22" s="78">
        <v>0.08</v>
      </c>
      <c r="BA22" s="78">
        <v>0.13900000000000001</v>
      </c>
      <c r="BB22" s="78">
        <v>7.0999999999999994E-2</v>
      </c>
      <c r="BC22" s="78">
        <v>0.214</v>
      </c>
      <c r="BD22" s="78">
        <v>8.6999999999999994E-2</v>
      </c>
      <c r="BE22" s="78" t="s">
        <v>1605</v>
      </c>
      <c r="BF22" s="78">
        <v>0.20100000000000001</v>
      </c>
      <c r="BG22" s="78">
        <v>1.389</v>
      </c>
      <c r="BH22" s="78" t="s">
        <v>1605</v>
      </c>
      <c r="BI22" s="78">
        <v>4.9000000000000002E-2</v>
      </c>
      <c r="BJ22" s="78" t="s">
        <v>1605</v>
      </c>
      <c r="BK22" s="78">
        <v>2E-3</v>
      </c>
      <c r="BL22" s="78" t="s">
        <v>1605</v>
      </c>
    </row>
    <row r="23" spans="1:64">
      <c r="A23">
        <v>8</v>
      </c>
      <c r="B23" s="102" t="s">
        <v>1076</v>
      </c>
      <c r="C23" s="124">
        <v>4031</v>
      </c>
      <c r="D23" s="102" t="s">
        <v>1077</v>
      </c>
      <c r="E23" t="s">
        <v>1604</v>
      </c>
      <c r="F23">
        <v>2016002008</v>
      </c>
      <c r="G23" s="118">
        <v>1.0203803238932487</v>
      </c>
      <c r="I23" s="78" t="s">
        <v>1605</v>
      </c>
      <c r="J23" s="274">
        <v>15.63</v>
      </c>
      <c r="K23" s="274">
        <v>35023.159</v>
      </c>
      <c r="L23" s="274">
        <v>5373.73</v>
      </c>
      <c r="M23" s="274">
        <v>21.44</v>
      </c>
      <c r="N23" s="274">
        <v>174.07499999999999</v>
      </c>
      <c r="O23" s="274">
        <v>4223.8419999999996</v>
      </c>
      <c r="P23" s="274">
        <v>14906.483</v>
      </c>
      <c r="Q23" s="274">
        <v>1.1779999999999999</v>
      </c>
      <c r="R23" s="274">
        <v>39.954000000000001</v>
      </c>
      <c r="S23" s="274">
        <v>1.107</v>
      </c>
      <c r="T23" s="274">
        <v>0.71699999999999997</v>
      </c>
      <c r="U23" s="274">
        <v>330.09300000000002</v>
      </c>
      <c r="V23" s="274">
        <v>8587.7900000000009</v>
      </c>
      <c r="W23" s="78">
        <v>0.56100000000000005</v>
      </c>
      <c r="X23" s="78">
        <v>2.1789999999999998</v>
      </c>
      <c r="Y23" s="78" t="s">
        <v>1605</v>
      </c>
      <c r="Z23" s="78" t="s">
        <v>1657</v>
      </c>
      <c r="AA23" s="78" t="s">
        <v>1658</v>
      </c>
      <c r="AB23" s="78" t="s">
        <v>1659</v>
      </c>
      <c r="AC23" s="78" t="s">
        <v>1660</v>
      </c>
      <c r="AD23" s="78">
        <v>2.0379999999999998</v>
      </c>
      <c r="AE23" s="78">
        <v>106.131</v>
      </c>
      <c r="AF23" s="78">
        <v>0.73099999999999998</v>
      </c>
      <c r="AG23" s="78" t="s">
        <v>1605</v>
      </c>
      <c r="AH23" s="78">
        <v>8.3000000000000004E-2</v>
      </c>
      <c r="AI23" s="78">
        <v>7.9000000000000001E-2</v>
      </c>
      <c r="AJ23" s="78" t="s">
        <v>1605</v>
      </c>
      <c r="AK23" s="78" t="s">
        <v>1605</v>
      </c>
      <c r="AL23" s="78" t="s">
        <v>1643</v>
      </c>
      <c r="AM23" s="78" t="s">
        <v>1661</v>
      </c>
      <c r="AN23" s="78" t="s">
        <v>1662</v>
      </c>
      <c r="AO23" s="78" t="s">
        <v>1605</v>
      </c>
      <c r="AP23" s="78">
        <v>35.14</v>
      </c>
      <c r="AQ23" s="78">
        <v>0.29599999999999999</v>
      </c>
      <c r="AR23" s="78">
        <v>0.42299999999999999</v>
      </c>
      <c r="AS23" s="78">
        <v>7.3999999999999996E-2</v>
      </c>
      <c r="AT23" s="78">
        <v>0.58699999999999997</v>
      </c>
      <c r="AU23" s="78">
        <v>5.0999999999999997E-2</v>
      </c>
      <c r="AV23" s="78" t="s">
        <v>1605</v>
      </c>
      <c r="AW23" s="78">
        <v>7.0999999999999994E-2</v>
      </c>
      <c r="AX23" s="78">
        <v>0.06</v>
      </c>
      <c r="AY23" s="78">
        <v>0.128</v>
      </c>
      <c r="AZ23" s="78">
        <v>6.6000000000000003E-2</v>
      </c>
      <c r="BA23" s="78">
        <v>7.0999999999999994E-2</v>
      </c>
      <c r="BB23" s="78">
        <v>0.06</v>
      </c>
      <c r="BC23" s="78">
        <v>0.123</v>
      </c>
      <c r="BD23" s="78">
        <v>6.3E-2</v>
      </c>
      <c r="BE23" s="78" t="s">
        <v>1605</v>
      </c>
      <c r="BF23" s="78" t="s">
        <v>1605</v>
      </c>
      <c r="BG23" s="78">
        <v>1.349</v>
      </c>
      <c r="BH23" s="78" t="s">
        <v>1605</v>
      </c>
      <c r="BI23" s="78" t="s">
        <v>1605</v>
      </c>
      <c r="BJ23" s="78" t="s">
        <v>1605</v>
      </c>
      <c r="BK23" s="78">
        <v>3.0000000000000001E-3</v>
      </c>
      <c r="BL23" s="78">
        <v>7.0000000000000001E-3</v>
      </c>
    </row>
    <row r="24" spans="1:64">
      <c r="A24">
        <v>9</v>
      </c>
      <c r="B24" s="102" t="s">
        <v>1080</v>
      </c>
      <c r="C24" s="124">
        <v>4031</v>
      </c>
      <c r="D24" s="102" t="s">
        <v>35</v>
      </c>
      <c r="E24" t="s">
        <v>1604</v>
      </c>
      <c r="F24">
        <v>2016002009</v>
      </c>
      <c r="G24" s="118">
        <v>1.020388507386143</v>
      </c>
      <c r="I24" s="78" t="s">
        <v>1605</v>
      </c>
      <c r="J24" s="274">
        <v>79.563000000000002</v>
      </c>
      <c r="K24" s="274">
        <v>26140.717000000001</v>
      </c>
      <c r="L24" s="274">
        <v>4495.0720000000001</v>
      </c>
      <c r="M24" s="274">
        <v>22.283000000000001</v>
      </c>
      <c r="N24" s="274">
        <v>476.78399999999999</v>
      </c>
      <c r="O24" s="274">
        <v>1914.001</v>
      </c>
      <c r="P24" s="274">
        <v>8787.6090000000004</v>
      </c>
      <c r="Q24" s="274">
        <v>1.0900000000000001</v>
      </c>
      <c r="R24" s="274">
        <v>27.556000000000001</v>
      </c>
      <c r="S24" s="274">
        <v>1.1879999999999999</v>
      </c>
      <c r="T24" s="274">
        <v>0.53700000000000003</v>
      </c>
      <c r="U24" s="274">
        <v>917.452</v>
      </c>
      <c r="V24" s="274">
        <v>2866.4749999999999</v>
      </c>
      <c r="W24" s="78">
        <v>2.7040000000000002</v>
      </c>
      <c r="X24" s="78">
        <v>2.3149999999999999</v>
      </c>
      <c r="Y24" s="78" t="s">
        <v>1605</v>
      </c>
      <c r="Z24" s="78" t="s">
        <v>1663</v>
      </c>
      <c r="AA24" s="78" t="s">
        <v>1627</v>
      </c>
      <c r="AB24" s="78" t="s">
        <v>1664</v>
      </c>
      <c r="AC24" s="78" t="s">
        <v>1631</v>
      </c>
      <c r="AD24" s="78">
        <v>3.4969999999999999</v>
      </c>
      <c r="AE24" s="78">
        <v>55.918999999999997</v>
      </c>
      <c r="AF24" s="78">
        <v>1.393</v>
      </c>
      <c r="AG24" s="78">
        <v>2.5430000000000001</v>
      </c>
      <c r="AH24" s="78">
        <v>0.08</v>
      </c>
      <c r="AI24" s="78">
        <v>8.8999999999999996E-2</v>
      </c>
      <c r="AJ24" s="78" t="s">
        <v>1605</v>
      </c>
      <c r="AK24" s="78" t="s">
        <v>1605</v>
      </c>
      <c r="AL24" s="78" t="s">
        <v>1618</v>
      </c>
      <c r="AM24" s="78" t="s">
        <v>1618</v>
      </c>
      <c r="AN24" s="78" t="s">
        <v>1627</v>
      </c>
      <c r="AO24" s="78">
        <v>4.8000000000000001E-2</v>
      </c>
      <c r="AP24" s="78">
        <v>28.411999999999999</v>
      </c>
      <c r="AQ24" s="78">
        <v>0.27600000000000002</v>
      </c>
      <c r="AR24" s="78">
        <v>0.40300000000000002</v>
      </c>
      <c r="AS24" s="78">
        <v>7.3999999999999996E-2</v>
      </c>
      <c r="AT24" s="78">
        <v>0.629</v>
      </c>
      <c r="AU24" s="78">
        <v>6.6000000000000003E-2</v>
      </c>
      <c r="AV24" s="78" t="s">
        <v>1605</v>
      </c>
      <c r="AW24" s="78">
        <v>0.107</v>
      </c>
      <c r="AX24" s="78">
        <v>6.6000000000000003E-2</v>
      </c>
      <c r="AY24" s="78">
        <v>0.20200000000000001</v>
      </c>
      <c r="AZ24" s="78">
        <v>9.7000000000000003E-2</v>
      </c>
      <c r="BA24" s="78">
        <v>0.26600000000000001</v>
      </c>
      <c r="BB24" s="78">
        <v>0.107</v>
      </c>
      <c r="BC24" s="78">
        <v>0.63400000000000001</v>
      </c>
      <c r="BD24" s="78">
        <v>0.184</v>
      </c>
      <c r="BE24" s="78">
        <v>1.7000000000000001E-2</v>
      </c>
      <c r="BF24" s="78">
        <v>0.20200000000000001</v>
      </c>
      <c r="BG24" s="78">
        <v>1.3320000000000001</v>
      </c>
      <c r="BH24" s="78" t="s">
        <v>1605</v>
      </c>
      <c r="BI24" s="78">
        <v>4.2999999999999997E-2</v>
      </c>
      <c r="BJ24" s="78" t="s">
        <v>1605</v>
      </c>
      <c r="BK24" s="78">
        <v>2E-3</v>
      </c>
      <c r="BL24" s="78" t="s">
        <v>1605</v>
      </c>
    </row>
    <row r="25" spans="1:64">
      <c r="A25">
        <v>11</v>
      </c>
      <c r="B25" s="102" t="s">
        <v>1081</v>
      </c>
      <c r="C25" s="124">
        <v>4031</v>
      </c>
      <c r="D25" s="102" t="s">
        <v>1082</v>
      </c>
      <c r="E25" t="s">
        <v>1604</v>
      </c>
      <c r="F25">
        <v>2016002010</v>
      </c>
      <c r="G25" s="118">
        <v>1.0202660254327247</v>
      </c>
      <c r="I25" s="78" t="s">
        <v>1605</v>
      </c>
      <c r="J25" s="274">
        <v>146.727</v>
      </c>
      <c r="K25" s="274">
        <v>8909.4269999999997</v>
      </c>
      <c r="L25" s="274">
        <v>4155.2250000000004</v>
      </c>
      <c r="M25" s="274">
        <v>21.469000000000001</v>
      </c>
      <c r="N25" s="274">
        <v>669.74599999999998</v>
      </c>
      <c r="O25" s="274">
        <v>1379.289</v>
      </c>
      <c r="P25" s="274">
        <v>12170.278</v>
      </c>
      <c r="Q25" s="274">
        <v>1.044</v>
      </c>
      <c r="R25" s="274">
        <v>33.941000000000003</v>
      </c>
      <c r="S25" s="274">
        <v>1.327</v>
      </c>
      <c r="T25" s="274">
        <v>0.58099999999999996</v>
      </c>
      <c r="U25" s="274">
        <v>762.88099999999997</v>
      </c>
      <c r="V25" s="274">
        <v>7661.174</v>
      </c>
      <c r="W25" s="78">
        <v>2.5960000000000001</v>
      </c>
      <c r="X25" s="78">
        <v>2.5720000000000001</v>
      </c>
      <c r="Y25" s="78" t="s">
        <v>1605</v>
      </c>
      <c r="Z25" s="78" t="s">
        <v>1665</v>
      </c>
      <c r="AA25" s="78" t="s">
        <v>1666</v>
      </c>
      <c r="AB25" s="78" t="s">
        <v>1667</v>
      </c>
      <c r="AC25" s="78" t="s">
        <v>1668</v>
      </c>
      <c r="AD25" s="78">
        <v>0.90800000000000003</v>
      </c>
      <c r="AE25" s="78">
        <v>71.742000000000004</v>
      </c>
      <c r="AF25" s="78">
        <v>3.363</v>
      </c>
      <c r="AG25" s="78">
        <v>2.407</v>
      </c>
      <c r="AH25" s="78">
        <v>0.08</v>
      </c>
      <c r="AI25" s="78">
        <v>0.19400000000000001</v>
      </c>
      <c r="AJ25" s="78" t="s">
        <v>1605</v>
      </c>
      <c r="AK25" s="78" t="s">
        <v>1605</v>
      </c>
      <c r="AL25" s="78" t="s">
        <v>1642</v>
      </c>
      <c r="AM25" s="78" t="s">
        <v>1669</v>
      </c>
      <c r="AN25" s="78" t="s">
        <v>1670</v>
      </c>
      <c r="AO25" s="78" t="s">
        <v>1605</v>
      </c>
      <c r="AP25" s="78">
        <v>60.070999999999998</v>
      </c>
      <c r="AQ25" s="78">
        <v>0.48499999999999999</v>
      </c>
      <c r="AR25" s="78">
        <v>0.92800000000000005</v>
      </c>
      <c r="AS25" s="78">
        <v>0.151</v>
      </c>
      <c r="AT25" s="78">
        <v>1.1579999999999999</v>
      </c>
      <c r="AU25" s="78">
        <v>0.251</v>
      </c>
      <c r="AV25" s="78">
        <v>0.105</v>
      </c>
      <c r="AW25" s="78">
        <v>0.4</v>
      </c>
      <c r="AX25" s="78">
        <v>9.7000000000000003E-2</v>
      </c>
      <c r="AY25" s="78">
        <v>0.377</v>
      </c>
      <c r="AZ25" s="78">
        <v>0.127</v>
      </c>
      <c r="BA25" s="78">
        <v>0.27700000000000002</v>
      </c>
      <c r="BB25" s="78">
        <v>8.6999999999999994E-2</v>
      </c>
      <c r="BC25" s="78">
        <v>0.27900000000000003</v>
      </c>
      <c r="BD25" s="78">
        <v>9.1999999999999998E-2</v>
      </c>
      <c r="BE25" s="78">
        <v>1.6E-2</v>
      </c>
      <c r="BF25" s="78">
        <v>0.20100000000000001</v>
      </c>
      <c r="BG25" s="78">
        <v>1.411</v>
      </c>
      <c r="BH25" s="78" t="s">
        <v>1605</v>
      </c>
      <c r="BI25" s="78" t="s">
        <v>1605</v>
      </c>
      <c r="BJ25" s="78" t="s">
        <v>1605</v>
      </c>
      <c r="BK25" s="78">
        <v>3.0000000000000001E-3</v>
      </c>
      <c r="BL25" s="78" t="s">
        <v>1605</v>
      </c>
    </row>
    <row r="26" spans="1:64">
      <c r="A26">
        <v>12</v>
      </c>
      <c r="B26" s="102" t="s">
        <v>1083</v>
      </c>
      <c r="C26" s="124" t="s">
        <v>41</v>
      </c>
      <c r="D26" s="102" t="s">
        <v>1064</v>
      </c>
      <c r="E26" t="s">
        <v>1604</v>
      </c>
      <c r="F26">
        <v>2016002011</v>
      </c>
      <c r="G26" s="118">
        <v>1.020469631500295</v>
      </c>
      <c r="I26" s="78" t="s">
        <v>1605</v>
      </c>
      <c r="J26" s="274">
        <v>113.758</v>
      </c>
      <c r="K26" s="274">
        <v>32859.800000000003</v>
      </c>
      <c r="L26" s="274">
        <v>7533.8879999999999</v>
      </c>
      <c r="M26" s="274">
        <v>23.218</v>
      </c>
      <c r="N26" s="274">
        <v>193.72900000000001</v>
      </c>
      <c r="O26" s="274">
        <v>2686.9340000000002</v>
      </c>
      <c r="P26" s="274">
        <v>23432.214</v>
      </c>
      <c r="Q26" s="274">
        <v>1.0509999999999999</v>
      </c>
      <c r="R26" s="274">
        <v>60.04</v>
      </c>
      <c r="S26" s="274">
        <v>3.6949999999999998</v>
      </c>
      <c r="T26" s="274">
        <v>0.52900000000000003</v>
      </c>
      <c r="U26" s="274">
        <v>610.31200000000001</v>
      </c>
      <c r="V26" s="274">
        <v>2614.1999999999998</v>
      </c>
      <c r="W26" s="78">
        <v>3.9649999999999999</v>
      </c>
      <c r="X26" s="78">
        <v>2.6360000000000001</v>
      </c>
      <c r="Y26" s="78">
        <v>0.30399999999999999</v>
      </c>
      <c r="Z26" s="78" t="s">
        <v>1671</v>
      </c>
      <c r="AA26" s="78" t="s">
        <v>1635</v>
      </c>
      <c r="AB26" s="78" t="s">
        <v>1672</v>
      </c>
      <c r="AC26" s="78" t="s">
        <v>1673</v>
      </c>
      <c r="AD26" s="78">
        <v>7.23</v>
      </c>
      <c r="AE26" s="78">
        <v>147.364</v>
      </c>
      <c r="AF26" s="78">
        <v>1.115</v>
      </c>
      <c r="AG26" s="78" t="s">
        <v>1605</v>
      </c>
      <c r="AH26" s="78" t="s">
        <v>1605</v>
      </c>
      <c r="AI26" s="78">
        <v>0.38600000000000001</v>
      </c>
      <c r="AJ26" s="78" t="s">
        <v>1605</v>
      </c>
      <c r="AK26" s="78" t="s">
        <v>1674</v>
      </c>
      <c r="AL26" s="78" t="s">
        <v>1666</v>
      </c>
      <c r="AM26" s="78" t="s">
        <v>1675</v>
      </c>
      <c r="AN26" s="78" t="s">
        <v>1674</v>
      </c>
      <c r="AO26" s="78">
        <v>0.42299999999999999</v>
      </c>
      <c r="AP26" s="78">
        <v>33.210999999999999</v>
      </c>
      <c r="AQ26" s="78">
        <v>0.315</v>
      </c>
      <c r="AR26" s="78">
        <v>0.45100000000000001</v>
      </c>
      <c r="AS26" s="78">
        <v>7.9000000000000001E-2</v>
      </c>
      <c r="AT26" s="78">
        <v>0.63400000000000001</v>
      </c>
      <c r="AU26" s="78">
        <v>6.0999999999999999E-2</v>
      </c>
      <c r="AV26" s="78" t="s">
        <v>1605</v>
      </c>
      <c r="AW26" s="78">
        <v>9.2999999999999999E-2</v>
      </c>
      <c r="AX26" s="78">
        <v>6.5000000000000002E-2</v>
      </c>
      <c r="AY26" s="78">
        <v>0.17399999999999999</v>
      </c>
      <c r="AZ26" s="78">
        <v>7.9000000000000001E-2</v>
      </c>
      <c r="BA26" s="78">
        <v>0.13100000000000001</v>
      </c>
      <c r="BB26" s="78">
        <v>7.3999999999999996E-2</v>
      </c>
      <c r="BC26" s="78">
        <v>0.248</v>
      </c>
      <c r="BD26" s="78">
        <v>9.4E-2</v>
      </c>
      <c r="BE26" s="78" t="s">
        <v>1605</v>
      </c>
      <c r="BF26" s="78" t="s">
        <v>1605</v>
      </c>
      <c r="BG26" s="78">
        <v>1.5660000000000001</v>
      </c>
      <c r="BH26" s="78" t="s">
        <v>1605</v>
      </c>
      <c r="BI26" s="78">
        <v>0.128</v>
      </c>
      <c r="BJ26" s="78">
        <v>8.5999999999999993E-2</v>
      </c>
      <c r="BK26" s="78">
        <v>3.0000000000000001E-3</v>
      </c>
      <c r="BL26" s="78">
        <v>0.78300000000000003</v>
      </c>
    </row>
    <row r="27" spans="1:64">
      <c r="A27">
        <v>13</v>
      </c>
      <c r="B27" s="102" t="s">
        <v>1085</v>
      </c>
      <c r="C27" s="124">
        <v>4016</v>
      </c>
      <c r="D27" s="102" t="s">
        <v>1073</v>
      </c>
      <c r="E27" t="s">
        <v>1604</v>
      </c>
      <c r="F27">
        <v>2016002012</v>
      </c>
      <c r="G27" s="118">
        <v>1.0204400899820723</v>
      </c>
      <c r="I27" s="78" t="s">
        <v>1605</v>
      </c>
      <c r="J27" s="274">
        <v>158.85</v>
      </c>
      <c r="K27" s="274">
        <v>15873.254000000001</v>
      </c>
      <c r="L27" s="274">
        <v>4620.134</v>
      </c>
      <c r="M27" s="274">
        <v>20.344000000000001</v>
      </c>
      <c r="N27" s="274">
        <v>31.241</v>
      </c>
      <c r="O27" s="274">
        <v>2666.5140000000001</v>
      </c>
      <c r="P27" s="274">
        <v>14678.157999999999</v>
      </c>
      <c r="Q27" s="274">
        <v>1.097</v>
      </c>
      <c r="R27" s="274">
        <v>39.981000000000002</v>
      </c>
      <c r="S27" s="274">
        <v>0.72099999999999997</v>
      </c>
      <c r="T27" s="274">
        <v>0.44500000000000001</v>
      </c>
      <c r="U27" s="274">
        <v>2750.951</v>
      </c>
      <c r="V27" s="274">
        <v>3313.0909999999999</v>
      </c>
      <c r="W27" s="78">
        <v>6.8490000000000002</v>
      </c>
      <c r="X27" s="78">
        <v>2.8980000000000001</v>
      </c>
      <c r="Y27" s="78">
        <v>0.25</v>
      </c>
      <c r="Z27" s="78" t="s">
        <v>1676</v>
      </c>
      <c r="AA27" s="78" t="s">
        <v>1677</v>
      </c>
      <c r="AB27" s="78" t="s">
        <v>1678</v>
      </c>
      <c r="AC27" s="78" t="s">
        <v>1679</v>
      </c>
      <c r="AD27" s="78">
        <v>4.55</v>
      </c>
      <c r="AE27" s="78">
        <v>56.154000000000003</v>
      </c>
      <c r="AF27" s="78">
        <v>3.3319999999999999</v>
      </c>
      <c r="AG27" s="78" t="s">
        <v>1605</v>
      </c>
      <c r="AH27" s="78" t="s">
        <v>1605</v>
      </c>
      <c r="AI27" s="78">
        <v>9.9000000000000005E-2</v>
      </c>
      <c r="AJ27" s="78" t="s">
        <v>1605</v>
      </c>
      <c r="AK27" s="78" t="s">
        <v>1680</v>
      </c>
      <c r="AL27" s="78" t="s">
        <v>1645</v>
      </c>
      <c r="AM27" s="78" t="s">
        <v>1627</v>
      </c>
      <c r="AN27" s="78" t="s">
        <v>1638</v>
      </c>
      <c r="AO27" s="78">
        <v>0.05</v>
      </c>
      <c r="AP27" s="78">
        <v>40.795000000000002</v>
      </c>
      <c r="AQ27" s="78">
        <v>0.68799999999999994</v>
      </c>
      <c r="AR27" s="78">
        <v>1.593</v>
      </c>
      <c r="AS27" s="78">
        <v>0.251</v>
      </c>
      <c r="AT27" s="78">
        <v>1.573</v>
      </c>
      <c r="AU27" s="78">
        <v>0.38600000000000001</v>
      </c>
      <c r="AV27" s="78">
        <v>0.13600000000000001</v>
      </c>
      <c r="AW27" s="78">
        <v>0.495</v>
      </c>
      <c r="AX27" s="78">
        <v>0.123</v>
      </c>
      <c r="AY27" s="78">
        <v>0.64</v>
      </c>
      <c r="AZ27" s="78">
        <v>0.2</v>
      </c>
      <c r="BA27" s="78">
        <v>0.65</v>
      </c>
      <c r="BB27" s="78">
        <v>0.16300000000000001</v>
      </c>
      <c r="BC27" s="78">
        <v>1.0369999999999999</v>
      </c>
      <c r="BD27" s="78">
        <v>0.21299999999999999</v>
      </c>
      <c r="BE27" s="78">
        <v>1.6E-2</v>
      </c>
      <c r="BF27" s="78">
        <v>0.20100000000000001</v>
      </c>
      <c r="BG27" s="78">
        <v>1.071</v>
      </c>
      <c r="BH27" s="78" t="s">
        <v>1605</v>
      </c>
      <c r="BI27" s="78" t="s">
        <v>1605</v>
      </c>
      <c r="BJ27" s="78" t="s">
        <v>1605</v>
      </c>
      <c r="BK27" s="78">
        <v>2E-3</v>
      </c>
      <c r="BL27" s="78" t="s">
        <v>1605</v>
      </c>
    </row>
    <row r="28" spans="1:64">
      <c r="A28">
        <v>14</v>
      </c>
      <c r="B28" s="102" t="s">
        <v>1086</v>
      </c>
      <c r="C28" s="124">
        <v>1033</v>
      </c>
      <c r="D28" s="102" t="s">
        <v>1087</v>
      </c>
      <c r="E28" t="s">
        <v>1604</v>
      </c>
      <c r="F28">
        <v>2016002013</v>
      </c>
      <c r="G28" s="118">
        <v>1.0203940506960492</v>
      </c>
      <c r="I28" s="78">
        <v>8.1859999999999999</v>
      </c>
      <c r="J28" s="274">
        <v>19.922000000000001</v>
      </c>
      <c r="K28" s="274">
        <v>21193.656999999999</v>
      </c>
      <c r="L28" s="274">
        <v>5055.1490000000003</v>
      </c>
      <c r="M28" s="274">
        <v>20.82</v>
      </c>
      <c r="N28" s="274">
        <v>121.67400000000001</v>
      </c>
      <c r="O28" s="274">
        <v>4627.2830000000004</v>
      </c>
      <c r="P28" s="274">
        <v>52641.599000000002</v>
      </c>
      <c r="Q28" s="274">
        <v>1.052</v>
      </c>
      <c r="R28" s="274">
        <v>127.586</v>
      </c>
      <c r="S28" s="274">
        <v>0.65500000000000003</v>
      </c>
      <c r="T28" s="274">
        <v>0.437</v>
      </c>
      <c r="U28" s="274">
        <v>344.74900000000002</v>
      </c>
      <c r="V28" s="274">
        <v>10981.084000000001</v>
      </c>
      <c r="W28" s="78">
        <v>0.69899999999999995</v>
      </c>
      <c r="X28" s="78">
        <v>2.75</v>
      </c>
      <c r="Y28" s="78">
        <v>0.17199999999999999</v>
      </c>
      <c r="Z28" s="78" t="s">
        <v>1681</v>
      </c>
      <c r="AA28" s="78" t="s">
        <v>1643</v>
      </c>
      <c r="AB28" s="78" t="s">
        <v>1682</v>
      </c>
      <c r="AC28" s="78" t="s">
        <v>1683</v>
      </c>
      <c r="AD28" s="78">
        <v>0.69499999999999995</v>
      </c>
      <c r="AE28" s="78">
        <v>235.624</v>
      </c>
      <c r="AF28" s="78">
        <v>0.33300000000000002</v>
      </c>
      <c r="AG28" s="78" t="s">
        <v>1605</v>
      </c>
      <c r="AH28" s="78" t="s">
        <v>1605</v>
      </c>
      <c r="AI28" s="78">
        <v>5.3999999999999999E-2</v>
      </c>
      <c r="AJ28" s="78" t="s">
        <v>1605</v>
      </c>
      <c r="AK28" s="78" t="s">
        <v>1684</v>
      </c>
      <c r="AL28" s="78" t="s">
        <v>1618</v>
      </c>
      <c r="AM28" s="78" t="s">
        <v>1636</v>
      </c>
      <c r="AN28" s="78" t="s">
        <v>1685</v>
      </c>
      <c r="AO28" s="78">
        <v>5.6000000000000001E-2</v>
      </c>
      <c r="AP28" s="78">
        <v>42.04</v>
      </c>
      <c r="AQ28" s="78">
        <v>0.254</v>
      </c>
      <c r="AR28" s="78">
        <v>0.28299999999999997</v>
      </c>
      <c r="AS28" s="78">
        <v>5.1999999999999998E-2</v>
      </c>
      <c r="AT28" s="78" t="s">
        <v>1605</v>
      </c>
      <c r="AU28" s="78">
        <v>8.9999999999999993E-3</v>
      </c>
      <c r="AV28" s="78" t="s">
        <v>1605</v>
      </c>
      <c r="AW28" s="78">
        <v>1.2E-2</v>
      </c>
      <c r="AX28" s="78" t="s">
        <v>1605</v>
      </c>
      <c r="AY28" s="78" t="s">
        <v>1605</v>
      </c>
      <c r="AZ28" s="78" t="s">
        <v>1605</v>
      </c>
      <c r="BA28" s="78">
        <v>1.2E-2</v>
      </c>
      <c r="BB28" s="78" t="s">
        <v>1605</v>
      </c>
      <c r="BC28" s="78" t="s">
        <v>1605</v>
      </c>
      <c r="BD28" s="78" t="s">
        <v>1605</v>
      </c>
      <c r="BE28" s="78" t="s">
        <v>1605</v>
      </c>
      <c r="BF28" s="78" t="s">
        <v>1605</v>
      </c>
      <c r="BG28" s="78">
        <v>1.371</v>
      </c>
      <c r="BH28" s="78" t="s">
        <v>1605</v>
      </c>
      <c r="BI28" s="78" t="s">
        <v>1605</v>
      </c>
      <c r="BJ28" s="78" t="s">
        <v>1605</v>
      </c>
      <c r="BK28" s="78">
        <v>2E-3</v>
      </c>
      <c r="BL28" s="78">
        <v>1.9E-2</v>
      </c>
    </row>
    <row r="29" spans="1:64">
      <c r="A29">
        <v>15</v>
      </c>
      <c r="B29" s="102" t="s">
        <v>1089</v>
      </c>
      <c r="C29" s="124" t="s">
        <v>15</v>
      </c>
      <c r="D29" s="102" t="s">
        <v>1090</v>
      </c>
      <c r="E29" t="s">
        <v>1604</v>
      </c>
      <c r="F29">
        <v>2016002014</v>
      </c>
      <c r="G29" s="118">
        <v>1.0204518672951424</v>
      </c>
      <c r="I29" s="78" t="s">
        <v>1605</v>
      </c>
      <c r="J29" s="274">
        <v>47.579000000000001</v>
      </c>
      <c r="K29" s="274">
        <v>3553.7570000000001</v>
      </c>
      <c r="L29" s="274">
        <v>572.23500000000001</v>
      </c>
      <c r="M29" s="274">
        <v>26.184000000000001</v>
      </c>
      <c r="N29" s="274">
        <v>56.866</v>
      </c>
      <c r="O29" s="274">
        <v>1621.931</v>
      </c>
      <c r="P29" s="274">
        <v>2943.4969999999998</v>
      </c>
      <c r="Q29" s="274">
        <v>1.048</v>
      </c>
      <c r="R29" s="274">
        <v>12.997999999999999</v>
      </c>
      <c r="S29" s="274">
        <v>0.74</v>
      </c>
      <c r="T29" s="274">
        <v>0.498</v>
      </c>
      <c r="U29" s="274">
        <v>15.177</v>
      </c>
      <c r="V29" s="274">
        <v>80.16</v>
      </c>
      <c r="W29" s="78">
        <v>0.75900000000000001</v>
      </c>
      <c r="X29" s="78">
        <v>1.552</v>
      </c>
      <c r="Y29" s="78">
        <v>0.33</v>
      </c>
      <c r="Z29" s="78" t="s">
        <v>1686</v>
      </c>
      <c r="AA29" s="78" t="s">
        <v>1687</v>
      </c>
      <c r="AB29" s="78" t="s">
        <v>1688</v>
      </c>
      <c r="AC29" s="78" t="s">
        <v>1654</v>
      </c>
      <c r="AD29" s="78">
        <v>2.2629999999999999</v>
      </c>
      <c r="AE29" s="78">
        <v>22.416</v>
      </c>
      <c r="AF29" s="78">
        <v>0.92</v>
      </c>
      <c r="AG29" s="78" t="s">
        <v>1605</v>
      </c>
      <c r="AH29" s="78" t="s">
        <v>1605</v>
      </c>
      <c r="AI29" s="78">
        <v>3.4000000000000002E-2</v>
      </c>
      <c r="AJ29" s="78" t="s">
        <v>1605</v>
      </c>
      <c r="AK29" s="78" t="s">
        <v>1638</v>
      </c>
      <c r="AL29" s="78" t="s">
        <v>1645</v>
      </c>
      <c r="AM29" s="78" t="s">
        <v>1689</v>
      </c>
      <c r="AN29" s="78" t="s">
        <v>1662</v>
      </c>
      <c r="AO29" s="78" t="s">
        <v>1605</v>
      </c>
      <c r="AP29" s="78">
        <v>12.032999999999999</v>
      </c>
      <c r="AQ29" s="78">
        <v>0.44400000000000001</v>
      </c>
      <c r="AR29" s="78">
        <v>0.97799999999999998</v>
      </c>
      <c r="AS29" s="78">
        <v>0.17499999999999999</v>
      </c>
      <c r="AT29" s="78">
        <v>0.96299999999999997</v>
      </c>
      <c r="AU29" s="78">
        <v>0.11799999999999999</v>
      </c>
      <c r="AV29" s="78">
        <v>6.3E-2</v>
      </c>
      <c r="AW29" s="78">
        <v>0.13100000000000001</v>
      </c>
      <c r="AX29" s="78">
        <v>7.1999999999999995E-2</v>
      </c>
      <c r="AY29" s="78">
        <v>0.19600000000000001</v>
      </c>
      <c r="AZ29" s="78">
        <v>7.3999999999999996E-2</v>
      </c>
      <c r="BA29" s="78">
        <v>7.3999999999999996E-2</v>
      </c>
      <c r="BB29" s="78">
        <v>0.06</v>
      </c>
      <c r="BC29" s="78">
        <v>8.4000000000000005E-2</v>
      </c>
      <c r="BD29" s="78">
        <v>5.1999999999999998E-2</v>
      </c>
      <c r="BE29" s="78" t="s">
        <v>1605</v>
      </c>
      <c r="BF29" s="78" t="s">
        <v>1605</v>
      </c>
      <c r="BG29" s="78">
        <v>0.82699999999999996</v>
      </c>
      <c r="BH29" s="78" t="s">
        <v>1605</v>
      </c>
      <c r="BI29" s="78">
        <v>5.1999999999999998E-2</v>
      </c>
      <c r="BJ29" s="78" t="s">
        <v>1605</v>
      </c>
      <c r="BK29" s="78">
        <v>2E-3</v>
      </c>
      <c r="BL29" s="78">
        <v>8.9999999999999993E-3</v>
      </c>
    </row>
    <row r="30" spans="1:64">
      <c r="A30">
        <v>16</v>
      </c>
      <c r="B30" s="102" t="s">
        <v>1091</v>
      </c>
      <c r="C30" s="124" t="s">
        <v>15</v>
      </c>
      <c r="D30" s="102" t="s">
        <v>1087</v>
      </c>
      <c r="E30" t="s">
        <v>1604</v>
      </c>
      <c r="F30">
        <v>2016002015</v>
      </c>
      <c r="G30" s="118">
        <v>1.0203834350617722</v>
      </c>
      <c r="I30" s="78" t="s">
        <v>1605</v>
      </c>
      <c r="J30" s="274">
        <v>96.381</v>
      </c>
      <c r="K30" s="274">
        <v>37398.648999999998</v>
      </c>
      <c r="L30" s="274">
        <v>9381.9189999999999</v>
      </c>
      <c r="M30" s="274">
        <v>23.206</v>
      </c>
      <c r="N30" s="274">
        <v>50.478999999999999</v>
      </c>
      <c r="O30" s="274">
        <v>3299.5529999999999</v>
      </c>
      <c r="P30" s="274">
        <v>20348.565999999999</v>
      </c>
      <c r="Q30" s="274">
        <v>1.105</v>
      </c>
      <c r="R30" s="274">
        <v>51.430999999999997</v>
      </c>
      <c r="S30" s="274">
        <v>0.84899999999999998</v>
      </c>
      <c r="T30" s="274">
        <v>0.496</v>
      </c>
      <c r="U30" s="274">
        <v>411.95400000000001</v>
      </c>
      <c r="V30" s="274">
        <v>819.43200000000002</v>
      </c>
      <c r="W30" s="78">
        <v>10.901</v>
      </c>
      <c r="X30" s="78">
        <v>3.2349999999999999</v>
      </c>
      <c r="Y30" s="78">
        <v>0.33300000000000002</v>
      </c>
      <c r="Z30" s="78" t="s">
        <v>1690</v>
      </c>
      <c r="AA30" s="78" t="s">
        <v>1661</v>
      </c>
      <c r="AB30" s="78" t="s">
        <v>1691</v>
      </c>
      <c r="AC30" s="78" t="s">
        <v>1692</v>
      </c>
      <c r="AD30" s="78">
        <v>5.1710000000000003</v>
      </c>
      <c r="AE30" s="78">
        <v>165.768</v>
      </c>
      <c r="AF30" s="78">
        <v>1.4259999999999999</v>
      </c>
      <c r="AG30" s="78" t="s">
        <v>1605</v>
      </c>
      <c r="AH30" s="78" t="s">
        <v>1605</v>
      </c>
      <c r="AI30" s="78">
        <v>8.5999999999999993E-2</v>
      </c>
      <c r="AJ30" s="78" t="s">
        <v>1605</v>
      </c>
      <c r="AK30" s="78" t="s">
        <v>1677</v>
      </c>
      <c r="AL30" s="78" t="s">
        <v>1650</v>
      </c>
      <c r="AM30" s="78" t="s">
        <v>1693</v>
      </c>
      <c r="AN30" s="78" t="s">
        <v>1650</v>
      </c>
      <c r="AO30" s="78">
        <v>5.2999999999999999E-2</v>
      </c>
      <c r="AP30" s="78">
        <v>53.709000000000003</v>
      </c>
      <c r="AQ30" s="78">
        <v>0.438</v>
      </c>
      <c r="AR30" s="78">
        <v>1.042</v>
      </c>
      <c r="AS30" s="78">
        <v>0.16200000000000001</v>
      </c>
      <c r="AT30" s="78">
        <v>1.0660000000000001</v>
      </c>
      <c r="AU30" s="78">
        <v>0.161</v>
      </c>
      <c r="AV30" s="78">
        <v>7.5999999999999998E-2</v>
      </c>
      <c r="AW30" s="78">
        <v>0.187</v>
      </c>
      <c r="AX30" s="78">
        <v>7.6999999999999999E-2</v>
      </c>
      <c r="AY30" s="78">
        <v>0.24099999999999999</v>
      </c>
      <c r="AZ30" s="78">
        <v>9.1999999999999998E-2</v>
      </c>
      <c r="BA30" s="78">
        <v>0.16400000000000001</v>
      </c>
      <c r="BB30" s="78">
        <v>7.8E-2</v>
      </c>
      <c r="BC30" s="78">
        <v>0.27700000000000002</v>
      </c>
      <c r="BD30" s="78">
        <v>9.5000000000000001E-2</v>
      </c>
      <c r="BE30" s="78" t="s">
        <v>1605</v>
      </c>
      <c r="BF30" s="78" t="s">
        <v>1605</v>
      </c>
      <c r="BG30" s="78">
        <v>0.82199999999999995</v>
      </c>
      <c r="BH30" s="78" t="s">
        <v>1605</v>
      </c>
      <c r="BI30" s="78">
        <v>6.4000000000000001E-2</v>
      </c>
      <c r="BJ30" s="78" t="s">
        <v>1605</v>
      </c>
      <c r="BK30" s="78">
        <v>2E-3</v>
      </c>
      <c r="BL30" s="78">
        <v>1.0999999999999999E-2</v>
      </c>
    </row>
    <row r="31" spans="1:64">
      <c r="A31">
        <v>17</v>
      </c>
      <c r="B31" s="102" t="s">
        <v>1092</v>
      </c>
      <c r="C31" s="124" t="s">
        <v>15</v>
      </c>
      <c r="D31" s="102" t="s">
        <v>1093</v>
      </c>
      <c r="E31" t="s">
        <v>1604</v>
      </c>
      <c r="F31">
        <v>2016002016</v>
      </c>
      <c r="G31" s="118">
        <v>1.020435967302453</v>
      </c>
      <c r="I31" s="78" t="s">
        <v>1605</v>
      </c>
      <c r="J31" s="274">
        <v>162.98099999999999</v>
      </c>
      <c r="K31" s="274">
        <v>19676.647000000001</v>
      </c>
      <c r="L31" s="274">
        <v>6213.9449999999997</v>
      </c>
      <c r="M31" s="274">
        <v>20.538</v>
      </c>
      <c r="N31" s="274">
        <v>873.34100000000001</v>
      </c>
      <c r="O31" s="274">
        <v>1045.4490000000001</v>
      </c>
      <c r="P31" s="274">
        <v>23237.819</v>
      </c>
      <c r="Q31" s="274">
        <v>1.046</v>
      </c>
      <c r="R31" s="274">
        <v>59.718000000000004</v>
      </c>
      <c r="S31" s="274">
        <v>1.01</v>
      </c>
      <c r="T31" s="274">
        <v>0.53900000000000003</v>
      </c>
      <c r="U31" s="274">
        <v>1199.94</v>
      </c>
      <c r="V31" s="274">
        <v>9099.7049999999999</v>
      </c>
      <c r="W31" s="78">
        <v>1.0760000000000001</v>
      </c>
      <c r="X31" s="78">
        <v>2.4500000000000002</v>
      </c>
      <c r="Y31" s="78">
        <v>0.18099999999999999</v>
      </c>
      <c r="Z31" s="78" t="s">
        <v>1694</v>
      </c>
      <c r="AA31" s="78" t="s">
        <v>1670</v>
      </c>
      <c r="AB31" s="78" t="s">
        <v>1695</v>
      </c>
      <c r="AC31" s="78" t="s">
        <v>1696</v>
      </c>
      <c r="AD31" s="78">
        <v>1.9690000000000001</v>
      </c>
      <c r="AE31" s="78">
        <v>136.87299999999999</v>
      </c>
      <c r="AF31" s="78">
        <v>1.2410000000000001</v>
      </c>
      <c r="AG31" s="78">
        <v>2.556</v>
      </c>
      <c r="AH31" s="78" t="s">
        <v>1605</v>
      </c>
      <c r="AI31" s="78">
        <v>0.39600000000000002</v>
      </c>
      <c r="AJ31" s="78">
        <v>0.29099999999999998</v>
      </c>
      <c r="AK31" s="78" t="s">
        <v>1605</v>
      </c>
      <c r="AL31" s="78" t="s">
        <v>1642</v>
      </c>
      <c r="AM31" s="78" t="s">
        <v>1697</v>
      </c>
      <c r="AN31" s="78" t="s">
        <v>1698</v>
      </c>
      <c r="AO31" s="78">
        <v>6.2E-2</v>
      </c>
      <c r="AP31" s="78">
        <v>92.397000000000006</v>
      </c>
      <c r="AQ31" s="78">
        <v>0.33600000000000002</v>
      </c>
      <c r="AR31" s="78">
        <v>0.54</v>
      </c>
      <c r="AS31" s="78">
        <v>8.5000000000000006E-2</v>
      </c>
      <c r="AT31" s="78">
        <v>0.69599999999999995</v>
      </c>
      <c r="AU31" s="78">
        <v>8.3000000000000004E-2</v>
      </c>
      <c r="AV31" s="78">
        <v>6.9000000000000006E-2</v>
      </c>
      <c r="AW31" s="78">
        <v>0.13</v>
      </c>
      <c r="AX31" s="78">
        <v>7.0000000000000007E-2</v>
      </c>
      <c r="AY31" s="78">
        <v>0.19700000000000001</v>
      </c>
      <c r="AZ31" s="78">
        <v>0.08</v>
      </c>
      <c r="BA31" s="78">
        <v>0.104</v>
      </c>
      <c r="BB31" s="78">
        <v>6.6000000000000003E-2</v>
      </c>
      <c r="BC31" s="78">
        <v>0.13800000000000001</v>
      </c>
      <c r="BD31" s="78">
        <v>6.5000000000000002E-2</v>
      </c>
      <c r="BE31" s="78">
        <v>1.7999999999999999E-2</v>
      </c>
      <c r="BF31" s="78" t="s">
        <v>1605</v>
      </c>
      <c r="BG31" s="78">
        <v>1.3819999999999999</v>
      </c>
      <c r="BH31" s="78" t="s">
        <v>1605</v>
      </c>
      <c r="BI31" s="78">
        <v>4.3999999999999997E-2</v>
      </c>
      <c r="BJ31" s="78" t="s">
        <v>1605</v>
      </c>
      <c r="BK31" s="78">
        <v>3.0000000000000001E-3</v>
      </c>
      <c r="BL31" s="78">
        <v>8.1000000000000003E-2</v>
      </c>
    </row>
    <row r="32" spans="1:64">
      <c r="A32">
        <v>18</v>
      </c>
      <c r="B32" s="102" t="s">
        <v>1094</v>
      </c>
      <c r="C32" s="124" t="s">
        <v>15</v>
      </c>
      <c r="D32" s="102" t="s">
        <v>1095</v>
      </c>
      <c r="E32" t="s">
        <v>1604</v>
      </c>
      <c r="F32">
        <v>2016002017</v>
      </c>
      <c r="G32" s="118" t="s">
        <v>45</v>
      </c>
      <c r="H32" s="118" t="s">
        <v>45</v>
      </c>
      <c r="I32" s="118" t="s">
        <v>45</v>
      </c>
      <c r="J32" s="276" t="s">
        <v>45</v>
      </c>
      <c r="K32" s="276" t="s">
        <v>45</v>
      </c>
      <c r="L32" s="276" t="s">
        <v>45</v>
      </c>
      <c r="M32" s="276" t="s">
        <v>45</v>
      </c>
      <c r="N32" s="276" t="s">
        <v>45</v>
      </c>
      <c r="O32" s="276" t="s">
        <v>45</v>
      </c>
      <c r="P32" s="276" t="s">
        <v>45</v>
      </c>
      <c r="Q32" s="276" t="s">
        <v>45</v>
      </c>
      <c r="R32" s="276" t="s">
        <v>45</v>
      </c>
      <c r="S32" s="276" t="s">
        <v>45</v>
      </c>
      <c r="T32" s="276" t="s">
        <v>45</v>
      </c>
      <c r="U32" s="276" t="s">
        <v>45</v>
      </c>
      <c r="V32" s="276" t="s">
        <v>45</v>
      </c>
      <c r="W32" s="118" t="s">
        <v>45</v>
      </c>
      <c r="X32" s="118" t="s">
        <v>45</v>
      </c>
      <c r="Y32" s="118" t="s">
        <v>45</v>
      </c>
      <c r="Z32" s="118" t="s">
        <v>45</v>
      </c>
      <c r="AA32" s="118" t="s">
        <v>45</v>
      </c>
      <c r="AB32" s="118" t="s">
        <v>45</v>
      </c>
      <c r="AC32" s="118" t="s">
        <v>45</v>
      </c>
      <c r="AD32" s="118" t="s">
        <v>45</v>
      </c>
      <c r="AE32" s="118" t="s">
        <v>45</v>
      </c>
      <c r="AF32" s="118" t="s">
        <v>45</v>
      </c>
      <c r="AG32" s="118" t="s">
        <v>45</v>
      </c>
      <c r="AH32" s="118" t="s">
        <v>45</v>
      </c>
      <c r="AI32" s="118" t="s">
        <v>45</v>
      </c>
      <c r="AJ32" s="118" t="s">
        <v>45</v>
      </c>
      <c r="AK32" s="118" t="s">
        <v>45</v>
      </c>
      <c r="AL32" s="118" t="s">
        <v>45</v>
      </c>
      <c r="AM32" s="118" t="s">
        <v>45</v>
      </c>
      <c r="AN32" s="118" t="s">
        <v>45</v>
      </c>
      <c r="AO32" s="118" t="s">
        <v>45</v>
      </c>
      <c r="AP32" s="118" t="s">
        <v>45</v>
      </c>
      <c r="AQ32" s="118" t="s">
        <v>45</v>
      </c>
      <c r="AR32" s="118" t="s">
        <v>45</v>
      </c>
      <c r="AS32" s="118" t="s">
        <v>45</v>
      </c>
      <c r="AT32" s="118" t="s">
        <v>45</v>
      </c>
      <c r="AU32" s="118" t="s">
        <v>45</v>
      </c>
      <c r="AV32" s="118" t="s">
        <v>45</v>
      </c>
      <c r="AW32" s="118" t="s">
        <v>45</v>
      </c>
      <c r="AX32" s="118" t="s">
        <v>45</v>
      </c>
      <c r="AY32" s="118" t="s">
        <v>45</v>
      </c>
      <c r="AZ32" s="118" t="s">
        <v>45</v>
      </c>
      <c r="BA32" s="118" t="s">
        <v>45</v>
      </c>
      <c r="BB32" s="118" t="s">
        <v>45</v>
      </c>
      <c r="BC32" s="118" t="s">
        <v>45</v>
      </c>
      <c r="BD32" s="118" t="s">
        <v>45</v>
      </c>
      <c r="BE32" s="118" t="s">
        <v>45</v>
      </c>
      <c r="BF32" s="118" t="s">
        <v>45</v>
      </c>
      <c r="BG32" s="118" t="s">
        <v>45</v>
      </c>
      <c r="BH32" s="118" t="s">
        <v>45</v>
      </c>
      <c r="BI32" s="118" t="s">
        <v>45</v>
      </c>
      <c r="BJ32" s="118" t="s">
        <v>45</v>
      </c>
      <c r="BK32" s="118" t="s">
        <v>45</v>
      </c>
      <c r="BL32" s="118" t="s">
        <v>45</v>
      </c>
    </row>
    <row r="33" spans="1:64">
      <c r="A33">
        <v>19</v>
      </c>
      <c r="B33" s="102" t="s">
        <v>1096</v>
      </c>
      <c r="C33" s="124">
        <v>241</v>
      </c>
      <c r="D33" s="102" t="s">
        <v>1097</v>
      </c>
      <c r="E33" t="s">
        <v>1604</v>
      </c>
      <c r="F33">
        <v>2016002018</v>
      </c>
      <c r="G33" s="118">
        <v>1.020479862896315</v>
      </c>
      <c r="I33" s="78" t="s">
        <v>1605</v>
      </c>
      <c r="J33" s="274">
        <v>64.447999999999993</v>
      </c>
      <c r="K33" s="274">
        <v>31389.003000000001</v>
      </c>
      <c r="L33" s="274">
        <v>1437.845</v>
      </c>
      <c r="M33" s="274">
        <v>78.353999999999999</v>
      </c>
      <c r="N33" s="274">
        <v>21.850999999999999</v>
      </c>
      <c r="O33" s="274">
        <v>9926.9179999999997</v>
      </c>
      <c r="P33" s="274">
        <v>11763.16</v>
      </c>
      <c r="Q33" s="274">
        <v>1.0960000000000001</v>
      </c>
      <c r="R33" s="274">
        <v>32.884999999999998</v>
      </c>
      <c r="S33" s="274">
        <v>1.21</v>
      </c>
      <c r="T33" s="274">
        <v>0.871</v>
      </c>
      <c r="U33" s="274">
        <v>68.472999999999999</v>
      </c>
      <c r="V33" s="274">
        <v>180.40100000000001</v>
      </c>
      <c r="W33" s="78">
        <v>3.81</v>
      </c>
      <c r="X33" s="78">
        <v>3.8530000000000002</v>
      </c>
      <c r="Y33" s="78">
        <v>1.8440000000000001</v>
      </c>
      <c r="Z33" s="78" t="s">
        <v>1699</v>
      </c>
      <c r="AA33" s="78" t="s">
        <v>1613</v>
      </c>
      <c r="AB33" s="78" t="s">
        <v>1700</v>
      </c>
      <c r="AC33" s="78" t="s">
        <v>1701</v>
      </c>
      <c r="AD33" s="78">
        <v>5.6890000000000001</v>
      </c>
      <c r="AE33" s="78">
        <v>60.561</v>
      </c>
      <c r="AF33" s="78">
        <v>1.105</v>
      </c>
      <c r="AG33" s="78">
        <v>2.4750000000000001</v>
      </c>
      <c r="AH33" s="78" t="s">
        <v>1605</v>
      </c>
      <c r="AI33" s="78">
        <v>9.1999999999999998E-2</v>
      </c>
      <c r="AJ33" s="78">
        <v>0.27400000000000002</v>
      </c>
      <c r="AK33" s="78" t="s">
        <v>1702</v>
      </c>
      <c r="AL33" s="78" t="s">
        <v>1697</v>
      </c>
      <c r="AM33" s="78" t="s">
        <v>1703</v>
      </c>
      <c r="AN33" s="78" t="s">
        <v>1642</v>
      </c>
      <c r="AO33" s="78">
        <v>6.6000000000000003E-2</v>
      </c>
      <c r="AP33" s="78">
        <v>57.222999999999999</v>
      </c>
      <c r="AQ33" s="78">
        <v>0.43099999999999999</v>
      </c>
      <c r="AR33" s="78">
        <v>1.0960000000000001</v>
      </c>
      <c r="AS33" s="78">
        <v>0.186</v>
      </c>
      <c r="AT33" s="78">
        <v>1.23</v>
      </c>
      <c r="AU33" s="78">
        <v>0.21099999999999999</v>
      </c>
      <c r="AV33" s="78">
        <v>9.5000000000000001E-2</v>
      </c>
      <c r="AW33" s="78">
        <v>0.19900000000000001</v>
      </c>
      <c r="AX33" s="78">
        <v>7.8E-2</v>
      </c>
      <c r="AY33" s="78">
        <v>0.23699999999999999</v>
      </c>
      <c r="AZ33" s="78">
        <v>8.5000000000000006E-2</v>
      </c>
      <c r="BA33" s="78">
        <v>0.124</v>
      </c>
      <c r="BB33" s="78">
        <v>7.2999999999999995E-2</v>
      </c>
      <c r="BC33" s="78">
        <v>0.223</v>
      </c>
      <c r="BD33" s="78">
        <v>0.08</v>
      </c>
      <c r="BE33" s="78">
        <v>1.7999999999999999E-2</v>
      </c>
      <c r="BF33" s="78" t="s">
        <v>1605</v>
      </c>
      <c r="BG33" s="78">
        <v>1.1180000000000001</v>
      </c>
      <c r="BH33" s="78" t="s">
        <v>1605</v>
      </c>
      <c r="BI33" s="78">
        <v>6.4000000000000001E-2</v>
      </c>
      <c r="BJ33" s="78">
        <v>0.14499999999999999</v>
      </c>
      <c r="BK33" s="78">
        <v>1.0999999999999999E-2</v>
      </c>
      <c r="BL33" s="78">
        <v>1.9E-2</v>
      </c>
    </row>
    <row r="34" spans="1:64">
      <c r="A34">
        <v>21</v>
      </c>
      <c r="B34" s="102" t="s">
        <v>1099</v>
      </c>
      <c r="C34" s="124">
        <v>241</v>
      </c>
      <c r="D34" s="102" t="s">
        <v>32</v>
      </c>
      <c r="E34" t="s">
        <v>1604</v>
      </c>
      <c r="F34">
        <v>2016002019</v>
      </c>
      <c r="G34" s="118">
        <v>1.0204429860541437</v>
      </c>
      <c r="I34" s="78" t="s">
        <v>1605</v>
      </c>
      <c r="J34" s="274">
        <v>26.800999999999998</v>
      </c>
      <c r="K34" s="274">
        <v>37157.203999999998</v>
      </c>
      <c r="L34" s="274">
        <v>2099.114</v>
      </c>
      <c r="M34" s="274">
        <v>38.469000000000001</v>
      </c>
      <c r="N34" s="274">
        <v>19.271999999999998</v>
      </c>
      <c r="O34" s="274">
        <v>13629.391</v>
      </c>
      <c r="P34" s="274">
        <v>16579.843000000001</v>
      </c>
      <c r="Q34" s="274">
        <v>1.06</v>
      </c>
      <c r="R34" s="274">
        <v>43.595999999999997</v>
      </c>
      <c r="S34" s="274">
        <v>0.83499999999999996</v>
      </c>
      <c r="T34" s="274">
        <v>0.54700000000000004</v>
      </c>
      <c r="U34" s="274">
        <v>132.89599999999999</v>
      </c>
      <c r="V34" s="274">
        <v>1071.492</v>
      </c>
      <c r="W34" s="78">
        <v>1.6120000000000001</v>
      </c>
      <c r="X34" s="78">
        <v>2.0739999999999998</v>
      </c>
      <c r="Y34" s="78">
        <v>0.35599999999999998</v>
      </c>
      <c r="Z34" s="78" t="s">
        <v>1704</v>
      </c>
      <c r="AA34" s="78" t="s">
        <v>1649</v>
      </c>
      <c r="AB34" s="78" t="s">
        <v>1705</v>
      </c>
      <c r="AC34" s="78" t="s">
        <v>1706</v>
      </c>
      <c r="AD34" s="78">
        <v>5.468</v>
      </c>
      <c r="AE34" s="78">
        <v>87.394000000000005</v>
      </c>
      <c r="AF34" s="78">
        <v>0.91500000000000004</v>
      </c>
      <c r="AG34" s="78">
        <v>2.4369999999999998</v>
      </c>
      <c r="AH34" s="78" t="s">
        <v>1605</v>
      </c>
      <c r="AI34" s="78">
        <v>5.2999999999999999E-2</v>
      </c>
      <c r="AJ34" s="78">
        <v>0.27800000000000002</v>
      </c>
      <c r="AK34" s="78" t="s">
        <v>1707</v>
      </c>
      <c r="AL34" s="78" t="s">
        <v>1708</v>
      </c>
      <c r="AM34" s="78" t="s">
        <v>1649</v>
      </c>
      <c r="AN34" s="78" t="s">
        <v>1650</v>
      </c>
      <c r="AO34" s="78">
        <v>6.6000000000000003E-2</v>
      </c>
      <c r="AP34" s="78">
        <v>39.326000000000001</v>
      </c>
      <c r="AQ34" s="78">
        <v>0.33</v>
      </c>
      <c r="AR34" s="78">
        <v>0.68</v>
      </c>
      <c r="AS34" s="78">
        <v>0.11600000000000001</v>
      </c>
      <c r="AT34" s="78">
        <v>0.84</v>
      </c>
      <c r="AU34" s="78">
        <v>0.114</v>
      </c>
      <c r="AV34" s="78">
        <v>7.4999999999999997E-2</v>
      </c>
      <c r="AW34" s="78">
        <v>0.12</v>
      </c>
      <c r="AX34" s="78">
        <v>7.0999999999999994E-2</v>
      </c>
      <c r="AY34" s="78">
        <v>0.20499999999999999</v>
      </c>
      <c r="AZ34" s="78">
        <v>0.08</v>
      </c>
      <c r="BA34" s="78">
        <v>0.113</v>
      </c>
      <c r="BB34" s="78">
        <v>7.0999999999999994E-2</v>
      </c>
      <c r="BC34" s="78">
        <v>0.192</v>
      </c>
      <c r="BD34" s="78">
        <v>7.0000000000000007E-2</v>
      </c>
      <c r="BE34" s="78">
        <v>1.7000000000000001E-2</v>
      </c>
      <c r="BF34" s="78" t="s">
        <v>1605</v>
      </c>
      <c r="BG34" s="78">
        <v>0.877</v>
      </c>
      <c r="BH34" s="78" t="s">
        <v>1605</v>
      </c>
      <c r="BI34" s="78">
        <v>4.9000000000000002E-2</v>
      </c>
      <c r="BJ34" s="78" t="s">
        <v>1605</v>
      </c>
      <c r="BK34" s="78">
        <v>5.0000000000000001E-3</v>
      </c>
      <c r="BL34" s="78">
        <v>1.2E-2</v>
      </c>
    </row>
    <row r="35" spans="1:64">
      <c r="A35">
        <v>22</v>
      </c>
      <c r="B35" s="102" t="s">
        <v>1101</v>
      </c>
      <c r="C35" s="124">
        <v>241</v>
      </c>
      <c r="D35" s="102" t="s">
        <v>1064</v>
      </c>
      <c r="E35" t="s">
        <v>1604</v>
      </c>
      <c r="F35">
        <v>2016002020</v>
      </c>
      <c r="G35" s="118">
        <v>1.0204446343761227</v>
      </c>
      <c r="I35" s="78" t="s">
        <v>1605</v>
      </c>
      <c r="J35" s="274">
        <v>15.605</v>
      </c>
      <c r="K35" s="274">
        <v>25290.827000000001</v>
      </c>
      <c r="L35" s="274">
        <v>7350.1779999999999</v>
      </c>
      <c r="M35" s="274">
        <v>26.719000000000001</v>
      </c>
      <c r="N35" s="274">
        <v>180.50800000000001</v>
      </c>
      <c r="O35" s="274">
        <v>3553.5149999999999</v>
      </c>
      <c r="P35" s="274">
        <v>18280.236000000001</v>
      </c>
      <c r="Q35" s="274">
        <v>1.044</v>
      </c>
      <c r="R35" s="274">
        <v>47.201999999999998</v>
      </c>
      <c r="S35" s="274">
        <v>1.0720000000000001</v>
      </c>
      <c r="T35" s="274">
        <v>0.70399999999999996</v>
      </c>
      <c r="U35" s="274">
        <v>185.714</v>
      </c>
      <c r="V35" s="274">
        <v>14507.272999999999</v>
      </c>
      <c r="W35" s="78">
        <v>3.9249999999999998</v>
      </c>
      <c r="X35" s="78">
        <v>3.5880000000000001</v>
      </c>
      <c r="Y35" s="78" t="s">
        <v>1605</v>
      </c>
      <c r="Z35" s="78" t="s">
        <v>1709</v>
      </c>
      <c r="AA35" s="78" t="s">
        <v>1629</v>
      </c>
      <c r="AB35" s="78" t="s">
        <v>1710</v>
      </c>
      <c r="AC35" s="78" t="s">
        <v>1696</v>
      </c>
      <c r="AD35" s="78">
        <v>1.3420000000000001</v>
      </c>
      <c r="AE35" s="78">
        <v>148.631</v>
      </c>
      <c r="AF35" s="78">
        <v>1.962</v>
      </c>
      <c r="AG35" s="78">
        <v>2.4390000000000001</v>
      </c>
      <c r="AH35" s="78" t="s">
        <v>1605</v>
      </c>
      <c r="AI35" s="78">
        <v>0.38600000000000001</v>
      </c>
      <c r="AJ35" s="78">
        <v>0.32100000000000001</v>
      </c>
      <c r="AK35" s="78" t="s">
        <v>1605</v>
      </c>
      <c r="AL35" s="78" t="s">
        <v>1684</v>
      </c>
      <c r="AM35" s="78" t="s">
        <v>1711</v>
      </c>
      <c r="AN35" s="78" t="s">
        <v>1658</v>
      </c>
      <c r="AO35" s="78">
        <v>0.05</v>
      </c>
      <c r="AP35" s="78">
        <v>32.052</v>
      </c>
      <c r="AQ35" s="78">
        <v>0.36099999999999999</v>
      </c>
      <c r="AR35" s="78">
        <v>0.60099999999999998</v>
      </c>
      <c r="AS35" s="78">
        <v>9.1999999999999998E-2</v>
      </c>
      <c r="AT35" s="78">
        <v>0.72599999999999998</v>
      </c>
      <c r="AU35" s="78">
        <v>8.7999999999999995E-2</v>
      </c>
      <c r="AV35" s="78">
        <v>7.3999999999999996E-2</v>
      </c>
      <c r="AW35" s="78">
        <v>0.154</v>
      </c>
      <c r="AX35" s="78">
        <v>7.4999999999999997E-2</v>
      </c>
      <c r="AY35" s="78">
        <v>0.247</v>
      </c>
      <c r="AZ35" s="78">
        <v>9.2999999999999999E-2</v>
      </c>
      <c r="BA35" s="78">
        <v>0.151</v>
      </c>
      <c r="BB35" s="78">
        <v>7.2999999999999995E-2</v>
      </c>
      <c r="BC35" s="78">
        <v>0.18</v>
      </c>
      <c r="BD35" s="78">
        <v>7.1999999999999995E-2</v>
      </c>
      <c r="BE35" s="78">
        <v>1.7000000000000001E-2</v>
      </c>
      <c r="BF35" s="78" t="s">
        <v>1605</v>
      </c>
      <c r="BG35" s="78">
        <v>1.5569999999999999</v>
      </c>
      <c r="BH35" s="78" t="s">
        <v>1605</v>
      </c>
      <c r="BI35" s="78">
        <v>4.1000000000000002E-2</v>
      </c>
      <c r="BJ35" s="78" t="s">
        <v>1605</v>
      </c>
      <c r="BK35" s="78">
        <v>4.0000000000000001E-3</v>
      </c>
      <c r="BL35" s="78">
        <v>0.01</v>
      </c>
    </row>
    <row r="36" spans="1:64">
      <c r="A36">
        <v>23</v>
      </c>
      <c r="B36" s="102" t="s">
        <v>1103</v>
      </c>
      <c r="C36" s="124">
        <v>241</v>
      </c>
      <c r="D36" s="102" t="s">
        <v>1082</v>
      </c>
      <c r="E36" t="s">
        <v>1604</v>
      </c>
      <c r="F36">
        <v>2016002021</v>
      </c>
      <c r="G36" s="118">
        <v>1.0204094363751686</v>
      </c>
      <c r="I36" s="78" t="s">
        <v>1605</v>
      </c>
      <c r="J36" s="274">
        <v>25.332000000000001</v>
      </c>
      <c r="K36" s="274">
        <v>27389.499</v>
      </c>
      <c r="L36" s="274">
        <v>6578.41</v>
      </c>
      <c r="M36" s="274">
        <v>22.177</v>
      </c>
      <c r="N36" s="274">
        <v>1315.008</v>
      </c>
      <c r="O36" s="274">
        <v>1035.4570000000001</v>
      </c>
      <c r="P36" s="274">
        <v>12194.445</v>
      </c>
      <c r="Q36" s="274">
        <v>1.0389999999999999</v>
      </c>
      <c r="R36" s="274">
        <v>33.405999999999999</v>
      </c>
      <c r="S36" s="274">
        <v>1.147</v>
      </c>
      <c r="T36" s="274">
        <v>0.61599999999999999</v>
      </c>
      <c r="U36" s="274">
        <v>934.18200000000002</v>
      </c>
      <c r="V36" s="274">
        <v>6352.0069999999996</v>
      </c>
      <c r="W36" s="78">
        <v>7.4009999999999998</v>
      </c>
      <c r="X36" s="78">
        <v>4.8780000000000001</v>
      </c>
      <c r="Y36" s="78">
        <v>0.26800000000000002</v>
      </c>
      <c r="Z36" s="78" t="s">
        <v>1712</v>
      </c>
      <c r="AA36" s="78" t="s">
        <v>1652</v>
      </c>
      <c r="AB36" s="78" t="s">
        <v>1713</v>
      </c>
      <c r="AC36" s="78" t="s">
        <v>1714</v>
      </c>
      <c r="AD36" s="78">
        <v>0.88700000000000001</v>
      </c>
      <c r="AE36" s="78">
        <v>94.688999999999993</v>
      </c>
      <c r="AF36" s="78">
        <v>1.571</v>
      </c>
      <c r="AG36" s="78">
        <v>2.4289999999999998</v>
      </c>
      <c r="AH36" s="78" t="s">
        <v>1605</v>
      </c>
      <c r="AI36" s="78">
        <v>0.311</v>
      </c>
      <c r="AJ36" s="78">
        <v>0.27</v>
      </c>
      <c r="AK36" s="78" t="s">
        <v>1605</v>
      </c>
      <c r="AL36" s="78" t="s">
        <v>1680</v>
      </c>
      <c r="AM36" s="78" t="s">
        <v>1658</v>
      </c>
      <c r="AN36" s="78" t="s">
        <v>1627</v>
      </c>
      <c r="AO36" s="78">
        <v>4.8000000000000001E-2</v>
      </c>
      <c r="AP36" s="78">
        <v>15.237</v>
      </c>
      <c r="AQ36" s="78">
        <v>0.311</v>
      </c>
      <c r="AR36" s="78">
        <v>0.45200000000000001</v>
      </c>
      <c r="AS36" s="78">
        <v>7.9000000000000001E-2</v>
      </c>
      <c r="AT36" s="78">
        <v>0.65900000000000003</v>
      </c>
      <c r="AU36" s="78">
        <v>7.2999999999999995E-2</v>
      </c>
      <c r="AV36" s="78">
        <v>6.9000000000000006E-2</v>
      </c>
      <c r="AW36" s="78">
        <v>0.129</v>
      </c>
      <c r="AX36" s="78">
        <v>7.1999999999999995E-2</v>
      </c>
      <c r="AY36" s="78">
        <v>0.219</v>
      </c>
      <c r="AZ36" s="78">
        <v>8.5999999999999993E-2</v>
      </c>
      <c r="BA36" s="78">
        <v>0.13400000000000001</v>
      </c>
      <c r="BB36" s="78">
        <v>7.2999999999999995E-2</v>
      </c>
      <c r="BC36" s="78">
        <v>0.19800000000000001</v>
      </c>
      <c r="BD36" s="78">
        <v>8.3000000000000004E-2</v>
      </c>
      <c r="BE36" s="78">
        <v>1.7000000000000001E-2</v>
      </c>
      <c r="BF36" s="78" t="s">
        <v>1605</v>
      </c>
      <c r="BG36" s="78">
        <v>1.518</v>
      </c>
      <c r="BH36" s="78" t="s">
        <v>1605</v>
      </c>
      <c r="BI36" s="78">
        <v>4.1000000000000002E-2</v>
      </c>
      <c r="BJ36" s="78">
        <v>8.4000000000000005E-2</v>
      </c>
      <c r="BK36" s="78">
        <v>2E-3</v>
      </c>
      <c r="BL36" s="78">
        <v>8.0000000000000002E-3</v>
      </c>
    </row>
    <row r="37" spans="1:64">
      <c r="A37">
        <v>24</v>
      </c>
      <c r="B37" s="102" t="s">
        <v>1105</v>
      </c>
      <c r="C37" s="124">
        <v>241</v>
      </c>
      <c r="D37" s="102" t="s">
        <v>1106</v>
      </c>
      <c r="E37" t="s">
        <v>1604</v>
      </c>
      <c r="F37">
        <v>2016002022</v>
      </c>
      <c r="G37" s="118">
        <v>1.0204072738366321</v>
      </c>
      <c r="I37" s="78" t="s">
        <v>1605</v>
      </c>
      <c r="J37" s="274">
        <v>61.883000000000003</v>
      </c>
      <c r="K37" s="274">
        <v>31586.398000000001</v>
      </c>
      <c r="L37" s="274">
        <v>2208.8359999999998</v>
      </c>
      <c r="M37" s="274">
        <v>57.673000000000002</v>
      </c>
      <c r="N37" s="274">
        <v>19.510999999999999</v>
      </c>
      <c r="O37" s="274">
        <v>12537.313</v>
      </c>
      <c r="P37" s="274">
        <v>12828.438</v>
      </c>
      <c r="Q37" s="274">
        <v>1.079</v>
      </c>
      <c r="R37" s="274">
        <v>34.710999999999999</v>
      </c>
      <c r="S37" s="274">
        <v>2.8069999999999999</v>
      </c>
      <c r="T37" s="274">
        <v>0.88</v>
      </c>
      <c r="U37" s="274">
        <v>50.459000000000003</v>
      </c>
      <c r="V37" s="274">
        <v>111.087</v>
      </c>
      <c r="W37" s="78">
        <v>3.335</v>
      </c>
      <c r="X37" s="78">
        <v>2.774</v>
      </c>
      <c r="Y37" s="78">
        <v>1.5589999999999999</v>
      </c>
      <c r="Z37" s="78" t="s">
        <v>1715</v>
      </c>
      <c r="AA37" s="78" t="s">
        <v>1716</v>
      </c>
      <c r="AB37" s="78" t="s">
        <v>1717</v>
      </c>
      <c r="AC37" s="78" t="s">
        <v>1718</v>
      </c>
      <c r="AD37" s="78">
        <v>5.84</v>
      </c>
      <c r="AE37" s="78">
        <v>80.700999999999993</v>
      </c>
      <c r="AF37" s="78">
        <v>1.5620000000000001</v>
      </c>
      <c r="AG37" s="78">
        <v>2.4740000000000002</v>
      </c>
      <c r="AH37" s="78" t="s">
        <v>1605</v>
      </c>
      <c r="AI37" s="78">
        <v>0.122</v>
      </c>
      <c r="AJ37" s="78">
        <v>0.26200000000000001</v>
      </c>
      <c r="AK37" s="78" t="s">
        <v>1654</v>
      </c>
      <c r="AL37" s="78" t="s">
        <v>1719</v>
      </c>
      <c r="AM37" s="78" t="s">
        <v>1720</v>
      </c>
      <c r="AN37" s="78" t="s">
        <v>1645</v>
      </c>
      <c r="AO37" s="78">
        <v>6.6000000000000003E-2</v>
      </c>
      <c r="AP37" s="78">
        <v>53.02</v>
      </c>
      <c r="AQ37" s="78">
        <v>0.72599999999999998</v>
      </c>
      <c r="AR37" s="78">
        <v>1.929</v>
      </c>
      <c r="AS37" s="78">
        <v>0.29899999999999999</v>
      </c>
      <c r="AT37" s="78">
        <v>1.6659999999999999</v>
      </c>
      <c r="AU37" s="78">
        <v>0.30299999999999999</v>
      </c>
      <c r="AV37" s="78">
        <v>0.11799999999999999</v>
      </c>
      <c r="AW37" s="78">
        <v>0.30299999999999999</v>
      </c>
      <c r="AX37" s="78">
        <v>9.2999999999999999E-2</v>
      </c>
      <c r="AY37" s="78">
        <v>0.33600000000000002</v>
      </c>
      <c r="AZ37" s="78">
        <v>0.10299999999999999</v>
      </c>
      <c r="BA37" s="78">
        <v>0.16900000000000001</v>
      </c>
      <c r="BB37" s="78">
        <v>7.6999999999999999E-2</v>
      </c>
      <c r="BC37" s="78">
        <v>0.214</v>
      </c>
      <c r="BD37" s="78">
        <v>7.2999999999999995E-2</v>
      </c>
      <c r="BE37" s="78">
        <v>1.9E-2</v>
      </c>
      <c r="BF37" s="78" t="s">
        <v>1605</v>
      </c>
      <c r="BG37" s="78">
        <v>1.17</v>
      </c>
      <c r="BH37" s="78" t="s">
        <v>1605</v>
      </c>
      <c r="BI37" s="78">
        <v>8.7999999999999995E-2</v>
      </c>
      <c r="BJ37" s="78">
        <v>0.14799999999999999</v>
      </c>
      <c r="BK37" s="78">
        <v>8.0000000000000002E-3</v>
      </c>
      <c r="BL37" s="78">
        <v>2.5000000000000001E-2</v>
      </c>
    </row>
    <row r="38" spans="1:64">
      <c r="A38">
        <v>25</v>
      </c>
      <c r="B38" s="102" t="s">
        <v>1108</v>
      </c>
      <c r="C38" s="124">
        <v>320</v>
      </c>
      <c r="D38" s="102" t="s">
        <v>1087</v>
      </c>
      <c r="E38" t="s">
        <v>1604</v>
      </c>
      <c r="F38">
        <v>2016002046</v>
      </c>
      <c r="G38" s="118">
        <v>1.0204627539503379</v>
      </c>
      <c r="I38" s="78">
        <v>7.9470000000000001</v>
      </c>
      <c r="J38" s="274">
        <v>29.548999999999999</v>
      </c>
      <c r="K38" s="274">
        <v>26599.8</v>
      </c>
      <c r="L38" s="274">
        <v>6325.6130000000003</v>
      </c>
      <c r="M38" s="274">
        <v>45.411000000000001</v>
      </c>
      <c r="N38" s="274">
        <v>188.904</v>
      </c>
      <c r="O38" s="274">
        <v>2643.1689999999999</v>
      </c>
      <c r="P38" s="274" t="s">
        <v>1721</v>
      </c>
      <c r="Q38" s="274">
        <v>2.0489999999999999</v>
      </c>
      <c r="R38" s="274">
        <v>254.58099999999999</v>
      </c>
      <c r="S38" s="274">
        <v>1.2569999999999999</v>
      </c>
      <c r="T38" s="274">
        <v>1.0229999999999999</v>
      </c>
      <c r="U38" s="274">
        <v>423.33199999999999</v>
      </c>
      <c r="V38" s="274">
        <v>4280.683</v>
      </c>
      <c r="W38" s="78">
        <v>0.93</v>
      </c>
      <c r="X38" s="78">
        <v>3.548</v>
      </c>
      <c r="Y38" s="78">
        <v>2.1920000000000002</v>
      </c>
      <c r="Z38" s="78" t="s">
        <v>1722</v>
      </c>
      <c r="AA38" s="78" t="s">
        <v>1723</v>
      </c>
      <c r="AB38" s="78" t="s">
        <v>1724</v>
      </c>
      <c r="AC38" s="78" t="s">
        <v>1725</v>
      </c>
      <c r="AD38" s="78">
        <v>3.3119999999999998</v>
      </c>
      <c r="AE38" s="78">
        <v>464.005</v>
      </c>
      <c r="AF38" s="78">
        <v>0.379</v>
      </c>
      <c r="AG38" s="78">
        <v>2.8380000000000001</v>
      </c>
      <c r="AH38" s="78">
        <v>0.10199999999999999</v>
      </c>
      <c r="AI38" s="78">
        <v>0.16400000000000001</v>
      </c>
      <c r="AJ38" s="78">
        <v>0.30199999999999999</v>
      </c>
      <c r="AK38" s="78" t="s">
        <v>1605</v>
      </c>
      <c r="AL38" s="78" t="s">
        <v>1670</v>
      </c>
      <c r="AM38" s="78" t="s">
        <v>1619</v>
      </c>
      <c r="AN38" s="78" t="s">
        <v>1726</v>
      </c>
      <c r="AO38" s="78">
        <v>6.0999999999999999E-2</v>
      </c>
      <c r="AP38" s="78">
        <v>49.191000000000003</v>
      </c>
      <c r="AQ38" s="78">
        <v>0.25700000000000001</v>
      </c>
      <c r="AR38" s="78">
        <v>0.29899999999999999</v>
      </c>
      <c r="AS38" s="78">
        <v>5.6000000000000001E-2</v>
      </c>
      <c r="AT38" s="78">
        <v>0.51400000000000001</v>
      </c>
      <c r="AU38" s="78">
        <v>1.2E-2</v>
      </c>
      <c r="AV38" s="78">
        <v>5.6000000000000001E-2</v>
      </c>
      <c r="AW38" s="78">
        <v>1.7999999999999999E-2</v>
      </c>
      <c r="AX38" s="78">
        <v>5.8999999999999997E-2</v>
      </c>
      <c r="AY38" s="78">
        <v>0.123</v>
      </c>
      <c r="AZ38" s="78">
        <v>5.8999999999999997E-2</v>
      </c>
      <c r="BA38" s="78">
        <v>1.7000000000000001E-2</v>
      </c>
      <c r="BB38" s="78">
        <v>5.6000000000000001E-2</v>
      </c>
      <c r="BC38" s="78">
        <v>0.05</v>
      </c>
      <c r="BD38" s="78">
        <v>4.8000000000000001E-2</v>
      </c>
      <c r="BE38" s="78">
        <v>2.1000000000000001E-2</v>
      </c>
      <c r="BF38" s="78">
        <v>0.23499999999999999</v>
      </c>
      <c r="BG38" s="78">
        <v>12.087</v>
      </c>
      <c r="BH38" s="78">
        <v>8.9999999999999993E-3</v>
      </c>
      <c r="BI38" s="78">
        <v>4.8000000000000001E-2</v>
      </c>
      <c r="BJ38" s="78">
        <v>0.13400000000000001</v>
      </c>
      <c r="BK38" s="78">
        <v>4.0000000000000001E-3</v>
      </c>
      <c r="BL38" s="78">
        <v>3.5000000000000003E-2</v>
      </c>
    </row>
    <row r="39" spans="1:64">
      <c r="A39">
        <v>26</v>
      </c>
      <c r="B39" s="102" t="s">
        <v>1110</v>
      </c>
      <c r="C39" s="124">
        <v>320</v>
      </c>
      <c r="D39" s="102" t="s">
        <v>1111</v>
      </c>
      <c r="E39" t="s">
        <v>1604</v>
      </c>
      <c r="F39">
        <v>2016002047</v>
      </c>
      <c r="G39" s="118">
        <v>1.0204122208231172</v>
      </c>
      <c r="I39" s="78">
        <v>4.1470000000000002</v>
      </c>
      <c r="J39" s="274">
        <v>31.518000000000001</v>
      </c>
      <c r="K39" s="274">
        <v>36776.563999999998</v>
      </c>
      <c r="L39" s="274">
        <v>14469.191000000001</v>
      </c>
      <c r="M39" s="274">
        <v>20.532</v>
      </c>
      <c r="N39" s="274">
        <v>59.356000000000002</v>
      </c>
      <c r="O39" s="274">
        <v>5969.8549999999996</v>
      </c>
      <c r="P39" s="274" t="s">
        <v>1727</v>
      </c>
      <c r="Q39" s="274">
        <v>1.046</v>
      </c>
      <c r="R39" s="274">
        <v>218.553</v>
      </c>
      <c r="S39" s="274">
        <v>0.66500000000000004</v>
      </c>
      <c r="T39" s="274">
        <v>0.45900000000000002</v>
      </c>
      <c r="U39" s="274">
        <v>135.14099999999999</v>
      </c>
      <c r="V39" s="274">
        <v>5292.86</v>
      </c>
      <c r="W39" s="78">
        <v>0.51900000000000002</v>
      </c>
      <c r="X39" s="78">
        <v>1.498</v>
      </c>
      <c r="Y39" s="78">
        <v>0.191</v>
      </c>
      <c r="Z39" s="78" t="s">
        <v>1728</v>
      </c>
      <c r="AA39" s="78" t="s">
        <v>1650</v>
      </c>
      <c r="AB39" s="78" t="s">
        <v>1729</v>
      </c>
      <c r="AC39" s="78" t="s">
        <v>1697</v>
      </c>
      <c r="AD39" s="78">
        <v>0.94499999999999995</v>
      </c>
      <c r="AE39" s="78">
        <v>373.02600000000001</v>
      </c>
      <c r="AF39" s="78">
        <v>0.41299999999999998</v>
      </c>
      <c r="AG39" s="78">
        <v>2.5569999999999999</v>
      </c>
      <c r="AH39" s="78">
        <v>8.3000000000000004E-2</v>
      </c>
      <c r="AI39" s="78">
        <v>6.5000000000000002E-2</v>
      </c>
      <c r="AJ39" s="78">
        <v>0.26900000000000002</v>
      </c>
      <c r="AK39" s="78" t="s">
        <v>1605</v>
      </c>
      <c r="AL39" s="78" t="s">
        <v>1643</v>
      </c>
      <c r="AM39" s="78" t="s">
        <v>1730</v>
      </c>
      <c r="AN39" s="78" t="s">
        <v>1731</v>
      </c>
      <c r="AO39" s="78">
        <v>4.9000000000000002E-2</v>
      </c>
      <c r="AP39" s="78">
        <v>96.036000000000001</v>
      </c>
      <c r="AQ39" s="78">
        <v>0.25600000000000001</v>
      </c>
      <c r="AR39" s="78">
        <v>0.29499999999999998</v>
      </c>
      <c r="AS39" s="78">
        <v>5.5E-2</v>
      </c>
      <c r="AT39" s="78">
        <v>0.51</v>
      </c>
      <c r="AU39" s="78">
        <v>1.0999999999999999E-2</v>
      </c>
      <c r="AV39" s="78">
        <v>5.8000000000000003E-2</v>
      </c>
      <c r="AW39" s="78">
        <v>1.7999999999999999E-2</v>
      </c>
      <c r="AX39" s="78">
        <v>5.8999999999999997E-2</v>
      </c>
      <c r="AY39" s="78">
        <v>0.124</v>
      </c>
      <c r="AZ39" s="78">
        <v>5.8999999999999997E-2</v>
      </c>
      <c r="BA39" s="78">
        <v>1.7999999999999999E-2</v>
      </c>
      <c r="BB39" s="78">
        <v>5.6000000000000001E-2</v>
      </c>
      <c r="BC39" s="78">
        <v>0.05</v>
      </c>
      <c r="BD39" s="78">
        <v>4.8000000000000001E-2</v>
      </c>
      <c r="BE39" s="78">
        <v>1.7000000000000001E-2</v>
      </c>
      <c r="BF39" s="78">
        <v>0.20200000000000001</v>
      </c>
      <c r="BG39" s="78">
        <v>6.7169999999999996</v>
      </c>
      <c r="BH39" s="78">
        <v>8.9999999999999993E-3</v>
      </c>
      <c r="BI39" s="78">
        <v>4.2000000000000003E-2</v>
      </c>
      <c r="BJ39" s="78">
        <v>0.129</v>
      </c>
      <c r="BK39" s="78">
        <v>2E-3</v>
      </c>
      <c r="BL39" s="78">
        <v>2.5999999999999999E-2</v>
      </c>
    </row>
    <row r="40" spans="1:64">
      <c r="A40">
        <v>27</v>
      </c>
      <c r="B40" s="102" t="s">
        <v>1113</v>
      </c>
      <c r="C40" s="124">
        <v>320</v>
      </c>
      <c r="D40" s="102" t="s">
        <v>1114</v>
      </c>
      <c r="E40" t="s">
        <v>1604</v>
      </c>
      <c r="F40">
        <v>2016002048</v>
      </c>
      <c r="G40" s="118">
        <v>1.0204009308589173</v>
      </c>
      <c r="I40" s="78">
        <v>6.8140000000000001</v>
      </c>
      <c r="J40" s="274">
        <v>17.806000000000001</v>
      </c>
      <c r="K40" s="274">
        <v>28789.449000000001</v>
      </c>
      <c r="L40" s="274">
        <v>18272.555</v>
      </c>
      <c r="M40" s="274">
        <v>18.946000000000002</v>
      </c>
      <c r="N40" s="274">
        <v>48.582000000000001</v>
      </c>
      <c r="O40" s="274">
        <v>5389.3969999999999</v>
      </c>
      <c r="P40" s="274">
        <v>43298.233</v>
      </c>
      <c r="Q40" s="274" t="s">
        <v>1605</v>
      </c>
      <c r="R40" s="274">
        <v>101.93600000000001</v>
      </c>
      <c r="S40" s="274">
        <v>1.708</v>
      </c>
      <c r="T40" s="274">
        <v>0.46800000000000003</v>
      </c>
      <c r="U40" s="274">
        <v>188.839</v>
      </c>
      <c r="V40" s="274">
        <v>56.417999999999999</v>
      </c>
      <c r="W40" s="78">
        <v>3.6829999999999998</v>
      </c>
      <c r="X40" s="78">
        <v>9.6969999999999992</v>
      </c>
      <c r="Y40" s="78">
        <v>0.26500000000000001</v>
      </c>
      <c r="Z40" s="78" t="s">
        <v>1732</v>
      </c>
      <c r="AA40" s="78" t="s">
        <v>1650</v>
      </c>
      <c r="AB40" s="78" t="s">
        <v>1733</v>
      </c>
      <c r="AC40" s="78" t="s">
        <v>1734</v>
      </c>
      <c r="AD40" s="78">
        <v>0.70299999999999996</v>
      </c>
      <c r="AE40" s="78">
        <v>252.179</v>
      </c>
      <c r="AF40" s="78">
        <v>0.433</v>
      </c>
      <c r="AG40" s="78">
        <v>2.5190000000000001</v>
      </c>
      <c r="AH40" s="78">
        <v>7.9000000000000001E-2</v>
      </c>
      <c r="AI40" s="78">
        <v>0.06</v>
      </c>
      <c r="AJ40" s="78">
        <v>0.251</v>
      </c>
      <c r="AK40" s="78" t="s">
        <v>1716</v>
      </c>
      <c r="AL40" s="78" t="s">
        <v>1685</v>
      </c>
      <c r="AM40" s="78" t="s">
        <v>1628</v>
      </c>
      <c r="AN40" s="78" t="s">
        <v>1735</v>
      </c>
      <c r="AO40" s="78">
        <v>4.9000000000000002E-2</v>
      </c>
      <c r="AP40" s="78">
        <v>20.917999999999999</v>
      </c>
      <c r="AQ40" s="78">
        <v>0.25900000000000001</v>
      </c>
      <c r="AR40" s="78">
        <v>0.29599999999999999</v>
      </c>
      <c r="AS40" s="78">
        <v>5.6000000000000001E-2</v>
      </c>
      <c r="AT40" s="78">
        <v>0.51300000000000001</v>
      </c>
      <c r="AU40" s="78">
        <v>1.0999999999999999E-2</v>
      </c>
      <c r="AV40" s="78">
        <v>5.3999999999999999E-2</v>
      </c>
      <c r="AW40" s="78">
        <v>1.7999999999999999E-2</v>
      </c>
      <c r="AX40" s="78">
        <v>5.8999999999999997E-2</v>
      </c>
      <c r="AY40" s="78">
        <v>0.124</v>
      </c>
      <c r="AZ40" s="78">
        <v>5.8999999999999997E-2</v>
      </c>
      <c r="BA40" s="78">
        <v>1.7999999999999999E-2</v>
      </c>
      <c r="BB40" s="78">
        <v>5.6000000000000001E-2</v>
      </c>
      <c r="BC40" s="78">
        <v>0.05</v>
      </c>
      <c r="BD40" s="78">
        <v>4.8000000000000001E-2</v>
      </c>
      <c r="BE40" s="78">
        <v>1.7000000000000001E-2</v>
      </c>
      <c r="BF40" s="78">
        <v>0.20200000000000001</v>
      </c>
      <c r="BG40" s="78">
        <v>5.1340000000000003</v>
      </c>
      <c r="BH40" s="78">
        <v>8.9999999999999993E-3</v>
      </c>
      <c r="BI40" s="78">
        <v>4.4999999999999998E-2</v>
      </c>
      <c r="BJ40" s="78">
        <v>0.14599999999999999</v>
      </c>
      <c r="BK40" s="78">
        <v>2E-3</v>
      </c>
      <c r="BL40" s="78">
        <v>0.65600000000000003</v>
      </c>
    </row>
    <row r="41" spans="1:64">
      <c r="G41" s="11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</row>
    <row r="42" spans="1:64">
      <c r="G42" s="11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</row>
    <row r="43" spans="1:64" ht="15" thickBot="1">
      <c r="A43" s="128" t="s">
        <v>1736</v>
      </c>
      <c r="B43" s="131"/>
      <c r="C43" s="131"/>
      <c r="D43" s="131"/>
      <c r="G43" s="11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</row>
    <row r="44" spans="1:64">
      <c r="A44">
        <v>14</v>
      </c>
      <c r="E44" t="s">
        <v>1604</v>
      </c>
      <c r="F44">
        <v>2016002013</v>
      </c>
      <c r="G44" s="118">
        <v>1.0203940506960492</v>
      </c>
      <c r="I44" s="78" t="s">
        <v>1737</v>
      </c>
      <c r="J44" s="78" t="s">
        <v>1738</v>
      </c>
      <c r="K44" s="78" t="s">
        <v>1739</v>
      </c>
      <c r="L44" s="78" t="s">
        <v>1740</v>
      </c>
      <c r="M44" s="78" t="s">
        <v>1741</v>
      </c>
      <c r="N44" s="78" t="s">
        <v>1742</v>
      </c>
      <c r="O44" s="78" t="s">
        <v>1743</v>
      </c>
      <c r="P44" s="78" t="s">
        <v>1744</v>
      </c>
      <c r="Q44" s="78" t="s">
        <v>1745</v>
      </c>
      <c r="R44" s="78" t="s">
        <v>1746</v>
      </c>
      <c r="S44" s="78" t="s">
        <v>1747</v>
      </c>
      <c r="T44" s="78" t="s">
        <v>1748</v>
      </c>
      <c r="U44" s="78" t="s">
        <v>1749</v>
      </c>
      <c r="V44" s="78" t="s">
        <v>1750</v>
      </c>
      <c r="W44" s="78" t="s">
        <v>1751</v>
      </c>
      <c r="X44" s="78" t="s">
        <v>1752</v>
      </c>
      <c r="Y44" s="78" t="s">
        <v>1753</v>
      </c>
      <c r="Z44" s="78" t="s">
        <v>1754</v>
      </c>
      <c r="AA44" s="78" t="s">
        <v>1755</v>
      </c>
      <c r="AB44" s="78" t="s">
        <v>1756</v>
      </c>
      <c r="AC44" s="78" t="s">
        <v>1757</v>
      </c>
      <c r="AD44" s="78" t="s">
        <v>1758</v>
      </c>
      <c r="AE44" s="78" t="s">
        <v>1759</v>
      </c>
      <c r="AF44" s="78" t="s">
        <v>1760</v>
      </c>
      <c r="AG44" s="78" t="s">
        <v>1605</v>
      </c>
      <c r="AH44" s="78" t="s">
        <v>1605</v>
      </c>
      <c r="AI44" s="78" t="s">
        <v>1761</v>
      </c>
      <c r="AJ44" s="78" t="s">
        <v>1605</v>
      </c>
      <c r="AK44" s="78" t="s">
        <v>1762</v>
      </c>
      <c r="AL44" s="78" t="s">
        <v>1763</v>
      </c>
      <c r="AM44" s="78" t="s">
        <v>1764</v>
      </c>
      <c r="AN44" s="78" t="s">
        <v>1765</v>
      </c>
      <c r="AO44" s="78" t="s">
        <v>1766</v>
      </c>
      <c r="AP44" s="78" t="s">
        <v>1767</v>
      </c>
      <c r="AQ44" s="78" t="s">
        <v>1768</v>
      </c>
      <c r="AR44" s="78" t="s">
        <v>1769</v>
      </c>
      <c r="AS44" s="78" t="s">
        <v>1770</v>
      </c>
      <c r="AT44" s="78" t="s">
        <v>1605</v>
      </c>
      <c r="AU44" s="78" t="s">
        <v>1771</v>
      </c>
      <c r="AV44" s="78" t="s">
        <v>1605</v>
      </c>
      <c r="AW44" s="78" t="s">
        <v>1772</v>
      </c>
      <c r="AX44" s="78" t="s">
        <v>1605</v>
      </c>
      <c r="AY44" s="78" t="s">
        <v>1605</v>
      </c>
      <c r="AZ44" s="78" t="s">
        <v>1605</v>
      </c>
      <c r="BA44" s="78" t="s">
        <v>1772</v>
      </c>
      <c r="BB44" s="78" t="s">
        <v>1605</v>
      </c>
      <c r="BC44" s="78" t="s">
        <v>1605</v>
      </c>
      <c r="BD44" s="78" t="s">
        <v>1605</v>
      </c>
      <c r="BE44" s="78" t="s">
        <v>1605</v>
      </c>
      <c r="BF44" s="78" t="s">
        <v>1605</v>
      </c>
      <c r="BG44" s="78" t="s">
        <v>1773</v>
      </c>
      <c r="BH44" s="78" t="s">
        <v>1605</v>
      </c>
      <c r="BI44" s="78" t="s">
        <v>1605</v>
      </c>
      <c r="BJ44" s="78" t="s">
        <v>1605</v>
      </c>
      <c r="BK44" s="78" t="s">
        <v>1774</v>
      </c>
      <c r="BL44" s="78" t="s">
        <v>1775</v>
      </c>
    </row>
    <row r="45" spans="1:64">
      <c r="A45">
        <v>47</v>
      </c>
      <c r="E45" t="s">
        <v>1604</v>
      </c>
      <c r="F45">
        <v>2016002013</v>
      </c>
      <c r="G45" s="118">
        <v>1.020396473576729</v>
      </c>
      <c r="I45" s="129" t="s">
        <v>1776</v>
      </c>
      <c r="J45" s="129" t="s">
        <v>1777</v>
      </c>
      <c r="K45" s="129" t="s">
        <v>1778</v>
      </c>
      <c r="L45" s="129" t="s">
        <v>1779</v>
      </c>
      <c r="M45" s="129" t="s">
        <v>1780</v>
      </c>
      <c r="N45" s="129" t="s">
        <v>1781</v>
      </c>
      <c r="O45" s="129" t="s">
        <v>1782</v>
      </c>
      <c r="P45" s="129" t="s">
        <v>1783</v>
      </c>
      <c r="Q45" s="129" t="s">
        <v>1784</v>
      </c>
      <c r="R45" s="129" t="s">
        <v>1785</v>
      </c>
      <c r="S45" s="129" t="s">
        <v>1786</v>
      </c>
      <c r="T45" s="129" t="s">
        <v>1787</v>
      </c>
      <c r="U45" s="129" t="s">
        <v>1788</v>
      </c>
      <c r="V45" s="129" t="s">
        <v>1789</v>
      </c>
      <c r="W45" s="129" t="s">
        <v>1790</v>
      </c>
      <c r="X45" s="129" t="s">
        <v>1791</v>
      </c>
      <c r="Y45" s="129" t="s">
        <v>1792</v>
      </c>
      <c r="Z45" s="129" t="s">
        <v>1793</v>
      </c>
      <c r="AA45" s="129" t="s">
        <v>1794</v>
      </c>
      <c r="AB45" s="129" t="s">
        <v>1795</v>
      </c>
      <c r="AC45" s="129" t="s">
        <v>1796</v>
      </c>
      <c r="AD45" s="129" t="s">
        <v>1797</v>
      </c>
      <c r="AE45" s="129" t="s">
        <v>1798</v>
      </c>
      <c r="AF45" s="129" t="s">
        <v>1799</v>
      </c>
      <c r="AG45" s="129" t="s">
        <v>1800</v>
      </c>
      <c r="AH45" s="129" t="s">
        <v>1605</v>
      </c>
      <c r="AI45" s="129" t="s">
        <v>1801</v>
      </c>
      <c r="AJ45" s="129" t="s">
        <v>1802</v>
      </c>
      <c r="AK45" s="129" t="s">
        <v>1803</v>
      </c>
      <c r="AL45" s="129" t="s">
        <v>1804</v>
      </c>
      <c r="AM45" s="129" t="s">
        <v>1805</v>
      </c>
      <c r="AN45" s="129" t="s">
        <v>1806</v>
      </c>
      <c r="AO45" s="129" t="s">
        <v>1807</v>
      </c>
      <c r="AP45" s="129" t="s">
        <v>1808</v>
      </c>
      <c r="AQ45" s="129" t="s">
        <v>1809</v>
      </c>
      <c r="AR45" s="129" t="s">
        <v>1810</v>
      </c>
      <c r="AS45" s="129" t="s">
        <v>1766</v>
      </c>
      <c r="AT45" s="129" t="s">
        <v>1811</v>
      </c>
      <c r="AU45" s="129" t="s">
        <v>1812</v>
      </c>
      <c r="AV45" s="129" t="s">
        <v>1761</v>
      </c>
      <c r="AW45" s="129" t="s">
        <v>1813</v>
      </c>
      <c r="AX45" s="129" t="s">
        <v>1814</v>
      </c>
      <c r="AY45" s="129" t="s">
        <v>1815</v>
      </c>
      <c r="AZ45" s="129" t="s">
        <v>1816</v>
      </c>
      <c r="BA45" s="129" t="s">
        <v>1817</v>
      </c>
      <c r="BB45" s="129" t="s">
        <v>1818</v>
      </c>
      <c r="BC45" s="129" t="s">
        <v>1819</v>
      </c>
      <c r="BD45" s="129" t="s">
        <v>1820</v>
      </c>
      <c r="BE45" s="129" t="s">
        <v>1821</v>
      </c>
      <c r="BF45" s="129" t="s">
        <v>1605</v>
      </c>
      <c r="BG45" s="129" t="s">
        <v>1822</v>
      </c>
      <c r="BH45" s="129" t="s">
        <v>1823</v>
      </c>
      <c r="BI45" s="129" t="s">
        <v>1824</v>
      </c>
      <c r="BJ45" s="129" t="s">
        <v>1825</v>
      </c>
      <c r="BK45" s="129" t="s">
        <v>1774</v>
      </c>
      <c r="BL45" s="129" t="s">
        <v>1826</v>
      </c>
    </row>
    <row r="46" spans="1:64">
      <c r="G46" s="118"/>
      <c r="H46" s="78" t="s">
        <v>1827</v>
      </c>
      <c r="I46" s="78" t="s">
        <v>1828</v>
      </c>
      <c r="J46" s="78" t="s">
        <v>1829</v>
      </c>
      <c r="K46" s="78" t="s">
        <v>1830</v>
      </c>
      <c r="L46" s="78" t="s">
        <v>1831</v>
      </c>
      <c r="M46" s="78" t="s">
        <v>1832</v>
      </c>
      <c r="N46" s="78" t="s">
        <v>1833</v>
      </c>
      <c r="O46" s="78" t="s">
        <v>1834</v>
      </c>
      <c r="P46" s="78" t="s">
        <v>1831</v>
      </c>
      <c r="Q46" s="78" t="s">
        <v>1835</v>
      </c>
      <c r="R46" s="78" t="s">
        <v>1836</v>
      </c>
      <c r="S46" s="78" t="s">
        <v>1837</v>
      </c>
      <c r="T46" s="78" t="s">
        <v>1838</v>
      </c>
      <c r="U46" s="78" t="s">
        <v>1839</v>
      </c>
      <c r="V46" s="78" t="s">
        <v>1828</v>
      </c>
      <c r="W46" s="78" t="s">
        <v>1840</v>
      </c>
      <c r="X46" s="78" t="s">
        <v>1841</v>
      </c>
      <c r="Y46" s="78" t="s">
        <v>1842</v>
      </c>
      <c r="Z46" s="78" t="s">
        <v>1542</v>
      </c>
      <c r="AA46" s="78" t="s">
        <v>1542</v>
      </c>
      <c r="AB46" s="78" t="s">
        <v>1542</v>
      </c>
      <c r="AC46" s="78" t="s">
        <v>1542</v>
      </c>
      <c r="AD46" s="78" t="s">
        <v>1837</v>
      </c>
      <c r="AE46" s="78" t="s">
        <v>1829</v>
      </c>
      <c r="AF46" s="78" t="s">
        <v>1843</v>
      </c>
      <c r="AG46" s="78" t="s">
        <v>1542</v>
      </c>
      <c r="AH46" s="78" t="s">
        <v>1542</v>
      </c>
      <c r="AI46" s="78" t="s">
        <v>1844</v>
      </c>
      <c r="AJ46" s="78" t="s">
        <v>1542</v>
      </c>
      <c r="AK46" s="78" t="s">
        <v>1542</v>
      </c>
      <c r="AL46" s="78" t="s">
        <v>1542</v>
      </c>
      <c r="AM46" s="78" t="s">
        <v>1542</v>
      </c>
      <c r="AN46" s="78" t="s">
        <v>1542</v>
      </c>
      <c r="AO46" s="78" t="s">
        <v>1845</v>
      </c>
      <c r="AP46" s="78" t="s">
        <v>1846</v>
      </c>
      <c r="AQ46" s="78" t="s">
        <v>1847</v>
      </c>
      <c r="AR46" s="78" t="s">
        <v>1848</v>
      </c>
      <c r="AS46" s="78" t="s">
        <v>1849</v>
      </c>
      <c r="AT46" s="78" t="s">
        <v>1542</v>
      </c>
      <c r="AU46" s="78" t="s">
        <v>1850</v>
      </c>
      <c r="AV46" s="78" t="s">
        <v>1542</v>
      </c>
      <c r="AW46" s="78" t="s">
        <v>1851</v>
      </c>
      <c r="AX46" s="78" t="s">
        <v>1542</v>
      </c>
      <c r="AY46" s="78" t="s">
        <v>1542</v>
      </c>
      <c r="AZ46" s="78" t="s">
        <v>1542</v>
      </c>
      <c r="BA46" s="78" t="s">
        <v>1852</v>
      </c>
      <c r="BB46" s="78" t="s">
        <v>1542</v>
      </c>
      <c r="BC46" s="78" t="s">
        <v>1542</v>
      </c>
      <c r="BD46" s="78" t="s">
        <v>1542</v>
      </c>
      <c r="BE46" s="78" t="s">
        <v>1542</v>
      </c>
      <c r="BF46" s="78" t="s">
        <v>1542</v>
      </c>
      <c r="BG46" s="78" t="s">
        <v>1853</v>
      </c>
      <c r="BH46" s="78" t="s">
        <v>1542</v>
      </c>
      <c r="BI46" s="78" t="s">
        <v>1542</v>
      </c>
      <c r="BJ46" s="78" t="s">
        <v>1542</v>
      </c>
      <c r="BK46" s="78" t="s">
        <v>1854</v>
      </c>
      <c r="BL46" s="78" t="s">
        <v>1855</v>
      </c>
    </row>
    <row r="47" spans="1:64">
      <c r="G47" s="11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</row>
    <row r="48" spans="1:64">
      <c r="A48">
        <v>22</v>
      </c>
      <c r="E48" t="s">
        <v>1604</v>
      </c>
      <c r="F48">
        <v>2016002020</v>
      </c>
      <c r="G48" s="118">
        <v>1.0204446343761227</v>
      </c>
      <c r="I48" s="78" t="s">
        <v>1605</v>
      </c>
      <c r="J48" s="78" t="s">
        <v>1856</v>
      </c>
      <c r="K48" s="78" t="s">
        <v>1857</v>
      </c>
      <c r="L48" s="78" t="s">
        <v>1858</v>
      </c>
      <c r="M48" s="78" t="s">
        <v>1859</v>
      </c>
      <c r="N48" s="78" t="s">
        <v>1860</v>
      </c>
      <c r="O48" s="78" t="s">
        <v>1861</v>
      </c>
      <c r="P48" s="78" t="s">
        <v>1862</v>
      </c>
      <c r="Q48" s="78" t="s">
        <v>1863</v>
      </c>
      <c r="R48" s="78" t="s">
        <v>1864</v>
      </c>
      <c r="S48" s="78" t="s">
        <v>1865</v>
      </c>
      <c r="T48" s="78" t="s">
        <v>1866</v>
      </c>
      <c r="U48" s="78" t="s">
        <v>1867</v>
      </c>
      <c r="V48" s="78" t="s">
        <v>1868</v>
      </c>
      <c r="W48" s="78" t="s">
        <v>1869</v>
      </c>
      <c r="X48" s="78" t="s">
        <v>1870</v>
      </c>
      <c r="Y48" s="78" t="s">
        <v>1605</v>
      </c>
      <c r="Z48" s="78" t="s">
        <v>1871</v>
      </c>
      <c r="AA48" s="78" t="s">
        <v>1872</v>
      </c>
      <c r="AB48" s="78" t="s">
        <v>1873</v>
      </c>
      <c r="AC48" s="78" t="s">
        <v>1874</v>
      </c>
      <c r="AD48" s="78" t="s">
        <v>1875</v>
      </c>
      <c r="AE48" s="78" t="s">
        <v>1876</v>
      </c>
      <c r="AF48" s="78" t="s">
        <v>1877</v>
      </c>
      <c r="AG48" s="78" t="s">
        <v>1878</v>
      </c>
      <c r="AH48" s="78" t="s">
        <v>1605</v>
      </c>
      <c r="AI48" s="78" t="s">
        <v>1879</v>
      </c>
      <c r="AJ48" s="78" t="s">
        <v>1880</v>
      </c>
      <c r="AK48" s="78" t="s">
        <v>1605</v>
      </c>
      <c r="AL48" s="78" t="s">
        <v>1762</v>
      </c>
      <c r="AM48" s="78" t="s">
        <v>1881</v>
      </c>
      <c r="AN48" s="78" t="s">
        <v>1882</v>
      </c>
      <c r="AO48" s="78" t="s">
        <v>1883</v>
      </c>
      <c r="AP48" s="78" t="s">
        <v>1884</v>
      </c>
      <c r="AQ48" s="78" t="s">
        <v>1885</v>
      </c>
      <c r="AR48" s="78" t="s">
        <v>1886</v>
      </c>
      <c r="AS48" s="78" t="s">
        <v>1887</v>
      </c>
      <c r="AT48" s="78" t="s">
        <v>1888</v>
      </c>
      <c r="AU48" s="78" t="s">
        <v>1889</v>
      </c>
      <c r="AV48" s="78" t="s">
        <v>1890</v>
      </c>
      <c r="AW48" s="78" t="s">
        <v>1891</v>
      </c>
      <c r="AX48" s="78" t="s">
        <v>1892</v>
      </c>
      <c r="AY48" s="78" t="s">
        <v>1893</v>
      </c>
      <c r="AZ48" s="78" t="s">
        <v>1894</v>
      </c>
      <c r="BA48" s="78" t="s">
        <v>1895</v>
      </c>
      <c r="BB48" s="78" t="s">
        <v>1896</v>
      </c>
      <c r="BC48" s="78" t="s">
        <v>1897</v>
      </c>
      <c r="BD48" s="78" t="s">
        <v>1898</v>
      </c>
      <c r="BE48" s="78" t="s">
        <v>1899</v>
      </c>
      <c r="BF48" s="78" t="s">
        <v>1605</v>
      </c>
      <c r="BG48" s="78" t="s">
        <v>1900</v>
      </c>
      <c r="BH48" s="78" t="s">
        <v>1605</v>
      </c>
      <c r="BI48" s="78" t="s">
        <v>1901</v>
      </c>
      <c r="BJ48" s="78" t="s">
        <v>1605</v>
      </c>
      <c r="BK48" s="78" t="s">
        <v>1902</v>
      </c>
      <c r="BL48" s="78" t="s">
        <v>1812</v>
      </c>
    </row>
    <row r="49" spans="1:64">
      <c r="A49">
        <v>30</v>
      </c>
      <c r="E49" t="s">
        <v>1604</v>
      </c>
      <c r="F49">
        <v>2016002020</v>
      </c>
      <c r="G49" s="118">
        <v>1.0204081632653057</v>
      </c>
      <c r="I49" s="129" t="s">
        <v>1605</v>
      </c>
      <c r="J49" s="129" t="s">
        <v>1903</v>
      </c>
      <c r="K49" s="129" t="s">
        <v>1904</v>
      </c>
      <c r="L49" s="129" t="s">
        <v>1905</v>
      </c>
      <c r="M49" s="129" t="s">
        <v>1906</v>
      </c>
      <c r="N49" s="129" t="s">
        <v>1907</v>
      </c>
      <c r="O49" s="129" t="s">
        <v>1908</v>
      </c>
      <c r="P49" s="129" t="s">
        <v>1909</v>
      </c>
      <c r="Q49" s="129" t="s">
        <v>1863</v>
      </c>
      <c r="R49" s="129" t="s">
        <v>1910</v>
      </c>
      <c r="S49" s="129" t="s">
        <v>1911</v>
      </c>
      <c r="T49" s="129" t="s">
        <v>1912</v>
      </c>
      <c r="U49" s="129" t="s">
        <v>1913</v>
      </c>
      <c r="V49" s="129" t="s">
        <v>1914</v>
      </c>
      <c r="W49" s="129" t="s">
        <v>1915</v>
      </c>
      <c r="X49" s="129" t="s">
        <v>1916</v>
      </c>
      <c r="Y49" s="129" t="s">
        <v>1605</v>
      </c>
      <c r="Z49" s="129" t="s">
        <v>1917</v>
      </c>
      <c r="AA49" s="129" t="s">
        <v>1918</v>
      </c>
      <c r="AB49" s="129" t="s">
        <v>1919</v>
      </c>
      <c r="AC49" s="129" t="s">
        <v>1920</v>
      </c>
      <c r="AD49" s="129" t="s">
        <v>1921</v>
      </c>
      <c r="AE49" s="129" t="s">
        <v>1922</v>
      </c>
      <c r="AF49" s="129" t="s">
        <v>1923</v>
      </c>
      <c r="AG49" s="129" t="s">
        <v>1924</v>
      </c>
      <c r="AH49" s="129" t="s">
        <v>1925</v>
      </c>
      <c r="AI49" s="129" t="s">
        <v>1926</v>
      </c>
      <c r="AJ49" s="129" t="s">
        <v>1927</v>
      </c>
      <c r="AK49" s="129" t="s">
        <v>1605</v>
      </c>
      <c r="AL49" s="129" t="s">
        <v>1762</v>
      </c>
      <c r="AM49" s="129" t="s">
        <v>1928</v>
      </c>
      <c r="AN49" s="129" t="s">
        <v>1918</v>
      </c>
      <c r="AO49" s="129" t="s">
        <v>1929</v>
      </c>
      <c r="AP49" s="129" t="s">
        <v>1930</v>
      </c>
      <c r="AQ49" s="129" t="s">
        <v>1931</v>
      </c>
      <c r="AR49" s="129" t="s">
        <v>1932</v>
      </c>
      <c r="AS49" s="129" t="s">
        <v>1887</v>
      </c>
      <c r="AT49" s="129" t="s">
        <v>1933</v>
      </c>
      <c r="AU49" s="129" t="s">
        <v>1889</v>
      </c>
      <c r="AV49" s="129" t="s">
        <v>1934</v>
      </c>
      <c r="AW49" s="129" t="s">
        <v>1891</v>
      </c>
      <c r="AX49" s="129" t="s">
        <v>1935</v>
      </c>
      <c r="AY49" s="129" t="s">
        <v>1936</v>
      </c>
      <c r="AZ49" s="129" t="s">
        <v>1937</v>
      </c>
      <c r="BA49" s="129" t="s">
        <v>1938</v>
      </c>
      <c r="BB49" s="129" t="s">
        <v>1896</v>
      </c>
      <c r="BC49" s="129" t="s">
        <v>1939</v>
      </c>
      <c r="BD49" s="129" t="s">
        <v>1898</v>
      </c>
      <c r="BE49" s="129" t="s">
        <v>1940</v>
      </c>
      <c r="BF49" s="129" t="s">
        <v>1605</v>
      </c>
      <c r="BG49" s="129" t="s">
        <v>1941</v>
      </c>
      <c r="BH49" s="129" t="s">
        <v>1823</v>
      </c>
      <c r="BI49" s="129" t="s">
        <v>1901</v>
      </c>
      <c r="BJ49" s="129" t="s">
        <v>1942</v>
      </c>
      <c r="BK49" s="129" t="s">
        <v>1943</v>
      </c>
      <c r="BL49" s="129" t="s">
        <v>1812</v>
      </c>
    </row>
    <row r="50" spans="1:64">
      <c r="G50" s="118"/>
      <c r="H50" s="78" t="s">
        <v>1827</v>
      </c>
      <c r="I50" s="78" t="s">
        <v>1542</v>
      </c>
      <c r="J50" s="78" t="s">
        <v>1944</v>
      </c>
      <c r="K50" s="78" t="s">
        <v>1945</v>
      </c>
      <c r="L50" s="78" t="s">
        <v>1945</v>
      </c>
      <c r="M50" s="78" t="s">
        <v>1946</v>
      </c>
      <c r="N50" s="78" t="s">
        <v>1831</v>
      </c>
      <c r="O50" s="78" t="s">
        <v>1947</v>
      </c>
      <c r="P50" s="78" t="s">
        <v>1947</v>
      </c>
      <c r="Q50" s="78" t="s">
        <v>1854</v>
      </c>
      <c r="R50" s="78" t="s">
        <v>1948</v>
      </c>
      <c r="S50" s="78" t="s">
        <v>1949</v>
      </c>
      <c r="T50" s="78" t="s">
        <v>1834</v>
      </c>
      <c r="U50" s="78" t="s">
        <v>1945</v>
      </c>
      <c r="V50" s="78" t="s">
        <v>1945</v>
      </c>
      <c r="W50" s="78" t="s">
        <v>1950</v>
      </c>
      <c r="X50" s="78" t="s">
        <v>1951</v>
      </c>
      <c r="Y50" s="78" t="s">
        <v>1542</v>
      </c>
      <c r="Z50" s="78" t="s">
        <v>1542</v>
      </c>
      <c r="AA50" s="78" t="s">
        <v>1542</v>
      </c>
      <c r="AB50" s="78" t="s">
        <v>1542</v>
      </c>
      <c r="AC50" s="78" t="s">
        <v>1542</v>
      </c>
      <c r="AD50" s="78" t="s">
        <v>1952</v>
      </c>
      <c r="AE50" s="78" t="s">
        <v>1952</v>
      </c>
      <c r="AF50" s="78" t="s">
        <v>1953</v>
      </c>
      <c r="AG50" s="78" t="s">
        <v>1838</v>
      </c>
      <c r="AH50" s="78" t="s">
        <v>1542</v>
      </c>
      <c r="AI50" s="78" t="s">
        <v>1834</v>
      </c>
      <c r="AJ50" s="78" t="s">
        <v>1954</v>
      </c>
      <c r="AK50" s="78" t="s">
        <v>1542</v>
      </c>
      <c r="AL50" s="78" t="s">
        <v>1542</v>
      </c>
      <c r="AM50" s="78" t="s">
        <v>1542</v>
      </c>
      <c r="AN50" s="78" t="s">
        <v>1542</v>
      </c>
      <c r="AO50" s="78" t="s">
        <v>1955</v>
      </c>
      <c r="AP50" s="78" t="s">
        <v>1835</v>
      </c>
      <c r="AQ50" s="78" t="s">
        <v>1956</v>
      </c>
      <c r="AR50" s="78" t="s">
        <v>1957</v>
      </c>
      <c r="AS50" s="78" t="s">
        <v>1854</v>
      </c>
      <c r="AT50" s="78" t="s">
        <v>1958</v>
      </c>
      <c r="AU50" s="78" t="s">
        <v>1854</v>
      </c>
      <c r="AV50" s="78" t="s">
        <v>1959</v>
      </c>
      <c r="AW50" s="78" t="s">
        <v>1854</v>
      </c>
      <c r="AX50" s="78" t="s">
        <v>1834</v>
      </c>
      <c r="AY50" s="78" t="s">
        <v>1830</v>
      </c>
      <c r="AZ50" s="78" t="s">
        <v>1960</v>
      </c>
      <c r="BA50" s="78" t="s">
        <v>1961</v>
      </c>
      <c r="BB50" s="78" t="s">
        <v>1854</v>
      </c>
      <c r="BC50" s="78" t="s">
        <v>1949</v>
      </c>
      <c r="BD50" s="78" t="s">
        <v>1854</v>
      </c>
      <c r="BE50" s="78" t="s">
        <v>1962</v>
      </c>
      <c r="BF50" s="78" t="s">
        <v>1542</v>
      </c>
      <c r="BG50" s="78" t="s">
        <v>1963</v>
      </c>
      <c r="BH50" s="78" t="s">
        <v>1542</v>
      </c>
      <c r="BI50" s="78" t="s">
        <v>1854</v>
      </c>
      <c r="BJ50" s="78" t="s">
        <v>1542</v>
      </c>
      <c r="BK50" s="78" t="s">
        <v>1964</v>
      </c>
      <c r="BL50" s="78" t="s">
        <v>1854</v>
      </c>
    </row>
    <row r="51" spans="1:64">
      <c r="G51" s="11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</row>
    <row r="52" spans="1:64">
      <c r="G52" s="11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</row>
    <row r="53" spans="1:64">
      <c r="A53">
        <v>28</v>
      </c>
      <c r="E53" t="s">
        <v>1965</v>
      </c>
      <c r="F53">
        <v>2016009001</v>
      </c>
      <c r="G53" s="118">
        <v>1.0204196525961471</v>
      </c>
      <c r="I53" s="78" t="s">
        <v>1605</v>
      </c>
      <c r="J53" s="78" t="s">
        <v>1966</v>
      </c>
      <c r="K53" s="78" t="s">
        <v>1967</v>
      </c>
      <c r="L53" s="78" t="s">
        <v>1968</v>
      </c>
      <c r="M53" s="78" t="s">
        <v>1969</v>
      </c>
      <c r="N53" s="78" t="s">
        <v>1970</v>
      </c>
      <c r="O53" s="78" t="s">
        <v>1971</v>
      </c>
      <c r="P53" s="78" t="s">
        <v>1972</v>
      </c>
      <c r="Q53" s="78" t="s">
        <v>1973</v>
      </c>
      <c r="R53" s="78" t="s">
        <v>1974</v>
      </c>
      <c r="S53" s="78" t="s">
        <v>1975</v>
      </c>
      <c r="T53" s="78" t="s">
        <v>1976</v>
      </c>
      <c r="U53" s="78" t="s">
        <v>1977</v>
      </c>
      <c r="V53" s="78" t="s">
        <v>1978</v>
      </c>
      <c r="W53" s="78" t="s">
        <v>1979</v>
      </c>
      <c r="X53" s="78" t="s">
        <v>1980</v>
      </c>
      <c r="Y53" s="78" t="s">
        <v>1981</v>
      </c>
      <c r="Z53" s="78" t="s">
        <v>1982</v>
      </c>
      <c r="AA53" s="78" t="s">
        <v>1983</v>
      </c>
      <c r="AB53" s="78" t="s">
        <v>1984</v>
      </c>
      <c r="AC53" s="78" t="s">
        <v>1985</v>
      </c>
      <c r="AD53" s="78" t="s">
        <v>1986</v>
      </c>
      <c r="AE53" s="78" t="s">
        <v>1987</v>
      </c>
      <c r="AF53" s="78" t="s">
        <v>1988</v>
      </c>
      <c r="AG53" s="78" t="s">
        <v>1989</v>
      </c>
      <c r="AH53" s="78" t="s">
        <v>1605</v>
      </c>
      <c r="AI53" s="78" t="s">
        <v>1990</v>
      </c>
      <c r="AJ53" s="78" t="s">
        <v>1991</v>
      </c>
      <c r="AK53" s="78" t="s">
        <v>1765</v>
      </c>
      <c r="AL53" s="78" t="s">
        <v>1992</v>
      </c>
      <c r="AM53" s="78" t="s">
        <v>1993</v>
      </c>
      <c r="AN53" s="78" t="s">
        <v>1983</v>
      </c>
      <c r="AO53" s="78" t="s">
        <v>1994</v>
      </c>
      <c r="AP53" s="78" t="s">
        <v>1995</v>
      </c>
      <c r="AQ53" s="78" t="s">
        <v>1996</v>
      </c>
      <c r="AR53" s="78" t="s">
        <v>1997</v>
      </c>
      <c r="AS53" s="78" t="s">
        <v>1998</v>
      </c>
      <c r="AT53" s="78" t="s">
        <v>1790</v>
      </c>
      <c r="AU53" s="78" t="s">
        <v>1994</v>
      </c>
      <c r="AV53" s="78" t="s">
        <v>1994</v>
      </c>
      <c r="AW53" s="78" t="s">
        <v>1999</v>
      </c>
      <c r="AX53" s="78" t="s">
        <v>2000</v>
      </c>
      <c r="AY53" s="78" t="s">
        <v>2001</v>
      </c>
      <c r="AZ53" s="78" t="s">
        <v>1999</v>
      </c>
      <c r="BA53" s="78" t="s">
        <v>2002</v>
      </c>
      <c r="BB53" s="78" t="s">
        <v>2000</v>
      </c>
      <c r="BC53" s="78" t="s">
        <v>2003</v>
      </c>
      <c r="BD53" s="78" t="s">
        <v>1994</v>
      </c>
      <c r="BE53" s="78" t="s">
        <v>1821</v>
      </c>
      <c r="BF53" s="78" t="s">
        <v>1605</v>
      </c>
      <c r="BG53" s="78" t="s">
        <v>2004</v>
      </c>
      <c r="BH53" s="78" t="s">
        <v>1823</v>
      </c>
      <c r="BI53" s="78" t="s">
        <v>1814</v>
      </c>
      <c r="BJ53" s="78" t="s">
        <v>2005</v>
      </c>
      <c r="BK53" s="78" t="s">
        <v>2006</v>
      </c>
      <c r="BL53" s="78" t="s">
        <v>1821</v>
      </c>
    </row>
    <row r="54" spans="1:64">
      <c r="A54">
        <v>29</v>
      </c>
      <c r="E54" t="s">
        <v>1965</v>
      </c>
      <c r="F54">
        <v>2016009002</v>
      </c>
      <c r="G54" s="118">
        <v>1.0204258142483082</v>
      </c>
      <c r="I54" s="78" t="s">
        <v>1605</v>
      </c>
      <c r="J54" s="78" t="s">
        <v>2007</v>
      </c>
      <c r="K54" s="78" t="s">
        <v>2008</v>
      </c>
      <c r="L54" s="78" t="s">
        <v>2009</v>
      </c>
      <c r="M54" s="78" t="s">
        <v>2010</v>
      </c>
      <c r="N54" s="78" t="s">
        <v>2011</v>
      </c>
      <c r="O54" s="78" t="s">
        <v>2012</v>
      </c>
      <c r="P54" s="78" t="s">
        <v>2013</v>
      </c>
      <c r="Q54" s="78" t="s">
        <v>2014</v>
      </c>
      <c r="R54" s="78" t="s">
        <v>2015</v>
      </c>
      <c r="S54" s="78" t="s">
        <v>2016</v>
      </c>
      <c r="T54" s="78" t="s">
        <v>2017</v>
      </c>
      <c r="U54" s="78" t="s">
        <v>2018</v>
      </c>
      <c r="V54" s="78" t="s">
        <v>2019</v>
      </c>
      <c r="W54" s="78" t="s">
        <v>2020</v>
      </c>
      <c r="X54" s="78" t="s">
        <v>2021</v>
      </c>
      <c r="Y54" s="78" t="s">
        <v>2022</v>
      </c>
      <c r="Z54" s="78" t="s">
        <v>2023</v>
      </c>
      <c r="AA54" s="78" t="s">
        <v>1992</v>
      </c>
      <c r="AB54" s="78" t="s">
        <v>2024</v>
      </c>
      <c r="AC54" s="78" t="s">
        <v>2025</v>
      </c>
      <c r="AD54" s="78" t="s">
        <v>2026</v>
      </c>
      <c r="AE54" s="78" t="s">
        <v>2027</v>
      </c>
      <c r="AF54" s="78" t="s">
        <v>2028</v>
      </c>
      <c r="AG54" s="78" t="s">
        <v>2029</v>
      </c>
      <c r="AH54" s="78" t="s">
        <v>1605</v>
      </c>
      <c r="AI54" s="78" t="s">
        <v>2030</v>
      </c>
      <c r="AJ54" s="78" t="s">
        <v>1991</v>
      </c>
      <c r="AK54" s="78" t="s">
        <v>1605</v>
      </c>
      <c r="AL54" s="78" t="s">
        <v>2031</v>
      </c>
      <c r="AM54" s="78" t="s">
        <v>2032</v>
      </c>
      <c r="AN54" s="78" t="s">
        <v>2033</v>
      </c>
      <c r="AO54" s="78" t="s">
        <v>1999</v>
      </c>
      <c r="AP54" s="78" t="s">
        <v>2034</v>
      </c>
      <c r="AQ54" s="78" t="s">
        <v>2035</v>
      </c>
      <c r="AR54" s="78" t="s">
        <v>2036</v>
      </c>
      <c r="AS54" s="78" t="s">
        <v>1801</v>
      </c>
      <c r="AT54" s="78" t="s">
        <v>2037</v>
      </c>
      <c r="AU54" s="78" t="s">
        <v>2038</v>
      </c>
      <c r="AV54" s="78" t="s">
        <v>2039</v>
      </c>
      <c r="AW54" s="78" t="s">
        <v>2040</v>
      </c>
      <c r="AX54" s="78" t="s">
        <v>1807</v>
      </c>
      <c r="AY54" s="78" t="s">
        <v>2041</v>
      </c>
      <c r="AZ54" s="78" t="s">
        <v>1801</v>
      </c>
      <c r="BA54" s="78" t="s">
        <v>2042</v>
      </c>
      <c r="BB54" s="78" t="s">
        <v>1814</v>
      </c>
      <c r="BC54" s="78" t="s">
        <v>2043</v>
      </c>
      <c r="BD54" s="78" t="s">
        <v>1818</v>
      </c>
      <c r="BE54" s="78" t="s">
        <v>1899</v>
      </c>
      <c r="BF54" s="78" t="s">
        <v>1605</v>
      </c>
      <c r="BG54" s="78" t="s">
        <v>2044</v>
      </c>
      <c r="BH54" s="78" t="s">
        <v>1823</v>
      </c>
      <c r="BI54" s="78" t="s">
        <v>1818</v>
      </c>
      <c r="BJ54" s="78" t="s">
        <v>1937</v>
      </c>
      <c r="BK54" s="78" t="s">
        <v>1774</v>
      </c>
      <c r="BL54" s="78" t="s">
        <v>1812</v>
      </c>
    </row>
    <row r="55" spans="1:64">
      <c r="A55">
        <v>31</v>
      </c>
      <c r="E55" t="s">
        <v>1965</v>
      </c>
      <c r="F55">
        <v>2016009003</v>
      </c>
      <c r="G55" s="118">
        <v>1.0204795897151573</v>
      </c>
      <c r="I55" s="78" t="s">
        <v>1605</v>
      </c>
      <c r="J55" s="78" t="s">
        <v>2045</v>
      </c>
      <c r="K55" s="78" t="s">
        <v>2046</v>
      </c>
      <c r="L55" s="78" t="s">
        <v>2047</v>
      </c>
      <c r="M55" s="78" t="s">
        <v>2048</v>
      </c>
      <c r="N55" s="78" t="s">
        <v>2049</v>
      </c>
      <c r="O55" s="78" t="s">
        <v>2050</v>
      </c>
      <c r="P55" s="78" t="s">
        <v>2051</v>
      </c>
      <c r="Q55" s="78" t="s">
        <v>2052</v>
      </c>
      <c r="R55" s="78" t="s">
        <v>2053</v>
      </c>
      <c r="S55" s="78" t="s">
        <v>2054</v>
      </c>
      <c r="T55" s="78" t="s">
        <v>2055</v>
      </c>
      <c r="U55" s="78" t="s">
        <v>2056</v>
      </c>
      <c r="V55" s="78" t="s">
        <v>2057</v>
      </c>
      <c r="W55" s="78" t="s">
        <v>2058</v>
      </c>
      <c r="X55" s="78" t="s">
        <v>2059</v>
      </c>
      <c r="Y55" s="78" t="s">
        <v>2060</v>
      </c>
      <c r="Z55" s="78" t="s">
        <v>2061</v>
      </c>
      <c r="AA55" s="78" t="s">
        <v>1872</v>
      </c>
      <c r="AB55" s="78" t="s">
        <v>2062</v>
      </c>
      <c r="AC55" s="78" t="s">
        <v>2063</v>
      </c>
      <c r="AD55" s="78" t="s">
        <v>2064</v>
      </c>
      <c r="AE55" s="78" t="s">
        <v>2065</v>
      </c>
      <c r="AF55" s="78" t="s">
        <v>2066</v>
      </c>
      <c r="AG55" s="78" t="s">
        <v>2067</v>
      </c>
      <c r="AH55" s="78" t="s">
        <v>1925</v>
      </c>
      <c r="AI55" s="78" t="s">
        <v>2068</v>
      </c>
      <c r="AJ55" s="78" t="s">
        <v>1605</v>
      </c>
      <c r="AK55" s="78" t="s">
        <v>2069</v>
      </c>
      <c r="AL55" s="78" t="s">
        <v>1794</v>
      </c>
      <c r="AM55" s="78" t="s">
        <v>2070</v>
      </c>
      <c r="AN55" s="78" t="s">
        <v>2071</v>
      </c>
      <c r="AO55" s="78" t="s">
        <v>1818</v>
      </c>
      <c r="AP55" s="78" t="s">
        <v>2072</v>
      </c>
      <c r="AQ55" s="78" t="s">
        <v>2073</v>
      </c>
      <c r="AR55" s="78" t="s">
        <v>2074</v>
      </c>
      <c r="AS55" s="78" t="s">
        <v>1937</v>
      </c>
      <c r="AT55" s="78" t="s">
        <v>2075</v>
      </c>
      <c r="AU55" s="78" t="s">
        <v>2076</v>
      </c>
      <c r="AV55" s="78" t="s">
        <v>2077</v>
      </c>
      <c r="AW55" s="78" t="s">
        <v>1892</v>
      </c>
      <c r="AX55" s="78" t="s">
        <v>2000</v>
      </c>
      <c r="AY55" s="78" t="s">
        <v>2078</v>
      </c>
      <c r="AZ55" s="78" t="s">
        <v>1999</v>
      </c>
      <c r="BA55" s="78" t="s">
        <v>1999</v>
      </c>
      <c r="BB55" s="78" t="s">
        <v>2079</v>
      </c>
      <c r="BC55" s="78" t="s">
        <v>2080</v>
      </c>
      <c r="BD55" s="78" t="s">
        <v>2079</v>
      </c>
      <c r="BE55" s="78" t="s">
        <v>1899</v>
      </c>
      <c r="BF55" s="78" t="s">
        <v>1605</v>
      </c>
      <c r="BG55" s="78" t="s">
        <v>2081</v>
      </c>
      <c r="BH55" s="78" t="s">
        <v>1823</v>
      </c>
      <c r="BI55" s="78" t="s">
        <v>2082</v>
      </c>
      <c r="BJ55" s="78" t="s">
        <v>2083</v>
      </c>
      <c r="BK55" s="78" t="s">
        <v>2006</v>
      </c>
      <c r="BL55" s="78" t="s">
        <v>2084</v>
      </c>
    </row>
    <row r="56" spans="1:64">
      <c r="A56">
        <v>32</v>
      </c>
      <c r="E56" t="s">
        <v>1965</v>
      </c>
      <c r="F56">
        <v>2016009004</v>
      </c>
      <c r="G56" s="118">
        <v>1.0205036466217143</v>
      </c>
      <c r="I56" s="78" t="s">
        <v>2085</v>
      </c>
      <c r="J56" s="78" t="s">
        <v>2086</v>
      </c>
      <c r="K56" s="78" t="s">
        <v>2087</v>
      </c>
      <c r="L56" s="78" t="s">
        <v>2088</v>
      </c>
      <c r="M56" s="78" t="s">
        <v>2089</v>
      </c>
      <c r="N56" s="78" t="s">
        <v>2090</v>
      </c>
      <c r="O56" s="78" t="s">
        <v>2091</v>
      </c>
      <c r="P56" s="78" t="s">
        <v>2092</v>
      </c>
      <c r="Q56" s="78" t="s">
        <v>2014</v>
      </c>
      <c r="R56" s="78" t="s">
        <v>2093</v>
      </c>
      <c r="S56" s="78" t="s">
        <v>2094</v>
      </c>
      <c r="T56" s="78" t="s">
        <v>2095</v>
      </c>
      <c r="U56" s="78" t="s">
        <v>2096</v>
      </c>
      <c r="V56" s="78" t="s">
        <v>2097</v>
      </c>
      <c r="W56" s="78" t="s">
        <v>1886</v>
      </c>
      <c r="X56" s="78" t="s">
        <v>2098</v>
      </c>
      <c r="Y56" s="78" t="s">
        <v>1931</v>
      </c>
      <c r="Z56" s="78" t="s">
        <v>2099</v>
      </c>
      <c r="AA56" s="78" t="s">
        <v>2100</v>
      </c>
      <c r="AB56" s="78" t="s">
        <v>2101</v>
      </c>
      <c r="AC56" s="78" t="s">
        <v>2102</v>
      </c>
      <c r="AD56" s="78" t="s">
        <v>2103</v>
      </c>
      <c r="AE56" s="78" t="s">
        <v>2104</v>
      </c>
      <c r="AF56" s="78" t="s">
        <v>2105</v>
      </c>
      <c r="AG56" s="78" t="s">
        <v>2106</v>
      </c>
      <c r="AH56" s="78" t="s">
        <v>1605</v>
      </c>
      <c r="AI56" s="78" t="s">
        <v>2107</v>
      </c>
      <c r="AJ56" s="78" t="s">
        <v>1605</v>
      </c>
      <c r="AK56" s="78" t="s">
        <v>2100</v>
      </c>
      <c r="AL56" s="78" t="s">
        <v>1763</v>
      </c>
      <c r="AM56" s="78" t="s">
        <v>2108</v>
      </c>
      <c r="AN56" s="78" t="s">
        <v>1794</v>
      </c>
      <c r="AO56" s="78" t="s">
        <v>1801</v>
      </c>
      <c r="AP56" s="78" t="s">
        <v>2109</v>
      </c>
      <c r="AQ56" s="78" t="s">
        <v>2110</v>
      </c>
      <c r="AR56" s="78" t="s">
        <v>2111</v>
      </c>
      <c r="AS56" s="78" t="s">
        <v>2112</v>
      </c>
      <c r="AT56" s="78" t="s">
        <v>2113</v>
      </c>
      <c r="AU56" s="78" t="s">
        <v>2114</v>
      </c>
      <c r="AV56" s="78" t="s">
        <v>2115</v>
      </c>
      <c r="AW56" s="78" t="s">
        <v>2001</v>
      </c>
      <c r="AX56" s="78" t="s">
        <v>1934</v>
      </c>
      <c r="AY56" s="78" t="s">
        <v>1991</v>
      </c>
      <c r="AZ56" s="78" t="s">
        <v>2115</v>
      </c>
      <c r="BA56" s="78" t="s">
        <v>2116</v>
      </c>
      <c r="BB56" s="78" t="s">
        <v>1898</v>
      </c>
      <c r="BC56" s="78" t="s">
        <v>2117</v>
      </c>
      <c r="BD56" s="78" t="s">
        <v>1892</v>
      </c>
      <c r="BE56" s="78" t="s">
        <v>1899</v>
      </c>
      <c r="BF56" s="78" t="s">
        <v>1605</v>
      </c>
      <c r="BG56" s="78" t="s">
        <v>2118</v>
      </c>
      <c r="BH56" s="78" t="s">
        <v>1823</v>
      </c>
      <c r="BI56" s="78" t="s">
        <v>1766</v>
      </c>
      <c r="BJ56" s="78" t="s">
        <v>2119</v>
      </c>
      <c r="BK56" s="78" t="s">
        <v>1774</v>
      </c>
      <c r="BL56" s="78" t="s">
        <v>1817</v>
      </c>
    </row>
    <row r="57" spans="1:64">
      <c r="A57">
        <v>33</v>
      </c>
      <c r="E57" t="s">
        <v>1965</v>
      </c>
      <c r="F57">
        <v>2016009005</v>
      </c>
      <c r="G57" s="118">
        <v>1.0204890724946696</v>
      </c>
      <c r="I57" s="78" t="s">
        <v>2120</v>
      </c>
      <c r="J57" s="78" t="s">
        <v>2121</v>
      </c>
      <c r="K57" s="78" t="s">
        <v>2122</v>
      </c>
      <c r="L57" s="78" t="s">
        <v>2123</v>
      </c>
      <c r="M57" s="78" t="s">
        <v>2124</v>
      </c>
      <c r="N57" s="78" t="s">
        <v>2125</v>
      </c>
      <c r="O57" s="78" t="s">
        <v>2126</v>
      </c>
      <c r="P57" s="78" t="s">
        <v>2127</v>
      </c>
      <c r="Q57" s="78" t="s">
        <v>2128</v>
      </c>
      <c r="R57" s="78" t="s">
        <v>2129</v>
      </c>
      <c r="S57" s="78" t="s">
        <v>2130</v>
      </c>
      <c r="T57" s="78" t="s">
        <v>2131</v>
      </c>
      <c r="U57" s="78" t="s">
        <v>2132</v>
      </c>
      <c r="V57" s="78" t="s">
        <v>2133</v>
      </c>
      <c r="W57" s="78" t="s">
        <v>2134</v>
      </c>
      <c r="X57" s="78" t="s">
        <v>2135</v>
      </c>
      <c r="Y57" s="78" t="s">
        <v>2136</v>
      </c>
      <c r="Z57" s="78" t="s">
        <v>2137</v>
      </c>
      <c r="AA57" s="78" t="s">
        <v>1881</v>
      </c>
      <c r="AB57" s="78" t="s">
        <v>2138</v>
      </c>
      <c r="AC57" s="78" t="s">
        <v>2139</v>
      </c>
      <c r="AD57" s="78" t="s">
        <v>2140</v>
      </c>
      <c r="AE57" s="78" t="s">
        <v>2141</v>
      </c>
      <c r="AF57" s="78" t="s">
        <v>2142</v>
      </c>
      <c r="AG57" s="78" t="s">
        <v>2143</v>
      </c>
      <c r="AH57" s="78" t="s">
        <v>1605</v>
      </c>
      <c r="AI57" s="78" t="s">
        <v>2144</v>
      </c>
      <c r="AJ57" s="78" t="s">
        <v>2145</v>
      </c>
      <c r="AK57" s="78" t="s">
        <v>2146</v>
      </c>
      <c r="AL57" s="78" t="s">
        <v>2147</v>
      </c>
      <c r="AM57" s="78" t="s">
        <v>2148</v>
      </c>
      <c r="AN57" s="78" t="s">
        <v>2149</v>
      </c>
      <c r="AO57" s="78" t="s">
        <v>2000</v>
      </c>
      <c r="AP57" s="78" t="s">
        <v>2150</v>
      </c>
      <c r="AQ57" s="78" t="s">
        <v>2151</v>
      </c>
      <c r="AR57" s="78" t="s">
        <v>2152</v>
      </c>
      <c r="AS57" s="78" t="s">
        <v>2030</v>
      </c>
      <c r="AT57" s="78" t="s">
        <v>2153</v>
      </c>
      <c r="AU57" s="78" t="s">
        <v>1895</v>
      </c>
      <c r="AV57" s="78" t="s">
        <v>2154</v>
      </c>
      <c r="AW57" s="78" t="s">
        <v>2155</v>
      </c>
      <c r="AX57" s="78" t="s">
        <v>1892</v>
      </c>
      <c r="AY57" s="78" t="s">
        <v>2156</v>
      </c>
      <c r="AZ57" s="78" t="s">
        <v>2154</v>
      </c>
      <c r="BA57" s="78" t="s">
        <v>2157</v>
      </c>
      <c r="BB57" s="78" t="s">
        <v>1896</v>
      </c>
      <c r="BC57" s="78" t="s">
        <v>2158</v>
      </c>
      <c r="BD57" s="78" t="s">
        <v>1935</v>
      </c>
      <c r="BE57" s="78" t="s">
        <v>1940</v>
      </c>
      <c r="BF57" s="78" t="s">
        <v>1605</v>
      </c>
      <c r="BG57" s="78" t="s">
        <v>2159</v>
      </c>
      <c r="BH57" s="78" t="s">
        <v>1823</v>
      </c>
      <c r="BI57" s="78" t="s">
        <v>1814</v>
      </c>
      <c r="BJ57" s="78" t="s">
        <v>2160</v>
      </c>
      <c r="BK57" s="78" t="s">
        <v>1774</v>
      </c>
      <c r="BL57" s="78" t="s">
        <v>1817</v>
      </c>
    </row>
    <row r="58" spans="1:64">
      <c r="A58">
        <v>34</v>
      </c>
      <c r="E58" t="s">
        <v>1965</v>
      </c>
      <c r="F58">
        <v>2016009006</v>
      </c>
      <c r="G58" s="118">
        <v>1.0204470510377557</v>
      </c>
      <c r="I58" s="78" t="s">
        <v>2161</v>
      </c>
      <c r="J58" s="78" t="s">
        <v>2162</v>
      </c>
      <c r="K58" s="78" t="s">
        <v>2163</v>
      </c>
      <c r="L58" s="78" t="s">
        <v>2164</v>
      </c>
      <c r="M58" s="78" t="s">
        <v>2165</v>
      </c>
      <c r="N58" s="78" t="s">
        <v>2166</v>
      </c>
      <c r="O58" s="78" t="s">
        <v>2167</v>
      </c>
      <c r="P58" s="78" t="s">
        <v>2168</v>
      </c>
      <c r="Q58" s="78" t="s">
        <v>2169</v>
      </c>
      <c r="R58" s="78" t="s">
        <v>2170</v>
      </c>
      <c r="S58" s="78" t="s">
        <v>2171</v>
      </c>
      <c r="T58" s="78" t="s">
        <v>2172</v>
      </c>
      <c r="U58" s="78" t="s">
        <v>2173</v>
      </c>
      <c r="V58" s="78" t="s">
        <v>2174</v>
      </c>
      <c r="W58" s="78" t="s">
        <v>2175</v>
      </c>
      <c r="X58" s="78" t="s">
        <v>2176</v>
      </c>
      <c r="Y58" s="78" t="s">
        <v>2177</v>
      </c>
      <c r="Z58" s="78" t="s">
        <v>2178</v>
      </c>
      <c r="AA58" s="78" t="s">
        <v>2102</v>
      </c>
      <c r="AB58" s="78" t="s">
        <v>2179</v>
      </c>
      <c r="AC58" s="78" t="s">
        <v>2180</v>
      </c>
      <c r="AD58" s="78" t="s">
        <v>2181</v>
      </c>
      <c r="AE58" s="78" t="s">
        <v>2182</v>
      </c>
      <c r="AF58" s="78" t="s">
        <v>2183</v>
      </c>
      <c r="AG58" s="78" t="s">
        <v>2184</v>
      </c>
      <c r="AH58" s="78" t="s">
        <v>1605</v>
      </c>
      <c r="AI58" s="78" t="s">
        <v>2185</v>
      </c>
      <c r="AJ58" s="78" t="s">
        <v>2145</v>
      </c>
      <c r="AK58" s="78" t="s">
        <v>2186</v>
      </c>
      <c r="AL58" s="78" t="s">
        <v>2108</v>
      </c>
      <c r="AM58" s="78" t="s">
        <v>2187</v>
      </c>
      <c r="AN58" s="78" t="s">
        <v>1755</v>
      </c>
      <c r="AO58" s="78" t="s">
        <v>2076</v>
      </c>
      <c r="AP58" s="78" t="s">
        <v>2188</v>
      </c>
      <c r="AQ58" s="78" t="s">
        <v>2189</v>
      </c>
      <c r="AR58" s="78" t="s">
        <v>2190</v>
      </c>
      <c r="AS58" s="78" t="s">
        <v>2191</v>
      </c>
      <c r="AT58" s="78" t="s">
        <v>2192</v>
      </c>
      <c r="AU58" s="78" t="s">
        <v>2193</v>
      </c>
      <c r="AV58" s="78" t="s">
        <v>2155</v>
      </c>
      <c r="AW58" s="78" t="s">
        <v>2194</v>
      </c>
      <c r="AX58" s="78" t="s">
        <v>1815</v>
      </c>
      <c r="AY58" s="78" t="s">
        <v>2195</v>
      </c>
      <c r="AZ58" s="78" t="s">
        <v>2084</v>
      </c>
      <c r="BA58" s="78" t="s">
        <v>2196</v>
      </c>
      <c r="BB58" s="78" t="s">
        <v>2197</v>
      </c>
      <c r="BC58" s="78" t="s">
        <v>2193</v>
      </c>
      <c r="BD58" s="78" t="s">
        <v>2198</v>
      </c>
      <c r="BE58" s="78" t="s">
        <v>1940</v>
      </c>
      <c r="BF58" s="78" t="s">
        <v>1605</v>
      </c>
      <c r="BG58" s="78" t="s">
        <v>2199</v>
      </c>
      <c r="BH58" s="78" t="s">
        <v>1823</v>
      </c>
      <c r="BI58" s="78" t="s">
        <v>1807</v>
      </c>
      <c r="BJ58" s="78" t="s">
        <v>1815</v>
      </c>
      <c r="BK58" s="78" t="s">
        <v>1774</v>
      </c>
      <c r="BL58" s="78" t="s">
        <v>1899</v>
      </c>
    </row>
    <row r="59" spans="1:64">
      <c r="A59">
        <v>35</v>
      </c>
      <c r="E59" t="s">
        <v>1965</v>
      </c>
      <c r="F59">
        <v>2016009007</v>
      </c>
      <c r="G59" s="118">
        <v>1.020436061204798</v>
      </c>
      <c r="I59" s="78" t="s">
        <v>1605</v>
      </c>
      <c r="J59" s="78" t="s">
        <v>2200</v>
      </c>
      <c r="K59" s="78" t="s">
        <v>2201</v>
      </c>
      <c r="L59" s="78" t="s">
        <v>2202</v>
      </c>
      <c r="M59" s="78" t="s">
        <v>2203</v>
      </c>
      <c r="N59" s="78" t="s">
        <v>2204</v>
      </c>
      <c r="O59" s="78" t="s">
        <v>2205</v>
      </c>
      <c r="P59" s="78" t="s">
        <v>2206</v>
      </c>
      <c r="Q59" s="78" t="s">
        <v>2207</v>
      </c>
      <c r="R59" s="78" t="s">
        <v>2208</v>
      </c>
      <c r="S59" s="78" t="s">
        <v>2209</v>
      </c>
      <c r="T59" s="78" t="s">
        <v>2210</v>
      </c>
      <c r="U59" s="78" t="s">
        <v>2211</v>
      </c>
      <c r="V59" s="78" t="s">
        <v>2212</v>
      </c>
      <c r="W59" s="78" t="s">
        <v>2213</v>
      </c>
      <c r="X59" s="78" t="s">
        <v>2214</v>
      </c>
      <c r="Y59" s="78" t="s">
        <v>2215</v>
      </c>
      <c r="Z59" s="78" t="s">
        <v>2216</v>
      </c>
      <c r="AA59" s="78" t="s">
        <v>2217</v>
      </c>
      <c r="AB59" s="78" t="s">
        <v>2218</v>
      </c>
      <c r="AC59" s="78" t="s">
        <v>2219</v>
      </c>
      <c r="AD59" s="78" t="s">
        <v>2220</v>
      </c>
      <c r="AE59" s="78" t="s">
        <v>2221</v>
      </c>
      <c r="AF59" s="78" t="s">
        <v>2222</v>
      </c>
      <c r="AG59" s="78" t="s">
        <v>2223</v>
      </c>
      <c r="AH59" s="78" t="s">
        <v>1605</v>
      </c>
      <c r="AI59" s="78" t="s">
        <v>2224</v>
      </c>
      <c r="AJ59" s="78" t="s">
        <v>2225</v>
      </c>
      <c r="AK59" s="78" t="s">
        <v>2069</v>
      </c>
      <c r="AL59" s="78" t="s">
        <v>2226</v>
      </c>
      <c r="AM59" s="78" t="s">
        <v>2227</v>
      </c>
      <c r="AN59" s="78" t="s">
        <v>2071</v>
      </c>
      <c r="AO59" s="78" t="s">
        <v>2039</v>
      </c>
      <c r="AP59" s="78" t="s">
        <v>2228</v>
      </c>
      <c r="AQ59" s="78" t="s">
        <v>2229</v>
      </c>
      <c r="AR59" s="78" t="s">
        <v>2230</v>
      </c>
      <c r="AS59" s="78" t="s">
        <v>2231</v>
      </c>
      <c r="AT59" s="78" t="s">
        <v>2232</v>
      </c>
      <c r="AU59" s="78" t="s">
        <v>2154</v>
      </c>
      <c r="AV59" s="78" t="s">
        <v>2077</v>
      </c>
      <c r="AW59" s="78" t="s">
        <v>2233</v>
      </c>
      <c r="AX59" s="78" t="s">
        <v>2000</v>
      </c>
      <c r="AY59" s="78" t="s">
        <v>2234</v>
      </c>
      <c r="AZ59" s="78" t="s">
        <v>1898</v>
      </c>
      <c r="BA59" s="78" t="s">
        <v>2235</v>
      </c>
      <c r="BB59" s="78" t="s">
        <v>2077</v>
      </c>
      <c r="BC59" s="78" t="s">
        <v>2236</v>
      </c>
      <c r="BD59" s="78" t="s">
        <v>1896</v>
      </c>
      <c r="BE59" s="78" t="s">
        <v>1899</v>
      </c>
      <c r="BF59" s="78" t="s">
        <v>1605</v>
      </c>
      <c r="BG59" s="78" t="s">
        <v>2237</v>
      </c>
      <c r="BH59" s="78" t="s">
        <v>1823</v>
      </c>
      <c r="BI59" s="78" t="s">
        <v>2238</v>
      </c>
      <c r="BJ59" s="78" t="s">
        <v>2239</v>
      </c>
      <c r="BK59" s="78" t="s">
        <v>1902</v>
      </c>
      <c r="BL59" s="78" t="s">
        <v>1940</v>
      </c>
    </row>
    <row r="60" spans="1:64">
      <c r="A60">
        <v>36</v>
      </c>
      <c r="E60" t="s">
        <v>1965</v>
      </c>
      <c r="F60">
        <v>2016009008</v>
      </c>
      <c r="G60" s="118">
        <v>1.020453845607219</v>
      </c>
      <c r="I60" s="78" t="s">
        <v>1605</v>
      </c>
      <c r="J60" s="78" t="s">
        <v>2240</v>
      </c>
      <c r="K60" s="78" t="s">
        <v>2241</v>
      </c>
      <c r="L60" s="78" t="s">
        <v>2242</v>
      </c>
      <c r="M60" s="78" t="s">
        <v>2243</v>
      </c>
      <c r="N60" s="78" t="s">
        <v>2244</v>
      </c>
      <c r="O60" s="78" t="s">
        <v>2245</v>
      </c>
      <c r="P60" s="78" t="s">
        <v>2246</v>
      </c>
      <c r="Q60" s="78" t="s">
        <v>1784</v>
      </c>
      <c r="R60" s="78" t="s">
        <v>2247</v>
      </c>
      <c r="S60" s="78" t="s">
        <v>2248</v>
      </c>
      <c r="T60" s="78" t="s">
        <v>2249</v>
      </c>
      <c r="U60" s="78" t="s">
        <v>2250</v>
      </c>
      <c r="V60" s="78" t="s">
        <v>2251</v>
      </c>
      <c r="W60" s="78" t="s">
        <v>2252</v>
      </c>
      <c r="X60" s="78" t="s">
        <v>2253</v>
      </c>
      <c r="Y60" s="78" t="s">
        <v>2254</v>
      </c>
      <c r="Z60" s="78" t="s">
        <v>2255</v>
      </c>
      <c r="AA60" s="78" t="s">
        <v>2256</v>
      </c>
      <c r="AB60" s="78" t="s">
        <v>2257</v>
      </c>
      <c r="AC60" s="78" t="s">
        <v>2258</v>
      </c>
      <c r="AD60" s="78" t="s">
        <v>2183</v>
      </c>
      <c r="AE60" s="78" t="s">
        <v>2259</v>
      </c>
      <c r="AF60" s="78" t="s">
        <v>2260</v>
      </c>
      <c r="AG60" s="78" t="s">
        <v>2261</v>
      </c>
      <c r="AH60" s="78" t="s">
        <v>1605</v>
      </c>
      <c r="AI60" s="78" t="s">
        <v>2262</v>
      </c>
      <c r="AJ60" s="78" t="s">
        <v>2145</v>
      </c>
      <c r="AK60" s="78" t="s">
        <v>2263</v>
      </c>
      <c r="AL60" s="78" t="s">
        <v>2256</v>
      </c>
      <c r="AM60" s="78" t="s">
        <v>2264</v>
      </c>
      <c r="AN60" s="78" t="s">
        <v>2265</v>
      </c>
      <c r="AO60" s="78" t="s">
        <v>1818</v>
      </c>
      <c r="AP60" s="78" t="s">
        <v>2266</v>
      </c>
      <c r="AQ60" s="78" t="s">
        <v>1926</v>
      </c>
      <c r="AR60" s="78" t="s">
        <v>2267</v>
      </c>
      <c r="AS60" s="78" t="s">
        <v>2003</v>
      </c>
      <c r="AT60" s="78" t="s">
        <v>2268</v>
      </c>
      <c r="AU60" s="78" t="s">
        <v>2224</v>
      </c>
      <c r="AV60" s="78" t="s">
        <v>2269</v>
      </c>
      <c r="AW60" s="78" t="s">
        <v>2270</v>
      </c>
      <c r="AX60" s="78" t="s">
        <v>2002</v>
      </c>
      <c r="AY60" s="78" t="s">
        <v>2271</v>
      </c>
      <c r="AZ60" s="78" t="s">
        <v>1925</v>
      </c>
      <c r="BA60" s="78" t="s">
        <v>2272</v>
      </c>
      <c r="BB60" s="78" t="s">
        <v>1999</v>
      </c>
      <c r="BC60" s="78" t="s">
        <v>2273</v>
      </c>
      <c r="BD60" s="78" t="s">
        <v>1935</v>
      </c>
      <c r="BE60" s="78" t="s">
        <v>1899</v>
      </c>
      <c r="BF60" s="78" t="s">
        <v>1605</v>
      </c>
      <c r="BG60" s="78" t="s">
        <v>2274</v>
      </c>
      <c r="BH60" s="78" t="s">
        <v>1823</v>
      </c>
      <c r="BI60" s="78" t="s">
        <v>1766</v>
      </c>
      <c r="BJ60" s="78" t="s">
        <v>2005</v>
      </c>
      <c r="BK60" s="78" t="s">
        <v>1902</v>
      </c>
      <c r="BL60" s="78" t="s">
        <v>2038</v>
      </c>
    </row>
    <row r="61" spans="1:64">
      <c r="A61">
        <v>37</v>
      </c>
      <c r="E61" t="s">
        <v>1965</v>
      </c>
      <c r="F61">
        <v>2016009009</v>
      </c>
      <c r="G61" s="118">
        <v>1.0203450788650954</v>
      </c>
      <c r="I61" s="78" t="s">
        <v>1605</v>
      </c>
      <c r="J61" s="78" t="s">
        <v>2275</v>
      </c>
      <c r="K61" s="78" t="s">
        <v>2276</v>
      </c>
      <c r="L61" s="78" t="s">
        <v>2277</v>
      </c>
      <c r="M61" s="78" t="s">
        <v>2278</v>
      </c>
      <c r="N61" s="78" t="s">
        <v>2279</v>
      </c>
      <c r="O61" s="78" t="s">
        <v>2280</v>
      </c>
      <c r="P61" s="78" t="s">
        <v>2281</v>
      </c>
      <c r="Q61" s="78" t="s">
        <v>1605</v>
      </c>
      <c r="R61" s="78" t="s">
        <v>2282</v>
      </c>
      <c r="S61" s="78" t="s">
        <v>2283</v>
      </c>
      <c r="T61" s="78" t="s">
        <v>2284</v>
      </c>
      <c r="U61" s="78" t="s">
        <v>2285</v>
      </c>
      <c r="V61" s="78" t="s">
        <v>2286</v>
      </c>
      <c r="W61" s="78" t="s">
        <v>2287</v>
      </c>
      <c r="X61" s="78" t="s">
        <v>2288</v>
      </c>
      <c r="Y61" s="78" t="s">
        <v>2289</v>
      </c>
      <c r="Z61" s="78" t="s">
        <v>2290</v>
      </c>
      <c r="AA61" s="78" t="s">
        <v>2291</v>
      </c>
      <c r="AB61" s="78" t="s">
        <v>2292</v>
      </c>
      <c r="AC61" s="78" t="s">
        <v>2293</v>
      </c>
      <c r="AD61" s="78" t="s">
        <v>2294</v>
      </c>
      <c r="AE61" s="78" t="s">
        <v>2295</v>
      </c>
      <c r="AF61" s="78" t="s">
        <v>2296</v>
      </c>
      <c r="AG61" s="78" t="s">
        <v>2297</v>
      </c>
      <c r="AH61" s="78" t="s">
        <v>1605</v>
      </c>
      <c r="AI61" s="78" t="s">
        <v>2298</v>
      </c>
      <c r="AJ61" s="78" t="s">
        <v>2299</v>
      </c>
      <c r="AK61" s="78" t="s">
        <v>1794</v>
      </c>
      <c r="AL61" s="78" t="s">
        <v>2300</v>
      </c>
      <c r="AM61" s="78" t="s">
        <v>2301</v>
      </c>
      <c r="AN61" s="78" t="s">
        <v>1765</v>
      </c>
      <c r="AO61" s="78" t="s">
        <v>2039</v>
      </c>
      <c r="AP61" s="78" t="s">
        <v>2302</v>
      </c>
      <c r="AQ61" s="78" t="s">
        <v>2303</v>
      </c>
      <c r="AR61" s="78" t="s">
        <v>2304</v>
      </c>
      <c r="AS61" s="78" t="s">
        <v>2041</v>
      </c>
      <c r="AT61" s="78" t="s">
        <v>2305</v>
      </c>
      <c r="AU61" s="78" t="s">
        <v>2306</v>
      </c>
      <c r="AV61" s="78" t="s">
        <v>1896</v>
      </c>
      <c r="AW61" s="78" t="s">
        <v>2307</v>
      </c>
      <c r="AX61" s="78" t="s">
        <v>2077</v>
      </c>
      <c r="AY61" s="78" t="s">
        <v>2308</v>
      </c>
      <c r="AZ61" s="78" t="s">
        <v>1890</v>
      </c>
      <c r="BA61" s="78" t="s">
        <v>1889</v>
      </c>
      <c r="BB61" s="78" t="s">
        <v>1990</v>
      </c>
      <c r="BC61" s="78" t="s">
        <v>2001</v>
      </c>
      <c r="BD61" s="78" t="s">
        <v>1898</v>
      </c>
      <c r="BE61" s="78" t="s">
        <v>1899</v>
      </c>
      <c r="BF61" s="78" t="s">
        <v>1605</v>
      </c>
      <c r="BG61" s="78" t="s">
        <v>2309</v>
      </c>
      <c r="BH61" s="78" t="s">
        <v>1823</v>
      </c>
      <c r="BI61" s="78" t="s">
        <v>2039</v>
      </c>
      <c r="BJ61" s="78" t="s">
        <v>2310</v>
      </c>
      <c r="BK61" s="78" t="s">
        <v>1902</v>
      </c>
      <c r="BL61" s="78" t="s">
        <v>2311</v>
      </c>
    </row>
    <row r="62" spans="1:64">
      <c r="A62">
        <v>38</v>
      </c>
      <c r="E62" t="s">
        <v>1965</v>
      </c>
      <c r="F62">
        <v>2016009010</v>
      </c>
      <c r="G62" s="118">
        <v>1.0204223879556695</v>
      </c>
      <c r="I62" s="78" t="s">
        <v>2312</v>
      </c>
      <c r="J62" s="78" t="s">
        <v>2313</v>
      </c>
      <c r="K62" s="78" t="s">
        <v>2314</v>
      </c>
      <c r="L62" s="78" t="s">
        <v>2315</v>
      </c>
      <c r="M62" s="78" t="s">
        <v>2316</v>
      </c>
      <c r="N62" s="78" t="s">
        <v>2317</v>
      </c>
      <c r="O62" s="78" t="s">
        <v>2318</v>
      </c>
      <c r="P62" s="78" t="s">
        <v>2319</v>
      </c>
      <c r="Q62" s="78" t="s">
        <v>1605</v>
      </c>
      <c r="R62" s="78" t="s">
        <v>2320</v>
      </c>
      <c r="S62" s="78" t="s">
        <v>2321</v>
      </c>
      <c r="T62" s="78" t="s">
        <v>2322</v>
      </c>
      <c r="U62" s="78" t="s">
        <v>2323</v>
      </c>
      <c r="V62" s="78" t="s">
        <v>2324</v>
      </c>
      <c r="W62" s="78" t="s">
        <v>2325</v>
      </c>
      <c r="X62" s="78" t="s">
        <v>2326</v>
      </c>
      <c r="Y62" s="78" t="s">
        <v>2327</v>
      </c>
      <c r="Z62" s="78" t="s">
        <v>2328</v>
      </c>
      <c r="AA62" s="78" t="s">
        <v>2329</v>
      </c>
      <c r="AB62" s="78" t="s">
        <v>2330</v>
      </c>
      <c r="AC62" s="78" t="s">
        <v>2331</v>
      </c>
      <c r="AD62" s="78" t="s">
        <v>2332</v>
      </c>
      <c r="AE62" s="78" t="s">
        <v>2333</v>
      </c>
      <c r="AF62" s="78" t="s">
        <v>2334</v>
      </c>
      <c r="AG62" s="78" t="s">
        <v>2335</v>
      </c>
      <c r="AH62" s="78" t="s">
        <v>1605</v>
      </c>
      <c r="AI62" s="78" t="s">
        <v>2336</v>
      </c>
      <c r="AJ62" s="78" t="s">
        <v>1991</v>
      </c>
      <c r="AK62" s="78" t="s">
        <v>2337</v>
      </c>
      <c r="AL62" s="78" t="s">
        <v>2338</v>
      </c>
      <c r="AM62" s="78" t="s">
        <v>2339</v>
      </c>
      <c r="AN62" s="78" t="s">
        <v>1755</v>
      </c>
      <c r="AO62" s="78" t="s">
        <v>2340</v>
      </c>
      <c r="AP62" s="78" t="s">
        <v>2341</v>
      </c>
      <c r="AQ62" s="78" t="s">
        <v>2342</v>
      </c>
      <c r="AR62" s="78" t="s">
        <v>2343</v>
      </c>
      <c r="AS62" s="78" t="s">
        <v>2344</v>
      </c>
      <c r="AT62" s="78" t="s">
        <v>2345</v>
      </c>
      <c r="AU62" s="78" t="s">
        <v>2346</v>
      </c>
      <c r="AV62" s="78" t="s">
        <v>2310</v>
      </c>
      <c r="AW62" s="78" t="s">
        <v>2347</v>
      </c>
      <c r="AX62" s="78" t="s">
        <v>1889</v>
      </c>
      <c r="AY62" s="78" t="s">
        <v>2136</v>
      </c>
      <c r="AZ62" s="78" t="s">
        <v>2231</v>
      </c>
      <c r="BA62" s="78" t="s">
        <v>2348</v>
      </c>
      <c r="BB62" s="78" t="s">
        <v>2349</v>
      </c>
      <c r="BC62" s="78" t="s">
        <v>2350</v>
      </c>
      <c r="BD62" s="78" t="s">
        <v>2351</v>
      </c>
      <c r="BE62" s="78" t="s">
        <v>1899</v>
      </c>
      <c r="BF62" s="78" t="s">
        <v>1605</v>
      </c>
      <c r="BG62" s="78" t="s">
        <v>2352</v>
      </c>
      <c r="BH62" s="78" t="s">
        <v>1823</v>
      </c>
      <c r="BI62" s="78" t="s">
        <v>2353</v>
      </c>
      <c r="BJ62" s="78" t="s">
        <v>2354</v>
      </c>
      <c r="BK62" s="78" t="s">
        <v>2006</v>
      </c>
      <c r="BL62" s="78" t="s">
        <v>2355</v>
      </c>
    </row>
    <row r="63" spans="1:64">
      <c r="A63">
        <v>39</v>
      </c>
      <c r="E63" t="s">
        <v>1965</v>
      </c>
      <c r="F63">
        <v>2016009011</v>
      </c>
      <c r="G63" s="118">
        <v>1.0203050176397075</v>
      </c>
      <c r="I63" s="78" t="s">
        <v>2356</v>
      </c>
      <c r="J63" s="78" t="s">
        <v>2357</v>
      </c>
      <c r="K63" s="78" t="s">
        <v>2358</v>
      </c>
      <c r="L63" s="78" t="s">
        <v>2359</v>
      </c>
      <c r="M63" s="78" t="s">
        <v>2360</v>
      </c>
      <c r="N63" s="78" t="s">
        <v>2361</v>
      </c>
      <c r="O63" s="78" t="s">
        <v>2362</v>
      </c>
      <c r="P63" s="78" t="s">
        <v>2363</v>
      </c>
      <c r="Q63" s="78" t="s">
        <v>1605</v>
      </c>
      <c r="R63" s="78" t="s">
        <v>2364</v>
      </c>
      <c r="S63" s="78" t="s">
        <v>2365</v>
      </c>
      <c r="T63" s="78" t="s">
        <v>2366</v>
      </c>
      <c r="U63" s="78" t="s">
        <v>2367</v>
      </c>
      <c r="V63" s="78" t="s">
        <v>2368</v>
      </c>
      <c r="W63" s="78" t="s">
        <v>2369</v>
      </c>
      <c r="X63" s="78" t="s">
        <v>2370</v>
      </c>
      <c r="Y63" s="78" t="s">
        <v>2249</v>
      </c>
      <c r="Z63" s="78" t="s">
        <v>2371</v>
      </c>
      <c r="AA63" s="78" t="s">
        <v>2372</v>
      </c>
      <c r="AB63" s="78" t="s">
        <v>2373</v>
      </c>
      <c r="AC63" s="78" t="s">
        <v>2374</v>
      </c>
      <c r="AD63" s="78" t="s">
        <v>2375</v>
      </c>
      <c r="AE63" s="78" t="s">
        <v>2376</v>
      </c>
      <c r="AF63" s="78" t="s">
        <v>2377</v>
      </c>
      <c r="AG63" s="78" t="s">
        <v>1878</v>
      </c>
      <c r="AH63" s="78" t="s">
        <v>1605</v>
      </c>
      <c r="AI63" s="78" t="s">
        <v>2378</v>
      </c>
      <c r="AJ63" s="78" t="s">
        <v>2299</v>
      </c>
      <c r="AK63" s="78" t="s">
        <v>1763</v>
      </c>
      <c r="AL63" s="78" t="s">
        <v>2379</v>
      </c>
      <c r="AM63" s="78" t="s">
        <v>2380</v>
      </c>
      <c r="AN63" s="78" t="s">
        <v>1755</v>
      </c>
      <c r="AO63" s="78" t="s">
        <v>1801</v>
      </c>
      <c r="AP63" s="78" t="s">
        <v>2381</v>
      </c>
      <c r="AQ63" s="78" t="s">
        <v>2152</v>
      </c>
      <c r="AR63" s="78" t="s">
        <v>2382</v>
      </c>
      <c r="AS63" s="78" t="s">
        <v>2383</v>
      </c>
      <c r="AT63" s="78" t="s">
        <v>2384</v>
      </c>
      <c r="AU63" s="78" t="s">
        <v>2385</v>
      </c>
      <c r="AV63" s="78" t="s">
        <v>2112</v>
      </c>
      <c r="AW63" s="78" t="s">
        <v>2386</v>
      </c>
      <c r="AX63" s="78" t="s">
        <v>1887</v>
      </c>
      <c r="AY63" s="78" t="s">
        <v>2387</v>
      </c>
      <c r="AZ63" s="78" t="s">
        <v>2388</v>
      </c>
      <c r="BA63" s="78" t="s">
        <v>1893</v>
      </c>
      <c r="BB63" s="78" t="s">
        <v>2389</v>
      </c>
      <c r="BC63" s="78" t="s">
        <v>2390</v>
      </c>
      <c r="BD63" s="78" t="s">
        <v>2391</v>
      </c>
      <c r="BE63" s="78" t="s">
        <v>1899</v>
      </c>
      <c r="BF63" s="78" t="s">
        <v>1605</v>
      </c>
      <c r="BG63" s="78" t="s">
        <v>2392</v>
      </c>
      <c r="BH63" s="78" t="s">
        <v>1823</v>
      </c>
      <c r="BI63" s="78" t="s">
        <v>1807</v>
      </c>
      <c r="BJ63" s="78" t="s">
        <v>2391</v>
      </c>
      <c r="BK63" s="78" t="s">
        <v>2006</v>
      </c>
      <c r="BL63" s="78" t="s">
        <v>1901</v>
      </c>
    </row>
    <row r="64" spans="1:64">
      <c r="A64">
        <v>41</v>
      </c>
      <c r="E64" t="s">
        <v>1965</v>
      </c>
      <c r="F64">
        <v>2016009012</v>
      </c>
      <c r="G64" s="118">
        <v>1.020404544326093</v>
      </c>
      <c r="I64" s="78" t="s">
        <v>1605</v>
      </c>
      <c r="J64" s="78" t="s">
        <v>2393</v>
      </c>
      <c r="K64" s="78" t="s">
        <v>2394</v>
      </c>
      <c r="L64" s="78" t="s">
        <v>2395</v>
      </c>
      <c r="M64" s="78" t="s">
        <v>2396</v>
      </c>
      <c r="N64" s="78" t="s">
        <v>2397</v>
      </c>
      <c r="O64" s="78" t="s">
        <v>2398</v>
      </c>
      <c r="P64" s="78" t="s">
        <v>2399</v>
      </c>
      <c r="Q64" s="78" t="s">
        <v>1605</v>
      </c>
      <c r="R64" s="78" t="s">
        <v>2400</v>
      </c>
      <c r="S64" s="78" t="s">
        <v>2401</v>
      </c>
      <c r="T64" s="78" t="s">
        <v>2402</v>
      </c>
      <c r="U64" s="78" t="s">
        <v>2403</v>
      </c>
      <c r="V64" s="78" t="s">
        <v>2404</v>
      </c>
      <c r="W64" s="78" t="s">
        <v>2405</v>
      </c>
      <c r="X64" s="78" t="s">
        <v>2406</v>
      </c>
      <c r="Y64" s="78" t="s">
        <v>2407</v>
      </c>
      <c r="Z64" s="78" t="s">
        <v>2408</v>
      </c>
      <c r="AA64" s="78" t="s">
        <v>2101</v>
      </c>
      <c r="AB64" s="78" t="s">
        <v>1756</v>
      </c>
      <c r="AC64" s="78" t="s">
        <v>2409</v>
      </c>
      <c r="AD64" s="78" t="s">
        <v>2410</v>
      </c>
      <c r="AE64" s="78" t="s">
        <v>2411</v>
      </c>
      <c r="AF64" s="78" t="s">
        <v>2412</v>
      </c>
      <c r="AG64" s="78" t="s">
        <v>2413</v>
      </c>
      <c r="AH64" s="78" t="s">
        <v>1605</v>
      </c>
      <c r="AI64" s="78" t="s">
        <v>1810</v>
      </c>
      <c r="AJ64" s="78" t="s">
        <v>2414</v>
      </c>
      <c r="AK64" s="78" t="s">
        <v>2415</v>
      </c>
      <c r="AL64" s="78" t="s">
        <v>2416</v>
      </c>
      <c r="AM64" s="78" t="s">
        <v>2339</v>
      </c>
      <c r="AN64" s="78" t="s">
        <v>1805</v>
      </c>
      <c r="AO64" s="78" t="s">
        <v>1761</v>
      </c>
      <c r="AP64" s="78" t="s">
        <v>2417</v>
      </c>
      <c r="AQ64" s="78" t="s">
        <v>2418</v>
      </c>
      <c r="AR64" s="78" t="s">
        <v>1980</v>
      </c>
      <c r="AS64" s="78" t="s">
        <v>2419</v>
      </c>
      <c r="AT64" s="78" t="s">
        <v>2420</v>
      </c>
      <c r="AU64" s="78" t="s">
        <v>2421</v>
      </c>
      <c r="AV64" s="78" t="s">
        <v>2422</v>
      </c>
      <c r="AW64" s="78" t="s">
        <v>2423</v>
      </c>
      <c r="AX64" s="78" t="s">
        <v>2231</v>
      </c>
      <c r="AY64" s="78" t="s">
        <v>2424</v>
      </c>
      <c r="AZ64" s="78" t="s">
        <v>2425</v>
      </c>
      <c r="BA64" s="78" t="s">
        <v>2426</v>
      </c>
      <c r="BB64" s="78" t="s">
        <v>2306</v>
      </c>
      <c r="BC64" s="78" t="s">
        <v>2427</v>
      </c>
      <c r="BD64" s="78" t="s">
        <v>2422</v>
      </c>
      <c r="BE64" s="78" t="s">
        <v>1775</v>
      </c>
      <c r="BF64" s="78" t="s">
        <v>1605</v>
      </c>
      <c r="BG64" s="78" t="s">
        <v>2428</v>
      </c>
      <c r="BH64" s="78" t="s">
        <v>1823</v>
      </c>
      <c r="BI64" s="78" t="s">
        <v>1766</v>
      </c>
      <c r="BJ64" s="78" t="s">
        <v>2144</v>
      </c>
      <c r="BK64" s="78" t="s">
        <v>2006</v>
      </c>
      <c r="BL64" s="78" t="s">
        <v>1899</v>
      </c>
    </row>
    <row r="65" spans="1:64">
      <c r="A65">
        <v>42</v>
      </c>
      <c r="E65" t="s">
        <v>1965</v>
      </c>
      <c r="F65">
        <v>2016009013</v>
      </c>
      <c r="G65" s="118">
        <v>1.0203746012825186</v>
      </c>
      <c r="I65" s="78" t="s">
        <v>1605</v>
      </c>
      <c r="J65" s="78" t="s">
        <v>2429</v>
      </c>
      <c r="K65" s="78" t="s">
        <v>2430</v>
      </c>
      <c r="L65" s="78" t="s">
        <v>2431</v>
      </c>
      <c r="M65" s="78" t="s">
        <v>2432</v>
      </c>
      <c r="N65" s="78" t="s">
        <v>2433</v>
      </c>
      <c r="O65" s="78" t="s">
        <v>2434</v>
      </c>
      <c r="P65" s="78" t="s">
        <v>2435</v>
      </c>
      <c r="Q65" s="78" t="s">
        <v>1605</v>
      </c>
      <c r="R65" s="78" t="s">
        <v>2436</v>
      </c>
      <c r="S65" s="78" t="s">
        <v>2267</v>
      </c>
      <c r="T65" s="78" t="s">
        <v>2437</v>
      </c>
      <c r="U65" s="78" t="s">
        <v>2438</v>
      </c>
      <c r="V65" s="78" t="s">
        <v>2439</v>
      </c>
      <c r="W65" s="78" t="s">
        <v>2440</v>
      </c>
      <c r="X65" s="78" t="s">
        <v>2441</v>
      </c>
      <c r="Y65" s="78" t="s">
        <v>2442</v>
      </c>
      <c r="Z65" s="78" t="s">
        <v>2443</v>
      </c>
      <c r="AA65" s="78" t="s">
        <v>2379</v>
      </c>
      <c r="AB65" s="78" t="s">
        <v>2444</v>
      </c>
      <c r="AC65" s="78" t="s">
        <v>2445</v>
      </c>
      <c r="AD65" s="78" t="s">
        <v>2446</v>
      </c>
      <c r="AE65" s="78" t="s">
        <v>2447</v>
      </c>
      <c r="AF65" s="78" t="s">
        <v>2448</v>
      </c>
      <c r="AG65" s="78" t="s">
        <v>2449</v>
      </c>
      <c r="AH65" s="78" t="s">
        <v>1605</v>
      </c>
      <c r="AI65" s="78" t="s">
        <v>2224</v>
      </c>
      <c r="AJ65" s="78" t="s">
        <v>2145</v>
      </c>
      <c r="AK65" s="78" t="s">
        <v>1605</v>
      </c>
      <c r="AL65" s="78" t="s">
        <v>2291</v>
      </c>
      <c r="AM65" s="78" t="s">
        <v>2450</v>
      </c>
      <c r="AN65" s="78" t="s">
        <v>1872</v>
      </c>
      <c r="AO65" s="78" t="s">
        <v>1814</v>
      </c>
      <c r="AP65" s="78" t="s">
        <v>2451</v>
      </c>
      <c r="AQ65" s="78" t="s">
        <v>2036</v>
      </c>
      <c r="AR65" s="78" t="s">
        <v>2452</v>
      </c>
      <c r="AS65" s="78" t="s">
        <v>2119</v>
      </c>
      <c r="AT65" s="78" t="s">
        <v>2453</v>
      </c>
      <c r="AU65" s="78" t="s">
        <v>1925</v>
      </c>
      <c r="AV65" s="78" t="s">
        <v>1990</v>
      </c>
      <c r="AW65" s="78" t="s">
        <v>2233</v>
      </c>
      <c r="AX65" s="78" t="s">
        <v>2000</v>
      </c>
      <c r="AY65" s="78" t="s">
        <v>2454</v>
      </c>
      <c r="AZ65" s="78" t="s">
        <v>1896</v>
      </c>
      <c r="BA65" s="78" t="s">
        <v>2115</v>
      </c>
      <c r="BB65" s="78" t="s">
        <v>1990</v>
      </c>
      <c r="BC65" s="78" t="s">
        <v>2455</v>
      </c>
      <c r="BD65" s="78" t="s">
        <v>1890</v>
      </c>
      <c r="BE65" s="78" t="s">
        <v>1899</v>
      </c>
      <c r="BF65" s="78" t="s">
        <v>1605</v>
      </c>
      <c r="BG65" s="78" t="s">
        <v>2456</v>
      </c>
      <c r="BH65" s="78" t="s">
        <v>1823</v>
      </c>
      <c r="BI65" s="78" t="s">
        <v>1820</v>
      </c>
      <c r="BJ65" s="78" t="s">
        <v>2391</v>
      </c>
      <c r="BK65" s="78" t="s">
        <v>2006</v>
      </c>
      <c r="BL65" s="78" t="s">
        <v>2457</v>
      </c>
    </row>
    <row r="66" spans="1:64">
      <c r="A66">
        <v>43</v>
      </c>
      <c r="E66" t="s">
        <v>1965</v>
      </c>
      <c r="F66">
        <v>2016009015</v>
      </c>
      <c r="G66" s="118">
        <v>1.020458312565925</v>
      </c>
      <c r="I66" s="78" t="s">
        <v>1605</v>
      </c>
      <c r="J66" s="78" t="s">
        <v>2458</v>
      </c>
      <c r="K66" s="78" t="s">
        <v>2459</v>
      </c>
      <c r="L66" s="78" t="s">
        <v>2460</v>
      </c>
      <c r="M66" s="78" t="s">
        <v>2461</v>
      </c>
      <c r="N66" s="78" t="s">
        <v>2462</v>
      </c>
      <c r="O66" s="78" t="s">
        <v>2463</v>
      </c>
      <c r="P66" s="78" t="s">
        <v>2464</v>
      </c>
      <c r="Q66" s="78" t="s">
        <v>2465</v>
      </c>
      <c r="R66" s="78" t="s">
        <v>2466</v>
      </c>
      <c r="S66" s="78" t="s">
        <v>2467</v>
      </c>
      <c r="T66" s="78" t="s">
        <v>2468</v>
      </c>
      <c r="U66" s="78" t="s">
        <v>2469</v>
      </c>
      <c r="V66" s="78" t="s">
        <v>2470</v>
      </c>
      <c r="W66" s="78" t="s">
        <v>2471</v>
      </c>
      <c r="X66" s="78" t="s">
        <v>2472</v>
      </c>
      <c r="Y66" s="78" t="s">
        <v>2473</v>
      </c>
      <c r="Z66" s="78" t="s">
        <v>2474</v>
      </c>
      <c r="AA66" s="78" t="s">
        <v>2475</v>
      </c>
      <c r="AB66" s="78" t="s">
        <v>2476</v>
      </c>
      <c r="AC66" s="78" t="s">
        <v>2477</v>
      </c>
      <c r="AD66" s="78" t="s">
        <v>2478</v>
      </c>
      <c r="AE66" s="78" t="s">
        <v>2479</v>
      </c>
      <c r="AF66" s="78" t="s">
        <v>2480</v>
      </c>
      <c r="AG66" s="78" t="s">
        <v>2481</v>
      </c>
      <c r="AH66" s="78" t="s">
        <v>1605</v>
      </c>
      <c r="AI66" s="78" t="s">
        <v>2482</v>
      </c>
      <c r="AJ66" s="78" t="s">
        <v>2145</v>
      </c>
      <c r="AK66" s="78" t="s">
        <v>1881</v>
      </c>
      <c r="AL66" s="78" t="s">
        <v>2031</v>
      </c>
      <c r="AM66" s="78" t="s">
        <v>2483</v>
      </c>
      <c r="AN66" s="78" t="s">
        <v>2484</v>
      </c>
      <c r="AO66" s="78" t="s">
        <v>1929</v>
      </c>
      <c r="AP66" s="78" t="s">
        <v>2485</v>
      </c>
      <c r="AQ66" s="78" t="s">
        <v>2486</v>
      </c>
      <c r="AR66" s="78" t="s">
        <v>2487</v>
      </c>
      <c r="AS66" s="78" t="s">
        <v>2488</v>
      </c>
      <c r="AT66" s="78" t="s">
        <v>2489</v>
      </c>
      <c r="AU66" s="78" t="s">
        <v>2488</v>
      </c>
      <c r="AV66" s="78" t="s">
        <v>2235</v>
      </c>
      <c r="AW66" s="78" t="s">
        <v>2490</v>
      </c>
      <c r="AX66" s="78" t="s">
        <v>1898</v>
      </c>
      <c r="AY66" s="78" t="s">
        <v>2491</v>
      </c>
      <c r="AZ66" s="78" t="s">
        <v>2492</v>
      </c>
      <c r="BA66" s="78" t="s">
        <v>2493</v>
      </c>
      <c r="BB66" s="78" t="s">
        <v>2002</v>
      </c>
      <c r="BC66" s="78" t="s">
        <v>2494</v>
      </c>
      <c r="BD66" s="78" t="s">
        <v>1896</v>
      </c>
      <c r="BE66" s="78" t="s">
        <v>1899</v>
      </c>
      <c r="BF66" s="78" t="s">
        <v>1605</v>
      </c>
      <c r="BG66" s="78" t="s">
        <v>2495</v>
      </c>
      <c r="BH66" s="78" t="s">
        <v>1823</v>
      </c>
      <c r="BI66" s="78" t="s">
        <v>1814</v>
      </c>
      <c r="BJ66" s="78" t="s">
        <v>2306</v>
      </c>
      <c r="BK66" s="78" t="s">
        <v>1774</v>
      </c>
      <c r="BL66" s="78" t="s">
        <v>2496</v>
      </c>
    </row>
    <row r="67" spans="1:64">
      <c r="A67">
        <v>44</v>
      </c>
      <c r="E67" t="s">
        <v>1965</v>
      </c>
      <c r="F67">
        <v>2016009016</v>
      </c>
      <c r="G67" s="118">
        <v>1.0204411831730551</v>
      </c>
      <c r="I67" s="78" t="s">
        <v>1605</v>
      </c>
      <c r="J67" s="78" t="s">
        <v>2497</v>
      </c>
      <c r="K67" s="78" t="s">
        <v>2498</v>
      </c>
      <c r="L67" s="78" t="s">
        <v>2499</v>
      </c>
      <c r="M67" s="78" t="s">
        <v>2500</v>
      </c>
      <c r="N67" s="78" t="s">
        <v>2501</v>
      </c>
      <c r="O67" s="78" t="s">
        <v>2502</v>
      </c>
      <c r="P67" s="78" t="s">
        <v>2503</v>
      </c>
      <c r="Q67" s="78" t="s">
        <v>2504</v>
      </c>
      <c r="R67" s="78" t="s">
        <v>2505</v>
      </c>
      <c r="S67" s="78" t="s">
        <v>2506</v>
      </c>
      <c r="T67" s="78" t="s">
        <v>1811</v>
      </c>
      <c r="U67" s="78" t="s">
        <v>2507</v>
      </c>
      <c r="V67" s="78" t="s">
        <v>2508</v>
      </c>
      <c r="W67" s="78" t="s">
        <v>2037</v>
      </c>
      <c r="X67" s="78" t="s">
        <v>2509</v>
      </c>
      <c r="Y67" s="78" t="s">
        <v>2510</v>
      </c>
      <c r="Z67" s="78" t="s">
        <v>2511</v>
      </c>
      <c r="AA67" s="78" t="s">
        <v>1983</v>
      </c>
      <c r="AB67" s="78" t="s">
        <v>2512</v>
      </c>
      <c r="AC67" s="78" t="s">
        <v>2513</v>
      </c>
      <c r="AD67" s="78" t="s">
        <v>2090</v>
      </c>
      <c r="AE67" s="78" t="s">
        <v>2514</v>
      </c>
      <c r="AF67" s="78" t="s">
        <v>2515</v>
      </c>
      <c r="AG67" s="78" t="s">
        <v>2106</v>
      </c>
      <c r="AH67" s="78" t="s">
        <v>1605</v>
      </c>
      <c r="AI67" s="78" t="s">
        <v>2042</v>
      </c>
      <c r="AJ67" s="78" t="s">
        <v>1605</v>
      </c>
      <c r="AK67" s="78" t="s">
        <v>2516</v>
      </c>
      <c r="AL67" s="78" t="s">
        <v>1794</v>
      </c>
      <c r="AM67" s="78" t="s">
        <v>2337</v>
      </c>
      <c r="AN67" s="78" t="s">
        <v>1806</v>
      </c>
      <c r="AO67" s="78" t="s">
        <v>2340</v>
      </c>
      <c r="AP67" s="78" t="s">
        <v>2517</v>
      </c>
      <c r="AQ67" s="78" t="s">
        <v>2347</v>
      </c>
      <c r="AR67" s="78" t="s">
        <v>2518</v>
      </c>
      <c r="AS67" s="78" t="s">
        <v>1998</v>
      </c>
      <c r="AT67" s="78" t="s">
        <v>2519</v>
      </c>
      <c r="AU67" s="78" t="s">
        <v>2076</v>
      </c>
      <c r="AV67" s="78" t="s">
        <v>1994</v>
      </c>
      <c r="AW67" s="78" t="s">
        <v>1925</v>
      </c>
      <c r="AX67" s="78" t="s">
        <v>1994</v>
      </c>
      <c r="AY67" s="78" t="s">
        <v>2520</v>
      </c>
      <c r="AZ67" s="78" t="s">
        <v>1999</v>
      </c>
      <c r="BA67" s="78" t="s">
        <v>1994</v>
      </c>
      <c r="BB67" s="78" t="s">
        <v>2079</v>
      </c>
      <c r="BC67" s="78" t="s">
        <v>1825</v>
      </c>
      <c r="BD67" s="78" t="s">
        <v>2353</v>
      </c>
      <c r="BE67" s="78" t="s">
        <v>1821</v>
      </c>
      <c r="BF67" s="78" t="s">
        <v>1605</v>
      </c>
      <c r="BG67" s="78" t="s">
        <v>2521</v>
      </c>
      <c r="BH67" s="78" t="s">
        <v>1823</v>
      </c>
      <c r="BI67" s="78" t="s">
        <v>2039</v>
      </c>
      <c r="BJ67" s="78" t="s">
        <v>2493</v>
      </c>
      <c r="BK67" s="78" t="s">
        <v>1774</v>
      </c>
      <c r="BL67" s="78" t="s">
        <v>1771</v>
      </c>
    </row>
    <row r="68" spans="1:64">
      <c r="G68" s="11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</row>
    <row r="69" spans="1:64">
      <c r="G69" s="11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</row>
    <row r="70" spans="1:64" ht="15" thickBot="1">
      <c r="A70" s="128" t="s">
        <v>1736</v>
      </c>
      <c r="B70" s="131"/>
      <c r="C70" s="131"/>
      <c r="D70" s="131"/>
      <c r="G70" s="11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</row>
    <row r="71" spans="1:64">
      <c r="A71">
        <v>33</v>
      </c>
      <c r="E71" t="s">
        <v>1965</v>
      </c>
      <c r="F71">
        <v>2016009005</v>
      </c>
      <c r="G71" s="118">
        <v>1.0204890724946696</v>
      </c>
      <c r="I71" s="78" t="s">
        <v>2120</v>
      </c>
      <c r="J71" s="78" t="s">
        <v>2121</v>
      </c>
      <c r="K71" s="78" t="s">
        <v>2122</v>
      </c>
      <c r="L71" s="78" t="s">
        <v>2123</v>
      </c>
      <c r="M71" s="78" t="s">
        <v>2124</v>
      </c>
      <c r="N71" s="78" t="s">
        <v>2125</v>
      </c>
      <c r="O71" s="78" t="s">
        <v>2126</v>
      </c>
      <c r="P71" s="78" t="s">
        <v>2127</v>
      </c>
      <c r="Q71" s="78" t="s">
        <v>2128</v>
      </c>
      <c r="R71" s="78" t="s">
        <v>2129</v>
      </c>
      <c r="S71" s="78" t="s">
        <v>2130</v>
      </c>
      <c r="T71" s="78" t="s">
        <v>2131</v>
      </c>
      <c r="U71" s="78" t="s">
        <v>2132</v>
      </c>
      <c r="V71" s="78" t="s">
        <v>2133</v>
      </c>
      <c r="W71" s="78" t="s">
        <v>2134</v>
      </c>
      <c r="X71" s="78" t="s">
        <v>2135</v>
      </c>
      <c r="Y71" s="78" t="s">
        <v>2136</v>
      </c>
      <c r="Z71" s="78" t="s">
        <v>2137</v>
      </c>
      <c r="AA71" s="78" t="s">
        <v>1881</v>
      </c>
      <c r="AB71" s="78" t="s">
        <v>2138</v>
      </c>
      <c r="AC71" s="78" t="s">
        <v>2139</v>
      </c>
      <c r="AD71" s="78" t="s">
        <v>2140</v>
      </c>
      <c r="AE71" s="78" t="s">
        <v>2141</v>
      </c>
      <c r="AF71" s="78" t="s">
        <v>2142</v>
      </c>
      <c r="AG71" s="78" t="s">
        <v>2143</v>
      </c>
      <c r="AH71" s="78" t="s">
        <v>1605</v>
      </c>
      <c r="AI71" s="78" t="s">
        <v>2144</v>
      </c>
      <c r="AJ71" s="78" t="s">
        <v>2145</v>
      </c>
      <c r="AK71" s="78" t="s">
        <v>2146</v>
      </c>
      <c r="AL71" s="78" t="s">
        <v>2147</v>
      </c>
      <c r="AM71" s="78" t="s">
        <v>2148</v>
      </c>
      <c r="AN71" s="78" t="s">
        <v>2149</v>
      </c>
      <c r="AO71" s="78" t="s">
        <v>2000</v>
      </c>
      <c r="AP71" s="78" t="s">
        <v>2150</v>
      </c>
      <c r="AQ71" s="78" t="s">
        <v>2151</v>
      </c>
      <c r="AR71" s="78" t="s">
        <v>2152</v>
      </c>
      <c r="AS71" s="78" t="s">
        <v>2030</v>
      </c>
      <c r="AT71" s="78" t="s">
        <v>2153</v>
      </c>
      <c r="AU71" s="78" t="s">
        <v>1895</v>
      </c>
      <c r="AV71" s="78" t="s">
        <v>2154</v>
      </c>
      <c r="AW71" s="78" t="s">
        <v>2155</v>
      </c>
      <c r="AX71" s="78" t="s">
        <v>1892</v>
      </c>
      <c r="AY71" s="78" t="s">
        <v>2156</v>
      </c>
      <c r="AZ71" s="78" t="s">
        <v>2154</v>
      </c>
      <c r="BA71" s="78" t="s">
        <v>2157</v>
      </c>
      <c r="BB71" s="78" t="s">
        <v>1896</v>
      </c>
      <c r="BC71" s="78" t="s">
        <v>2158</v>
      </c>
      <c r="BD71" s="78" t="s">
        <v>1935</v>
      </c>
      <c r="BE71" s="78" t="s">
        <v>1940</v>
      </c>
      <c r="BF71" s="78" t="s">
        <v>1605</v>
      </c>
      <c r="BG71" s="78" t="s">
        <v>2159</v>
      </c>
      <c r="BH71" s="78" t="s">
        <v>1823</v>
      </c>
      <c r="BI71" s="78" t="s">
        <v>1814</v>
      </c>
      <c r="BJ71" s="78" t="s">
        <v>2160</v>
      </c>
      <c r="BK71" s="78" t="s">
        <v>1774</v>
      </c>
      <c r="BL71" s="78" t="s">
        <v>1817</v>
      </c>
    </row>
    <row r="72" spans="1:64">
      <c r="A72">
        <v>48</v>
      </c>
      <c r="E72" t="s">
        <v>1965</v>
      </c>
      <c r="F72">
        <v>2016009005</v>
      </c>
      <c r="G72" s="118">
        <v>1.0204126002512333</v>
      </c>
      <c r="I72" s="129" t="s">
        <v>2522</v>
      </c>
      <c r="J72" s="129" t="s">
        <v>2523</v>
      </c>
      <c r="K72" s="129" t="s">
        <v>2524</v>
      </c>
      <c r="L72" s="129" t="s">
        <v>2525</v>
      </c>
      <c r="M72" s="129" t="s">
        <v>2526</v>
      </c>
      <c r="N72" s="129" t="s">
        <v>2527</v>
      </c>
      <c r="O72" s="129" t="s">
        <v>2528</v>
      </c>
      <c r="P72" s="129" t="s">
        <v>2529</v>
      </c>
      <c r="Q72" s="129" t="s">
        <v>2530</v>
      </c>
      <c r="R72" s="129" t="s">
        <v>2531</v>
      </c>
      <c r="S72" s="129" t="s">
        <v>2532</v>
      </c>
      <c r="T72" s="129" t="s">
        <v>2533</v>
      </c>
      <c r="U72" s="129" t="s">
        <v>2534</v>
      </c>
      <c r="V72" s="129" t="s">
        <v>2535</v>
      </c>
      <c r="W72" s="129" t="s">
        <v>2536</v>
      </c>
      <c r="X72" s="129" t="s">
        <v>2537</v>
      </c>
      <c r="Y72" s="129" t="s">
        <v>2383</v>
      </c>
      <c r="Z72" s="129" t="s">
        <v>2538</v>
      </c>
      <c r="AA72" s="129" t="s">
        <v>2146</v>
      </c>
      <c r="AB72" s="129" t="s">
        <v>2138</v>
      </c>
      <c r="AC72" s="129" t="s">
        <v>2293</v>
      </c>
      <c r="AD72" s="129" t="s">
        <v>2539</v>
      </c>
      <c r="AE72" s="129" t="s">
        <v>2540</v>
      </c>
      <c r="AF72" s="129" t="s">
        <v>2541</v>
      </c>
      <c r="AG72" s="129" t="s">
        <v>2542</v>
      </c>
      <c r="AH72" s="129" t="s">
        <v>1605</v>
      </c>
      <c r="AI72" s="129" t="s">
        <v>2391</v>
      </c>
      <c r="AJ72" s="129" t="s">
        <v>1991</v>
      </c>
      <c r="AK72" s="129" t="s">
        <v>2217</v>
      </c>
      <c r="AL72" s="129" t="s">
        <v>2543</v>
      </c>
      <c r="AM72" s="129" t="s">
        <v>2186</v>
      </c>
      <c r="AN72" s="129" t="s">
        <v>2263</v>
      </c>
      <c r="AO72" s="129" t="s">
        <v>2077</v>
      </c>
      <c r="AP72" s="129" t="s">
        <v>2544</v>
      </c>
      <c r="AQ72" s="129" t="s">
        <v>2545</v>
      </c>
      <c r="AR72" s="129" t="s">
        <v>2546</v>
      </c>
      <c r="AS72" s="129" t="s">
        <v>2116</v>
      </c>
      <c r="AT72" s="129" t="s">
        <v>2392</v>
      </c>
      <c r="AU72" s="129" t="s">
        <v>2455</v>
      </c>
      <c r="AV72" s="129" t="s">
        <v>2115</v>
      </c>
      <c r="AW72" s="129" t="s">
        <v>2547</v>
      </c>
      <c r="AX72" s="129" t="s">
        <v>1935</v>
      </c>
      <c r="AY72" s="129" t="s">
        <v>2548</v>
      </c>
      <c r="AZ72" s="129" t="s">
        <v>2115</v>
      </c>
      <c r="BA72" s="129" t="s">
        <v>2041</v>
      </c>
      <c r="BB72" s="129" t="s">
        <v>1890</v>
      </c>
      <c r="BC72" s="129" t="s">
        <v>2549</v>
      </c>
      <c r="BD72" s="129" t="s">
        <v>1925</v>
      </c>
      <c r="BE72" s="129" t="s">
        <v>1821</v>
      </c>
      <c r="BF72" s="129" t="s">
        <v>1605</v>
      </c>
      <c r="BG72" s="129" t="s">
        <v>2428</v>
      </c>
      <c r="BH72" s="129" t="s">
        <v>1823</v>
      </c>
      <c r="BI72" s="129" t="s">
        <v>1761</v>
      </c>
      <c r="BJ72" s="129" t="s">
        <v>2550</v>
      </c>
      <c r="BK72" s="129" t="s">
        <v>1774</v>
      </c>
      <c r="BL72" s="129" t="s">
        <v>1817</v>
      </c>
    </row>
    <row r="73" spans="1:64">
      <c r="G73" s="118"/>
      <c r="H73" s="78" t="s">
        <v>1827</v>
      </c>
      <c r="I73" s="78" t="s">
        <v>1833</v>
      </c>
      <c r="J73" s="78" t="s">
        <v>2551</v>
      </c>
      <c r="K73" s="78" t="s">
        <v>2552</v>
      </c>
      <c r="L73" s="78" t="s">
        <v>2553</v>
      </c>
      <c r="M73" s="78" t="s">
        <v>2554</v>
      </c>
      <c r="N73" s="78" t="s">
        <v>2555</v>
      </c>
      <c r="O73" s="78" t="s">
        <v>2556</v>
      </c>
      <c r="P73" s="78" t="s">
        <v>2557</v>
      </c>
      <c r="Q73" s="78" t="s">
        <v>1836</v>
      </c>
      <c r="R73" s="78" t="s">
        <v>2552</v>
      </c>
      <c r="S73" s="78" t="s">
        <v>2558</v>
      </c>
      <c r="T73" s="78" t="s">
        <v>2559</v>
      </c>
      <c r="U73" s="78" t="s">
        <v>2560</v>
      </c>
      <c r="V73" s="78" t="s">
        <v>2561</v>
      </c>
      <c r="W73" s="78" t="s">
        <v>1948</v>
      </c>
      <c r="X73" s="78" t="s">
        <v>1955</v>
      </c>
      <c r="Y73" s="78" t="s">
        <v>2562</v>
      </c>
      <c r="Z73" s="78" t="s">
        <v>1542</v>
      </c>
      <c r="AA73" s="78" t="s">
        <v>1542</v>
      </c>
      <c r="AB73" s="78" t="s">
        <v>1542</v>
      </c>
      <c r="AC73" s="78" t="s">
        <v>1542</v>
      </c>
      <c r="AD73" s="78" t="s">
        <v>2563</v>
      </c>
      <c r="AE73" s="78" t="s">
        <v>1849</v>
      </c>
      <c r="AF73" s="78" t="s">
        <v>2560</v>
      </c>
      <c r="AG73" s="78" t="s">
        <v>2564</v>
      </c>
      <c r="AH73" s="78" t="s">
        <v>1542</v>
      </c>
      <c r="AI73" s="78" t="s">
        <v>2565</v>
      </c>
      <c r="AJ73" s="78" t="s">
        <v>2566</v>
      </c>
      <c r="AK73" s="78" t="s">
        <v>1542</v>
      </c>
      <c r="AL73" s="78" t="s">
        <v>1542</v>
      </c>
      <c r="AM73" s="78" t="s">
        <v>1542</v>
      </c>
      <c r="AN73" s="78" t="s">
        <v>1542</v>
      </c>
      <c r="AO73" s="78" t="s">
        <v>2565</v>
      </c>
      <c r="AP73" s="78" t="s">
        <v>2567</v>
      </c>
      <c r="AQ73" s="78" t="s">
        <v>1838</v>
      </c>
      <c r="AR73" s="78" t="s">
        <v>2568</v>
      </c>
      <c r="AS73" s="78" t="s">
        <v>2569</v>
      </c>
      <c r="AT73" s="78" t="s">
        <v>2570</v>
      </c>
      <c r="AU73" s="78" t="s">
        <v>2571</v>
      </c>
      <c r="AV73" s="78" t="s">
        <v>1839</v>
      </c>
      <c r="AW73" s="78" t="s">
        <v>2572</v>
      </c>
      <c r="AX73" s="78" t="s">
        <v>1834</v>
      </c>
      <c r="AY73" s="78" t="s">
        <v>2573</v>
      </c>
      <c r="AZ73" s="78" t="s">
        <v>1839</v>
      </c>
      <c r="BA73" s="78" t="s">
        <v>2574</v>
      </c>
      <c r="BB73" s="78" t="s">
        <v>1837</v>
      </c>
      <c r="BC73" s="78" t="s">
        <v>2575</v>
      </c>
      <c r="BD73" s="78" t="s">
        <v>2576</v>
      </c>
      <c r="BE73" s="78" t="s">
        <v>2577</v>
      </c>
      <c r="BF73" s="78" t="s">
        <v>1542</v>
      </c>
      <c r="BG73" s="78" t="s">
        <v>2578</v>
      </c>
      <c r="BH73" s="78" t="s">
        <v>1854</v>
      </c>
      <c r="BI73" s="78" t="s">
        <v>2579</v>
      </c>
      <c r="BJ73" s="78" t="s">
        <v>2562</v>
      </c>
      <c r="BK73" s="78" t="s">
        <v>1854</v>
      </c>
      <c r="BL73" s="78" t="s">
        <v>1854</v>
      </c>
    </row>
    <row r="74" spans="1:64">
      <c r="G74" s="11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</row>
    <row r="75" spans="1:64">
      <c r="G75" s="11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</row>
    <row r="76" spans="1:64">
      <c r="A76">
        <v>35</v>
      </c>
      <c r="E76" t="s">
        <v>1965</v>
      </c>
      <c r="F76">
        <v>2016009007</v>
      </c>
      <c r="G76" s="118">
        <v>1.020436061204798</v>
      </c>
      <c r="I76" s="78" t="s">
        <v>1605</v>
      </c>
      <c r="J76" s="78" t="s">
        <v>2200</v>
      </c>
      <c r="K76" s="78" t="s">
        <v>2201</v>
      </c>
      <c r="L76" s="78" t="s">
        <v>2202</v>
      </c>
      <c r="M76" s="78" t="s">
        <v>2203</v>
      </c>
      <c r="N76" s="78" t="s">
        <v>2204</v>
      </c>
      <c r="O76" s="78" t="s">
        <v>2205</v>
      </c>
      <c r="P76" s="78" t="s">
        <v>2206</v>
      </c>
      <c r="Q76" s="78" t="s">
        <v>2207</v>
      </c>
      <c r="R76" s="78" t="s">
        <v>2208</v>
      </c>
      <c r="S76" s="78" t="s">
        <v>2209</v>
      </c>
      <c r="T76" s="78" t="s">
        <v>2210</v>
      </c>
      <c r="U76" s="78" t="s">
        <v>2211</v>
      </c>
      <c r="V76" s="78" t="s">
        <v>2212</v>
      </c>
      <c r="W76" s="78" t="s">
        <v>2213</v>
      </c>
      <c r="X76" s="78" t="s">
        <v>2214</v>
      </c>
      <c r="Y76" s="78" t="s">
        <v>2215</v>
      </c>
      <c r="Z76" s="78" t="s">
        <v>2216</v>
      </c>
      <c r="AA76" s="78" t="s">
        <v>2217</v>
      </c>
      <c r="AB76" s="78" t="s">
        <v>2218</v>
      </c>
      <c r="AC76" s="78" t="s">
        <v>2219</v>
      </c>
      <c r="AD76" s="78" t="s">
        <v>2220</v>
      </c>
      <c r="AE76" s="78" t="s">
        <v>2221</v>
      </c>
      <c r="AF76" s="78" t="s">
        <v>2222</v>
      </c>
      <c r="AG76" s="78" t="s">
        <v>2223</v>
      </c>
      <c r="AH76" s="78" t="s">
        <v>1605</v>
      </c>
      <c r="AI76" s="78" t="s">
        <v>2224</v>
      </c>
      <c r="AJ76" s="78" t="s">
        <v>2225</v>
      </c>
      <c r="AK76" s="78" t="s">
        <v>2069</v>
      </c>
      <c r="AL76" s="78" t="s">
        <v>2226</v>
      </c>
      <c r="AM76" s="78" t="s">
        <v>2227</v>
      </c>
      <c r="AN76" s="78" t="s">
        <v>2071</v>
      </c>
      <c r="AO76" s="78" t="s">
        <v>2039</v>
      </c>
      <c r="AP76" s="78" t="s">
        <v>2228</v>
      </c>
      <c r="AQ76" s="78" t="s">
        <v>2229</v>
      </c>
      <c r="AR76" s="78" t="s">
        <v>2230</v>
      </c>
      <c r="AS76" s="78" t="s">
        <v>2231</v>
      </c>
      <c r="AT76" s="78" t="s">
        <v>2232</v>
      </c>
      <c r="AU76" s="78" t="s">
        <v>2154</v>
      </c>
      <c r="AV76" s="78" t="s">
        <v>2077</v>
      </c>
      <c r="AW76" s="78" t="s">
        <v>2233</v>
      </c>
      <c r="AX76" s="78" t="s">
        <v>2000</v>
      </c>
      <c r="AY76" s="78" t="s">
        <v>2234</v>
      </c>
      <c r="AZ76" s="78" t="s">
        <v>1898</v>
      </c>
      <c r="BA76" s="78" t="s">
        <v>2235</v>
      </c>
      <c r="BB76" s="78" t="s">
        <v>2077</v>
      </c>
      <c r="BC76" s="78" t="s">
        <v>2236</v>
      </c>
      <c r="BD76" s="78" t="s">
        <v>1896</v>
      </c>
      <c r="BE76" s="78" t="s">
        <v>1899</v>
      </c>
      <c r="BF76" s="78" t="s">
        <v>1605</v>
      </c>
      <c r="BG76" s="78" t="s">
        <v>2237</v>
      </c>
      <c r="BH76" s="78" t="s">
        <v>1823</v>
      </c>
      <c r="BI76" s="78" t="s">
        <v>2238</v>
      </c>
      <c r="BJ76" s="78" t="s">
        <v>2239</v>
      </c>
      <c r="BK76" s="78" t="s">
        <v>1902</v>
      </c>
      <c r="BL76" s="78" t="s">
        <v>1940</v>
      </c>
    </row>
    <row r="77" spans="1:64">
      <c r="A77">
        <v>40</v>
      </c>
      <c r="E77" t="s">
        <v>1965</v>
      </c>
      <c r="F77">
        <v>2016009007</v>
      </c>
      <c r="G77" s="118">
        <v>1.0203434387285051</v>
      </c>
      <c r="I77" s="129" t="s">
        <v>1605</v>
      </c>
      <c r="J77" s="129" t="s">
        <v>2580</v>
      </c>
      <c r="K77" s="129" t="s">
        <v>2581</v>
      </c>
      <c r="L77" s="129" t="s">
        <v>2582</v>
      </c>
      <c r="M77" s="129" t="s">
        <v>2583</v>
      </c>
      <c r="N77" s="129" t="s">
        <v>2584</v>
      </c>
      <c r="O77" s="129" t="s">
        <v>2585</v>
      </c>
      <c r="P77" s="129" t="s">
        <v>2586</v>
      </c>
      <c r="Q77" s="129" t="s">
        <v>1605</v>
      </c>
      <c r="R77" s="129" t="s">
        <v>2587</v>
      </c>
      <c r="S77" s="129" t="s">
        <v>2588</v>
      </c>
      <c r="T77" s="129" t="s">
        <v>2589</v>
      </c>
      <c r="U77" s="129" t="s">
        <v>2590</v>
      </c>
      <c r="V77" s="129" t="s">
        <v>2591</v>
      </c>
      <c r="W77" s="129" t="s">
        <v>2592</v>
      </c>
      <c r="X77" s="129" t="s">
        <v>2593</v>
      </c>
      <c r="Y77" s="129" t="s">
        <v>2594</v>
      </c>
      <c r="Z77" s="129" t="s">
        <v>2595</v>
      </c>
      <c r="AA77" s="129" t="s">
        <v>2146</v>
      </c>
      <c r="AB77" s="129" t="s">
        <v>2596</v>
      </c>
      <c r="AC77" s="129" t="s">
        <v>2597</v>
      </c>
      <c r="AD77" s="129" t="s">
        <v>2598</v>
      </c>
      <c r="AE77" s="129" t="s">
        <v>2599</v>
      </c>
      <c r="AF77" s="129" t="s">
        <v>2600</v>
      </c>
      <c r="AG77" s="129" t="s">
        <v>2601</v>
      </c>
      <c r="AH77" s="129" t="s">
        <v>1605</v>
      </c>
      <c r="AI77" s="129" t="s">
        <v>1938</v>
      </c>
      <c r="AJ77" s="129" t="s">
        <v>2602</v>
      </c>
      <c r="AK77" s="129" t="s">
        <v>2069</v>
      </c>
      <c r="AL77" s="129" t="s">
        <v>1992</v>
      </c>
      <c r="AM77" s="129" t="s">
        <v>2603</v>
      </c>
      <c r="AN77" s="129" t="s">
        <v>1755</v>
      </c>
      <c r="AO77" s="129" t="s">
        <v>1816</v>
      </c>
      <c r="AP77" s="129" t="s">
        <v>2604</v>
      </c>
      <c r="AQ77" s="129" t="s">
        <v>2605</v>
      </c>
      <c r="AR77" s="129" t="s">
        <v>2066</v>
      </c>
      <c r="AS77" s="129" t="s">
        <v>2388</v>
      </c>
      <c r="AT77" s="129" t="s">
        <v>2606</v>
      </c>
      <c r="AU77" s="129" t="s">
        <v>1894</v>
      </c>
      <c r="AV77" s="129" t="s">
        <v>2076</v>
      </c>
      <c r="AW77" s="129" t="s">
        <v>1889</v>
      </c>
      <c r="AX77" s="129" t="s">
        <v>1994</v>
      </c>
      <c r="AY77" s="129" t="s">
        <v>2001</v>
      </c>
      <c r="AZ77" s="129" t="s">
        <v>1896</v>
      </c>
      <c r="BA77" s="129" t="s">
        <v>1889</v>
      </c>
      <c r="BB77" s="129" t="s">
        <v>1990</v>
      </c>
      <c r="BC77" s="129" t="s">
        <v>2547</v>
      </c>
      <c r="BD77" s="129" t="s">
        <v>1892</v>
      </c>
      <c r="BE77" s="129" t="s">
        <v>1899</v>
      </c>
      <c r="BF77" s="129" t="s">
        <v>1605</v>
      </c>
      <c r="BG77" s="129" t="s">
        <v>2456</v>
      </c>
      <c r="BH77" s="129" t="s">
        <v>1823</v>
      </c>
      <c r="BI77" s="129" t="s">
        <v>2238</v>
      </c>
      <c r="BJ77" s="129" t="s">
        <v>2354</v>
      </c>
      <c r="BK77" s="129" t="s">
        <v>2006</v>
      </c>
      <c r="BL77" s="129" t="s">
        <v>1940</v>
      </c>
    </row>
    <row r="78" spans="1:64">
      <c r="G78" s="118"/>
      <c r="H78" s="78" t="s">
        <v>1827</v>
      </c>
      <c r="I78" s="78" t="s">
        <v>1542</v>
      </c>
      <c r="J78" s="78" t="s">
        <v>2607</v>
      </c>
      <c r="K78" s="78" t="s">
        <v>1830</v>
      </c>
      <c r="L78" s="78" t="s">
        <v>2569</v>
      </c>
      <c r="M78" s="78" t="s">
        <v>2608</v>
      </c>
      <c r="N78" s="78" t="s">
        <v>1840</v>
      </c>
      <c r="O78" s="78" t="s">
        <v>2609</v>
      </c>
      <c r="P78" s="78" t="s">
        <v>2610</v>
      </c>
      <c r="Q78" s="78" t="s">
        <v>1542</v>
      </c>
      <c r="R78" s="78" t="s">
        <v>2611</v>
      </c>
      <c r="S78" s="78" t="s">
        <v>2612</v>
      </c>
      <c r="T78" s="78" t="s">
        <v>2565</v>
      </c>
      <c r="U78" s="78" t="s">
        <v>2613</v>
      </c>
      <c r="V78" s="78" t="s">
        <v>2614</v>
      </c>
      <c r="W78" s="78" t="s">
        <v>2569</v>
      </c>
      <c r="X78" s="78" t="s">
        <v>1834</v>
      </c>
      <c r="Y78" s="78" t="s">
        <v>2615</v>
      </c>
      <c r="Z78" s="78" t="s">
        <v>1542</v>
      </c>
      <c r="AA78" s="78" t="s">
        <v>1542</v>
      </c>
      <c r="AB78" s="78" t="s">
        <v>1542</v>
      </c>
      <c r="AC78" s="78" t="s">
        <v>1542</v>
      </c>
      <c r="AD78" s="78" t="s">
        <v>2616</v>
      </c>
      <c r="AE78" s="78" t="s">
        <v>2617</v>
      </c>
      <c r="AF78" s="78" t="s">
        <v>2618</v>
      </c>
      <c r="AG78" s="78" t="s">
        <v>1833</v>
      </c>
      <c r="AH78" s="78" t="s">
        <v>1542</v>
      </c>
      <c r="AI78" s="78" t="s">
        <v>2619</v>
      </c>
      <c r="AJ78" s="78" t="s">
        <v>2620</v>
      </c>
      <c r="AK78" s="78" t="s">
        <v>1542</v>
      </c>
      <c r="AL78" s="78" t="s">
        <v>1542</v>
      </c>
      <c r="AM78" s="78" t="s">
        <v>1542</v>
      </c>
      <c r="AN78" s="78" t="s">
        <v>1542</v>
      </c>
      <c r="AO78" s="78" t="s">
        <v>2573</v>
      </c>
      <c r="AP78" s="78" t="s">
        <v>2621</v>
      </c>
      <c r="AQ78" s="78" t="s">
        <v>2622</v>
      </c>
      <c r="AR78" s="78" t="s">
        <v>2623</v>
      </c>
      <c r="AS78" s="78" t="s">
        <v>2624</v>
      </c>
      <c r="AT78" s="78" t="s">
        <v>2625</v>
      </c>
      <c r="AU78" s="78" t="s">
        <v>2626</v>
      </c>
      <c r="AV78" s="78" t="s">
        <v>1843</v>
      </c>
      <c r="AW78" s="78" t="s">
        <v>2563</v>
      </c>
      <c r="AX78" s="78" t="s">
        <v>2558</v>
      </c>
      <c r="AY78" s="78" t="s">
        <v>2620</v>
      </c>
      <c r="AZ78" s="78" t="s">
        <v>1837</v>
      </c>
      <c r="BA78" s="78" t="s">
        <v>2574</v>
      </c>
      <c r="BB78" s="78" t="s">
        <v>2558</v>
      </c>
      <c r="BC78" s="78" t="s">
        <v>2614</v>
      </c>
      <c r="BD78" s="78" t="s">
        <v>2627</v>
      </c>
      <c r="BE78" s="78" t="s">
        <v>1854</v>
      </c>
      <c r="BF78" s="78" t="s">
        <v>1542</v>
      </c>
      <c r="BG78" s="78" t="s">
        <v>2628</v>
      </c>
      <c r="BH78" s="78" t="s">
        <v>1854</v>
      </c>
      <c r="BI78" s="78" t="s">
        <v>1854</v>
      </c>
      <c r="BJ78" s="78" t="s">
        <v>2629</v>
      </c>
      <c r="BK78" s="78" t="s">
        <v>2630</v>
      </c>
      <c r="BL78" s="78" t="s">
        <v>1854</v>
      </c>
    </row>
    <row r="79" spans="1:64">
      <c r="G79" s="11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</row>
    <row r="80" spans="1:64">
      <c r="G80" s="11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</row>
    <row r="81" spans="1:64">
      <c r="A81">
        <v>43</v>
      </c>
      <c r="E81" t="s">
        <v>1965</v>
      </c>
      <c r="F81">
        <v>2016009015</v>
      </c>
      <c r="G81" s="118">
        <v>1.020458312565925</v>
      </c>
      <c r="I81" s="78" t="s">
        <v>1605</v>
      </c>
      <c r="J81" s="78" t="s">
        <v>2458</v>
      </c>
      <c r="K81" s="78" t="s">
        <v>2459</v>
      </c>
      <c r="L81" s="78" t="s">
        <v>2460</v>
      </c>
      <c r="M81" s="78" t="s">
        <v>2461</v>
      </c>
      <c r="N81" s="78" t="s">
        <v>2462</v>
      </c>
      <c r="O81" s="78" t="s">
        <v>2463</v>
      </c>
      <c r="P81" s="78" t="s">
        <v>2464</v>
      </c>
      <c r="Q81" s="78" t="s">
        <v>2465</v>
      </c>
      <c r="R81" s="78" t="s">
        <v>2466</v>
      </c>
      <c r="S81" s="78" t="s">
        <v>2467</v>
      </c>
      <c r="T81" s="78" t="s">
        <v>2468</v>
      </c>
      <c r="U81" s="78" t="s">
        <v>2469</v>
      </c>
      <c r="V81" s="78" t="s">
        <v>2470</v>
      </c>
      <c r="W81" s="78" t="s">
        <v>2471</v>
      </c>
      <c r="X81" s="78" t="s">
        <v>2472</v>
      </c>
      <c r="Y81" s="124" t="s">
        <v>2473</v>
      </c>
      <c r="Z81" s="78" t="s">
        <v>2474</v>
      </c>
      <c r="AA81" s="78" t="s">
        <v>2475</v>
      </c>
      <c r="AB81" s="78" t="s">
        <v>2476</v>
      </c>
      <c r="AC81" s="78" t="s">
        <v>2477</v>
      </c>
      <c r="AD81" s="78" t="s">
        <v>2478</v>
      </c>
      <c r="AE81" s="78" t="s">
        <v>2479</v>
      </c>
      <c r="AF81" s="78" t="s">
        <v>2480</v>
      </c>
      <c r="AG81" s="78" t="s">
        <v>2481</v>
      </c>
      <c r="AH81" s="78" t="s">
        <v>1605</v>
      </c>
      <c r="AI81" s="78" t="s">
        <v>2482</v>
      </c>
      <c r="AJ81" s="78" t="s">
        <v>2145</v>
      </c>
      <c r="AK81" s="78" t="s">
        <v>1881</v>
      </c>
      <c r="AL81" s="78" t="s">
        <v>2031</v>
      </c>
      <c r="AM81" s="78" t="s">
        <v>2483</v>
      </c>
      <c r="AN81" s="78" t="s">
        <v>2484</v>
      </c>
      <c r="AO81" s="78" t="s">
        <v>1929</v>
      </c>
      <c r="AP81" s="78" t="s">
        <v>2485</v>
      </c>
      <c r="AQ81" s="78" t="s">
        <v>2486</v>
      </c>
      <c r="AR81" s="78" t="s">
        <v>2487</v>
      </c>
      <c r="AS81" s="78" t="s">
        <v>2488</v>
      </c>
      <c r="AT81" s="78" t="s">
        <v>2489</v>
      </c>
      <c r="AU81" s="78" t="s">
        <v>2488</v>
      </c>
      <c r="AV81" s="78" t="s">
        <v>2235</v>
      </c>
      <c r="AW81" s="78" t="s">
        <v>2490</v>
      </c>
      <c r="AX81" s="78" t="s">
        <v>1898</v>
      </c>
      <c r="AY81" s="78" t="s">
        <v>2491</v>
      </c>
      <c r="AZ81" s="78" t="s">
        <v>2492</v>
      </c>
      <c r="BA81" s="78" t="s">
        <v>2493</v>
      </c>
      <c r="BB81" s="78" t="s">
        <v>2002</v>
      </c>
      <c r="BC81" s="78" t="s">
        <v>2494</v>
      </c>
      <c r="BD81" s="78" t="s">
        <v>1896</v>
      </c>
      <c r="BE81" s="78" t="s">
        <v>1899</v>
      </c>
      <c r="BF81" s="78" t="s">
        <v>1605</v>
      </c>
      <c r="BG81" s="78" t="s">
        <v>2495</v>
      </c>
      <c r="BH81" s="78" t="s">
        <v>1823</v>
      </c>
      <c r="BI81" s="78" t="s">
        <v>1814</v>
      </c>
      <c r="BJ81" s="78" t="s">
        <v>2306</v>
      </c>
      <c r="BK81" s="78" t="s">
        <v>1774</v>
      </c>
      <c r="BL81" s="78" t="s">
        <v>2496</v>
      </c>
    </row>
    <row r="82" spans="1:64">
      <c r="A82">
        <v>46</v>
      </c>
      <c r="E82" t="s">
        <v>1965</v>
      </c>
      <c r="F82">
        <v>2016009015</v>
      </c>
      <c r="G82" s="118">
        <v>1.0204453531268054</v>
      </c>
      <c r="I82" s="129" t="s">
        <v>1605</v>
      </c>
      <c r="J82" s="129" t="s">
        <v>2631</v>
      </c>
      <c r="K82" s="129" t="s">
        <v>2632</v>
      </c>
      <c r="L82" s="129" t="s">
        <v>2633</v>
      </c>
      <c r="M82" s="129" t="s">
        <v>2634</v>
      </c>
      <c r="N82" s="129" t="s">
        <v>2635</v>
      </c>
      <c r="O82" s="129" t="s">
        <v>2636</v>
      </c>
      <c r="P82" s="129" t="s">
        <v>2637</v>
      </c>
      <c r="Q82" s="129" t="s">
        <v>2638</v>
      </c>
      <c r="R82" s="129" t="s">
        <v>2639</v>
      </c>
      <c r="S82" s="129" t="s">
        <v>2640</v>
      </c>
      <c r="T82" s="129" t="s">
        <v>2641</v>
      </c>
      <c r="U82" s="129" t="s">
        <v>2642</v>
      </c>
      <c r="V82" s="129" t="s">
        <v>2643</v>
      </c>
      <c r="W82" s="129" t="s">
        <v>2644</v>
      </c>
      <c r="X82" s="129" t="s">
        <v>2645</v>
      </c>
      <c r="Y82" s="130" t="s">
        <v>1981</v>
      </c>
      <c r="Z82" s="129" t="s">
        <v>2646</v>
      </c>
      <c r="AA82" s="129" t="s">
        <v>2108</v>
      </c>
      <c r="AB82" s="129" t="s">
        <v>2647</v>
      </c>
      <c r="AC82" s="129" t="s">
        <v>2648</v>
      </c>
      <c r="AD82" s="129" t="s">
        <v>2649</v>
      </c>
      <c r="AE82" s="129" t="s">
        <v>2650</v>
      </c>
      <c r="AF82" s="129" t="s">
        <v>2651</v>
      </c>
      <c r="AG82" s="129" t="s">
        <v>2652</v>
      </c>
      <c r="AH82" s="129" t="s">
        <v>1605</v>
      </c>
      <c r="AI82" s="129" t="s">
        <v>2653</v>
      </c>
      <c r="AJ82" s="129" t="s">
        <v>1605</v>
      </c>
      <c r="AK82" s="129" t="s">
        <v>2217</v>
      </c>
      <c r="AL82" s="129" t="s">
        <v>2031</v>
      </c>
      <c r="AM82" s="129" t="s">
        <v>2187</v>
      </c>
      <c r="AN82" s="129" t="s">
        <v>2031</v>
      </c>
      <c r="AO82" s="129" t="s">
        <v>1929</v>
      </c>
      <c r="AP82" s="129" t="s">
        <v>2654</v>
      </c>
      <c r="AQ82" s="129" t="s">
        <v>2653</v>
      </c>
      <c r="AR82" s="129" t="s">
        <v>2655</v>
      </c>
      <c r="AS82" s="129" t="s">
        <v>2425</v>
      </c>
      <c r="AT82" s="129" t="s">
        <v>2004</v>
      </c>
      <c r="AU82" s="129" t="s">
        <v>1938</v>
      </c>
      <c r="AV82" s="129" t="s">
        <v>2043</v>
      </c>
      <c r="AW82" s="129" t="s">
        <v>2656</v>
      </c>
      <c r="AX82" s="129" t="s">
        <v>1896</v>
      </c>
      <c r="AY82" s="129" t="s">
        <v>2657</v>
      </c>
      <c r="AZ82" s="129" t="s">
        <v>2235</v>
      </c>
      <c r="BA82" s="129" t="s">
        <v>2298</v>
      </c>
      <c r="BB82" s="129" t="s">
        <v>1999</v>
      </c>
      <c r="BC82" s="129" t="s">
        <v>2658</v>
      </c>
      <c r="BD82" s="129" t="s">
        <v>1892</v>
      </c>
      <c r="BE82" s="129" t="s">
        <v>1899</v>
      </c>
      <c r="BF82" s="129" t="s">
        <v>1605</v>
      </c>
      <c r="BG82" s="129" t="s">
        <v>2659</v>
      </c>
      <c r="BH82" s="129" t="s">
        <v>1823</v>
      </c>
      <c r="BI82" s="129" t="s">
        <v>1814</v>
      </c>
      <c r="BJ82" s="129" t="s">
        <v>2119</v>
      </c>
      <c r="BK82" s="129" t="s">
        <v>1774</v>
      </c>
      <c r="BL82" s="129" t="s">
        <v>2660</v>
      </c>
    </row>
    <row r="83" spans="1:64">
      <c r="H83" s="78" t="s">
        <v>1827</v>
      </c>
      <c r="I83" s="78" t="s">
        <v>1542</v>
      </c>
      <c r="J83" s="78" t="s">
        <v>1854</v>
      </c>
      <c r="K83" s="78" t="s">
        <v>2661</v>
      </c>
      <c r="L83" s="78" t="s">
        <v>2624</v>
      </c>
      <c r="M83" s="78" t="s">
        <v>2662</v>
      </c>
      <c r="N83" s="78" t="s">
        <v>2663</v>
      </c>
      <c r="O83" s="78" t="s">
        <v>2619</v>
      </c>
      <c r="P83" s="78" t="s">
        <v>1847</v>
      </c>
      <c r="Q83" s="78" t="s">
        <v>2664</v>
      </c>
      <c r="R83" s="78" t="s">
        <v>2623</v>
      </c>
      <c r="S83" s="78" t="s">
        <v>1948</v>
      </c>
      <c r="T83" s="78" t="s">
        <v>2665</v>
      </c>
      <c r="U83" s="78" t="s">
        <v>2607</v>
      </c>
      <c r="V83" s="78" t="s">
        <v>2554</v>
      </c>
      <c r="W83" s="78" t="s">
        <v>1959</v>
      </c>
      <c r="X83" s="78" t="s">
        <v>1947</v>
      </c>
      <c r="Y83" s="124" t="s">
        <v>2666</v>
      </c>
      <c r="Z83" s="78" t="s">
        <v>1542</v>
      </c>
      <c r="AA83" s="78" t="s">
        <v>1542</v>
      </c>
      <c r="AB83" s="78" t="s">
        <v>1542</v>
      </c>
      <c r="AC83" s="78" t="s">
        <v>1542</v>
      </c>
      <c r="AD83" s="78" t="s">
        <v>2667</v>
      </c>
      <c r="AE83" s="78" t="s">
        <v>1847</v>
      </c>
      <c r="AF83" s="78" t="s">
        <v>1962</v>
      </c>
      <c r="AG83" s="78" t="s">
        <v>1957</v>
      </c>
      <c r="AH83" s="78" t="s">
        <v>1542</v>
      </c>
      <c r="AI83" s="78" t="s">
        <v>1834</v>
      </c>
      <c r="AJ83" s="78" t="s">
        <v>1542</v>
      </c>
      <c r="AK83" s="78" t="s">
        <v>1542</v>
      </c>
      <c r="AL83" s="78" t="s">
        <v>1542</v>
      </c>
      <c r="AM83" s="78" t="s">
        <v>1542</v>
      </c>
      <c r="AN83" s="78" t="s">
        <v>1542</v>
      </c>
      <c r="AO83" s="78" t="s">
        <v>1854</v>
      </c>
      <c r="AP83" s="78" t="s">
        <v>2613</v>
      </c>
      <c r="AQ83" s="78" t="s">
        <v>2625</v>
      </c>
      <c r="AR83" s="78" t="s">
        <v>2611</v>
      </c>
      <c r="AS83" s="78" t="s">
        <v>2552</v>
      </c>
      <c r="AT83" s="78" t="s">
        <v>1832</v>
      </c>
      <c r="AU83" s="78" t="s">
        <v>2557</v>
      </c>
      <c r="AV83" s="78" t="s">
        <v>1830</v>
      </c>
      <c r="AW83" s="78" t="s">
        <v>2614</v>
      </c>
      <c r="AX83" s="78" t="s">
        <v>1837</v>
      </c>
      <c r="AY83" s="78" t="s">
        <v>2620</v>
      </c>
      <c r="AZ83" s="78" t="s">
        <v>1830</v>
      </c>
      <c r="BA83" s="78" t="s">
        <v>2613</v>
      </c>
      <c r="BB83" s="78" t="s">
        <v>1837</v>
      </c>
      <c r="BC83" s="78" t="s">
        <v>2610</v>
      </c>
      <c r="BD83" s="78" t="s">
        <v>2627</v>
      </c>
      <c r="BE83" s="78" t="s">
        <v>1854</v>
      </c>
      <c r="BF83" s="78" t="s">
        <v>1542</v>
      </c>
      <c r="BG83" s="78" t="s">
        <v>2668</v>
      </c>
      <c r="BH83" s="78" t="s">
        <v>1854</v>
      </c>
      <c r="BI83" s="78" t="s">
        <v>1854</v>
      </c>
      <c r="BJ83" s="78" t="s">
        <v>2669</v>
      </c>
      <c r="BK83" s="78" t="s">
        <v>1854</v>
      </c>
      <c r="BL83" s="78" t="s">
        <v>1855</v>
      </c>
    </row>
    <row r="84" spans="1:64"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</row>
    <row r="85" spans="1:64"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N85"/>
  <sheetViews>
    <sheetView workbookViewId="0">
      <selection activeCell="R21" sqref="R21"/>
    </sheetView>
  </sheetViews>
  <sheetFormatPr defaultColWidth="8.85546875" defaultRowHeight="14.45"/>
  <cols>
    <col min="6" max="6" width="14.42578125" customWidth="1"/>
  </cols>
  <sheetData>
    <row r="2" spans="1:14">
      <c r="H2" s="78" t="s">
        <v>1482</v>
      </c>
      <c r="I2" s="78" t="s">
        <v>1483</v>
      </c>
      <c r="J2" s="78" t="s">
        <v>1483</v>
      </c>
      <c r="K2" s="78" t="s">
        <v>1483</v>
      </c>
      <c r="L2" s="78" t="s">
        <v>1483</v>
      </c>
      <c r="M2" s="78" t="s">
        <v>1483</v>
      </c>
      <c r="N2" s="78" t="s">
        <v>1483</v>
      </c>
    </row>
    <row r="3" spans="1:14">
      <c r="H3" s="78" t="s">
        <v>1485</v>
      </c>
      <c r="I3" s="78" t="s">
        <v>76</v>
      </c>
      <c r="J3" s="78" t="s">
        <v>79</v>
      </c>
      <c r="K3" s="78" t="s">
        <v>78</v>
      </c>
      <c r="L3" s="78" t="s">
        <v>1489</v>
      </c>
      <c r="M3" s="78" t="s">
        <v>88</v>
      </c>
      <c r="N3" s="78" t="s">
        <v>89</v>
      </c>
    </row>
    <row r="4" spans="1:14">
      <c r="H4" s="78" t="s">
        <v>1536</v>
      </c>
      <c r="I4">
        <v>23</v>
      </c>
      <c r="J4">
        <v>24</v>
      </c>
      <c r="K4">
        <v>31</v>
      </c>
      <c r="L4">
        <v>39</v>
      </c>
      <c r="M4">
        <v>52</v>
      </c>
      <c r="N4">
        <v>55</v>
      </c>
    </row>
    <row r="5" spans="1:14">
      <c r="H5" s="78" t="s">
        <v>1233</v>
      </c>
      <c r="I5" s="78" t="s">
        <v>1537</v>
      </c>
      <c r="J5" s="78" t="s">
        <v>1537</v>
      </c>
      <c r="K5" s="78" t="s">
        <v>1537</v>
      </c>
      <c r="L5" s="78" t="s">
        <v>1537</v>
      </c>
      <c r="M5" s="78" t="s">
        <v>1537</v>
      </c>
      <c r="N5" s="78" t="s">
        <v>1537</v>
      </c>
    </row>
    <row r="7" spans="1:14">
      <c r="H7" s="78" t="s">
        <v>1538</v>
      </c>
      <c r="I7" s="78">
        <v>14.799300000000001</v>
      </c>
      <c r="J7" s="78">
        <v>19.852799999999998</v>
      </c>
      <c r="K7" s="78">
        <v>19.2469</v>
      </c>
      <c r="L7" s="78">
        <v>52.460900000000002</v>
      </c>
      <c r="M7" s="78">
        <v>2.2757999999999998</v>
      </c>
      <c r="N7" s="78">
        <v>28.397500000000001</v>
      </c>
    </row>
    <row r="8" spans="1:14">
      <c r="H8" s="78" t="s">
        <v>1539</v>
      </c>
      <c r="I8" s="78">
        <v>58098.52</v>
      </c>
      <c r="J8" s="78">
        <v>29045.348000000002</v>
      </c>
      <c r="K8" s="78">
        <v>58132.74</v>
      </c>
      <c r="L8" s="78">
        <v>58870.116999999998</v>
      </c>
      <c r="M8" s="78">
        <v>2931.7020000000002</v>
      </c>
      <c r="N8" s="78">
        <v>29458.091</v>
      </c>
    </row>
    <row r="10" spans="1:14">
      <c r="H10" s="78" t="s">
        <v>1540</v>
      </c>
      <c r="I10" s="78">
        <v>102.7</v>
      </c>
      <c r="J10" s="78">
        <v>100.9</v>
      </c>
      <c r="K10" s="78">
        <v>97.7</v>
      </c>
      <c r="L10" s="78">
        <v>99.6</v>
      </c>
      <c r="M10" s="78">
        <v>100</v>
      </c>
      <c r="N10" s="78">
        <v>99.5</v>
      </c>
    </row>
    <row r="11" spans="1:14">
      <c r="H11" s="78" t="s">
        <v>1541</v>
      </c>
      <c r="I11" s="78">
        <v>103</v>
      </c>
      <c r="J11" s="78">
        <v>105.8</v>
      </c>
      <c r="K11" s="78">
        <v>101.8</v>
      </c>
      <c r="L11" s="78">
        <v>100.3</v>
      </c>
      <c r="M11" s="78">
        <v>104.4</v>
      </c>
      <c r="N11" s="78">
        <v>102.5</v>
      </c>
    </row>
    <row r="12" spans="1:14">
      <c r="H12" s="78"/>
      <c r="I12" s="78"/>
      <c r="J12" s="78"/>
      <c r="K12" s="78"/>
      <c r="L12" s="78"/>
      <c r="M12" s="78"/>
      <c r="N12" s="78"/>
    </row>
    <row r="13" spans="1:14">
      <c r="H13" s="78" t="s">
        <v>1543</v>
      </c>
      <c r="I13" s="78">
        <v>1</v>
      </c>
      <c r="J13" s="78">
        <v>0.99990000000000001</v>
      </c>
      <c r="K13" s="78">
        <v>1</v>
      </c>
      <c r="L13" s="78">
        <v>0.99990000000000001</v>
      </c>
      <c r="M13" s="78">
        <v>0.99990000000000001</v>
      </c>
      <c r="N13" s="78">
        <v>0.99980000000000002</v>
      </c>
    </row>
    <row r="14" spans="1:14">
      <c r="H14" s="78"/>
      <c r="I14" s="78"/>
      <c r="J14" s="78"/>
      <c r="K14" s="78"/>
      <c r="L14" s="78"/>
      <c r="M14" s="78"/>
      <c r="N14" s="78"/>
    </row>
    <row r="15" spans="1:14" ht="58.15" thickBot="1">
      <c r="A15" s="125" t="s">
        <v>1544</v>
      </c>
      <c r="B15" s="102" t="s">
        <v>1053</v>
      </c>
      <c r="C15" s="124" t="s">
        <v>1054</v>
      </c>
      <c r="D15" s="102" t="s">
        <v>5</v>
      </c>
      <c r="E15" s="125" t="s">
        <v>1545</v>
      </c>
      <c r="F15" s="126" t="s">
        <v>1546</v>
      </c>
      <c r="G15" s="126" t="s">
        <v>1547</v>
      </c>
      <c r="H15" s="125"/>
      <c r="I15" s="127" t="s">
        <v>76</v>
      </c>
      <c r="J15" s="127" t="s">
        <v>79</v>
      </c>
      <c r="K15" s="127" t="s">
        <v>78</v>
      </c>
      <c r="L15" s="127" t="s">
        <v>1489</v>
      </c>
      <c r="M15" s="127" t="s">
        <v>88</v>
      </c>
      <c r="N15" s="127" t="s">
        <v>89</v>
      </c>
    </row>
    <row r="16" spans="1:14">
      <c r="A16">
        <v>1</v>
      </c>
      <c r="B16" s="102" t="s">
        <v>1060</v>
      </c>
      <c r="C16" s="124">
        <v>323</v>
      </c>
      <c r="D16" s="102" t="s">
        <v>1061</v>
      </c>
      <c r="E16" t="s">
        <v>1604</v>
      </c>
      <c r="F16">
        <v>2016002001</v>
      </c>
      <c r="G16" s="118">
        <v>1.0202955163043472</v>
      </c>
      <c r="I16" s="277">
        <f>'ICP 4-2016 µg per L'!K16/1000</f>
        <v>26.152920999999999</v>
      </c>
      <c r="J16" s="277">
        <f>'ICP 4-2016 µg per L'!L16/1000</f>
        <v>2.994704</v>
      </c>
      <c r="K16" s="277">
        <f>'ICP 4-2016 µg per L'!O16/1000</f>
        <v>18.203082999999999</v>
      </c>
      <c r="L16" s="277">
        <f>'ICP 4-2016 µg per L'!P16/1000</f>
        <v>14.766097</v>
      </c>
      <c r="M16" s="275">
        <f>'ICP 4-2016 µg per L'!U16/1000</f>
        <v>0.12603300000000001</v>
      </c>
      <c r="N16" s="275">
        <f>'ICP 4-2016 µg per L'!V16/1000</f>
        <v>3.9528000000000001E-2</v>
      </c>
    </row>
    <row r="17" spans="1:14">
      <c r="A17">
        <v>2</v>
      </c>
      <c r="B17" s="102" t="s">
        <v>1063</v>
      </c>
      <c r="C17" s="124">
        <v>323</v>
      </c>
      <c r="D17" s="102" t="s">
        <v>1064</v>
      </c>
      <c r="E17" t="s">
        <v>1604</v>
      </c>
      <c r="F17">
        <v>2016002002</v>
      </c>
      <c r="G17" s="118">
        <v>1.0203140622243123</v>
      </c>
      <c r="I17" s="277">
        <f>'ICP 4-2016 µg per L'!K17/1000</f>
        <v>29.813937999999997</v>
      </c>
      <c r="J17" s="277">
        <f>'ICP 4-2016 µg per L'!L17/1000</f>
        <v>5.4547749999999997</v>
      </c>
      <c r="K17" s="277">
        <f>'ICP 4-2016 µg per L'!O17/1000</f>
        <v>2.4715379999999998</v>
      </c>
      <c r="L17" s="277">
        <f>'ICP 4-2016 µg per L'!P17/1000</f>
        <v>54.327675999999997</v>
      </c>
      <c r="M17" s="275">
        <f>'ICP 4-2016 µg per L'!U17/1000</f>
        <v>0.28295499999999996</v>
      </c>
      <c r="N17" s="277">
        <f>'ICP 4-2016 µg per L'!V17/1000</f>
        <v>1.347388</v>
      </c>
    </row>
    <row r="18" spans="1:14">
      <c r="A18">
        <v>3</v>
      </c>
      <c r="B18" s="102" t="s">
        <v>1066</v>
      </c>
      <c r="C18" s="124" t="s">
        <v>17</v>
      </c>
      <c r="D18" s="102" t="s">
        <v>1067</v>
      </c>
      <c r="E18" t="s">
        <v>1604</v>
      </c>
      <c r="F18">
        <v>2016002003</v>
      </c>
      <c r="G18" s="118">
        <v>1.0204158920333273</v>
      </c>
      <c r="I18" s="277">
        <f>'ICP 4-2016 µg per L'!K18/1000</f>
        <v>9.192126</v>
      </c>
      <c r="J18" s="277">
        <f>'ICP 4-2016 µg per L'!L18/1000</f>
        <v>4.3628950000000009</v>
      </c>
      <c r="K18" s="277">
        <f>'ICP 4-2016 µg per L'!O18/1000</f>
        <v>2.4976069999999999</v>
      </c>
      <c r="L18" s="277">
        <f>'ICP 4-2016 µg per L'!P18/1000</f>
        <v>6.8433799999999998</v>
      </c>
      <c r="M18" s="275">
        <f>'ICP 4-2016 µg per L'!U18/1000</f>
        <v>0.13616200000000001</v>
      </c>
      <c r="N18" s="275">
        <f>'ICP 4-2016 µg per L'!V18/1000</f>
        <v>0.84121799999999991</v>
      </c>
    </row>
    <row r="19" spans="1:14">
      <c r="A19">
        <v>4</v>
      </c>
      <c r="B19" s="102" t="s">
        <v>1068</v>
      </c>
      <c r="C19" s="124" t="s">
        <v>19</v>
      </c>
      <c r="D19" s="102" t="s">
        <v>1069</v>
      </c>
      <c r="E19" t="s">
        <v>1604</v>
      </c>
      <c r="F19">
        <v>2016002004</v>
      </c>
      <c r="G19" s="118">
        <v>1.0203944638367473</v>
      </c>
      <c r="I19" s="277">
        <f>'ICP 4-2016 µg per L'!K19/1000</f>
        <v>6.387486</v>
      </c>
      <c r="J19" s="277">
        <f>'ICP 4-2016 µg per L'!L19/1000</f>
        <v>5.2383160000000002</v>
      </c>
      <c r="K19" s="277">
        <f>'ICP 4-2016 µg per L'!O19/1000</f>
        <v>3.224186</v>
      </c>
      <c r="L19" s="277">
        <f>'ICP 4-2016 µg per L'!P19/1000</f>
        <v>14.752561</v>
      </c>
      <c r="M19" s="275">
        <f>'ICP 4-2016 µg per L'!U19/1000</f>
        <v>0.10027700000000001</v>
      </c>
      <c r="N19" s="277">
        <f>'ICP 4-2016 µg per L'!V19/1000</f>
        <v>1.005922</v>
      </c>
    </row>
    <row r="20" spans="1:14">
      <c r="A20">
        <v>5</v>
      </c>
      <c r="B20" s="102" t="s">
        <v>1070</v>
      </c>
      <c r="C20" s="124">
        <v>352</v>
      </c>
      <c r="D20" s="102" t="s">
        <v>1071</v>
      </c>
      <c r="E20" t="s">
        <v>1604</v>
      </c>
      <c r="F20">
        <v>2016002005</v>
      </c>
      <c r="G20" s="118">
        <v>1.0203671364171705</v>
      </c>
      <c r="I20" s="277">
        <f>'ICP 4-2016 µg per L'!K20/1000</f>
        <v>10.683723000000001</v>
      </c>
      <c r="J20" s="277">
        <f>'ICP 4-2016 µg per L'!L20/1000</f>
        <v>5.0813280000000001</v>
      </c>
      <c r="K20" s="277">
        <f>'ICP 4-2016 µg per L'!O20/1000</f>
        <v>8.5276940000000003</v>
      </c>
      <c r="L20" s="277">
        <f>'ICP 4-2016 µg per L'!P20/1000</f>
        <v>16.442207999999997</v>
      </c>
      <c r="M20" s="275">
        <f>'ICP 4-2016 µg per L'!U20/1000</f>
        <v>0.16463999999999998</v>
      </c>
      <c r="N20" s="275">
        <f>'ICP 4-2016 µg per L'!V20/1000</f>
        <v>3.9225000000000003E-2</v>
      </c>
    </row>
    <row r="21" spans="1:14">
      <c r="A21">
        <v>6</v>
      </c>
      <c r="B21" s="102" t="s">
        <v>1072</v>
      </c>
      <c r="C21" s="124">
        <v>1024</v>
      </c>
      <c r="D21" s="102" t="s">
        <v>1073</v>
      </c>
      <c r="E21" t="s">
        <v>1604</v>
      </c>
      <c r="F21">
        <v>2016002006</v>
      </c>
      <c r="G21" s="118">
        <v>1.0203731408958896</v>
      </c>
      <c r="I21" s="277">
        <f>'ICP 4-2016 µg per L'!K21/1000</f>
        <v>50.538004999999998</v>
      </c>
      <c r="J21" s="277">
        <f>'ICP 4-2016 µg per L'!L21/1000</f>
        <v>5.7540310000000003</v>
      </c>
      <c r="K21" s="277">
        <f>'ICP 4-2016 µg per L'!O21/1000</f>
        <v>7.976019</v>
      </c>
      <c r="L21" s="277">
        <f>'ICP 4-2016 µg per L'!P21/1000</f>
        <v>33.098724000000004</v>
      </c>
      <c r="M21" s="275">
        <f>'ICP 4-2016 µg per L'!U21/1000</f>
        <v>8.2349999999999993E-3</v>
      </c>
      <c r="N21" s="275">
        <f>'ICP 4-2016 µg per L'!V21/1000</f>
        <v>3.2029000000000002E-2</v>
      </c>
    </row>
    <row r="22" spans="1:14">
      <c r="A22">
        <v>7</v>
      </c>
      <c r="B22" s="102" t="s">
        <v>1075</v>
      </c>
      <c r="C22" s="124" t="s">
        <v>34</v>
      </c>
      <c r="D22" s="102" t="s">
        <v>1064</v>
      </c>
      <c r="E22" t="s">
        <v>1604</v>
      </c>
      <c r="F22">
        <v>2016002007</v>
      </c>
      <c r="G22" s="118">
        <v>1.0204204870353941</v>
      </c>
      <c r="I22" s="277">
        <f>'ICP 4-2016 µg per L'!K22/1000</f>
        <v>18.343095000000002</v>
      </c>
      <c r="J22" s="277">
        <f>'ICP 4-2016 µg per L'!L22/1000</f>
        <v>5.5796130000000002</v>
      </c>
      <c r="K22" s="277">
        <f>'ICP 4-2016 µg per L'!O22/1000</f>
        <v>3.8849209999999998</v>
      </c>
      <c r="L22" s="277">
        <f>'ICP 4-2016 µg per L'!P22/1000</f>
        <v>11.405646000000001</v>
      </c>
      <c r="M22" s="275">
        <f>'ICP 4-2016 µg per L'!U22/1000</f>
        <v>1.1961869999999999</v>
      </c>
      <c r="N22" s="277">
        <f>'ICP 4-2016 µg per L'!V22/1000</f>
        <v>3.9706170000000003</v>
      </c>
    </row>
    <row r="23" spans="1:14">
      <c r="A23">
        <v>8</v>
      </c>
      <c r="B23" s="102" t="s">
        <v>1076</v>
      </c>
      <c r="C23" s="124">
        <v>4031</v>
      </c>
      <c r="D23" s="102" t="s">
        <v>1077</v>
      </c>
      <c r="E23" t="s">
        <v>1604</v>
      </c>
      <c r="F23">
        <v>2016002008</v>
      </c>
      <c r="G23" s="118">
        <v>1.0203803238932487</v>
      </c>
      <c r="I23" s="277">
        <f>'ICP 4-2016 µg per L'!K23/1000</f>
        <v>35.023159</v>
      </c>
      <c r="J23" s="277">
        <f>'ICP 4-2016 µg per L'!L23/1000</f>
        <v>5.3737299999999992</v>
      </c>
      <c r="K23" s="277">
        <f>'ICP 4-2016 µg per L'!O23/1000</f>
        <v>4.2238419999999994</v>
      </c>
      <c r="L23" s="277">
        <f>'ICP 4-2016 µg per L'!P23/1000</f>
        <v>14.906483</v>
      </c>
      <c r="M23" s="275">
        <f>'ICP 4-2016 µg per L'!U23/1000</f>
        <v>0.33009300000000003</v>
      </c>
      <c r="N23" s="277">
        <f>'ICP 4-2016 µg per L'!V23/1000</f>
        <v>8.58779</v>
      </c>
    </row>
    <row r="24" spans="1:14">
      <c r="A24">
        <v>9</v>
      </c>
      <c r="B24" s="102" t="s">
        <v>1080</v>
      </c>
      <c r="C24" s="124">
        <v>4031</v>
      </c>
      <c r="D24" s="102" t="s">
        <v>35</v>
      </c>
      <c r="E24" t="s">
        <v>1604</v>
      </c>
      <c r="F24">
        <v>2016002009</v>
      </c>
      <c r="G24" s="118">
        <v>1.020388507386143</v>
      </c>
      <c r="I24" s="277">
        <f>'ICP 4-2016 µg per L'!K24/1000</f>
        <v>26.140717000000002</v>
      </c>
      <c r="J24" s="277">
        <f>'ICP 4-2016 µg per L'!L24/1000</f>
        <v>4.4950720000000004</v>
      </c>
      <c r="K24" s="277">
        <f>'ICP 4-2016 µg per L'!O24/1000</f>
        <v>1.9140010000000001</v>
      </c>
      <c r="L24" s="277">
        <f>'ICP 4-2016 µg per L'!P24/1000</f>
        <v>8.7876089999999998</v>
      </c>
      <c r="M24" s="275">
        <f>'ICP 4-2016 µg per L'!U24/1000</f>
        <v>0.91745200000000005</v>
      </c>
      <c r="N24" s="277">
        <f>'ICP 4-2016 µg per L'!V24/1000</f>
        <v>2.8664749999999999</v>
      </c>
    </row>
    <row r="25" spans="1:14">
      <c r="A25">
        <v>11</v>
      </c>
      <c r="B25" s="102" t="s">
        <v>1081</v>
      </c>
      <c r="C25" s="124">
        <v>4031</v>
      </c>
      <c r="D25" s="102" t="s">
        <v>1082</v>
      </c>
      <c r="E25" t="s">
        <v>1604</v>
      </c>
      <c r="F25">
        <v>2016002010</v>
      </c>
      <c r="G25" s="118">
        <v>1.0202660254327247</v>
      </c>
      <c r="I25" s="277">
        <f>'ICP 4-2016 µg per L'!K25/1000</f>
        <v>8.9094269999999991</v>
      </c>
      <c r="J25" s="277">
        <f>'ICP 4-2016 µg per L'!L25/1000</f>
        <v>4.1552250000000006</v>
      </c>
      <c r="K25" s="277">
        <f>'ICP 4-2016 µg per L'!O25/1000</f>
        <v>1.379289</v>
      </c>
      <c r="L25" s="277">
        <f>'ICP 4-2016 µg per L'!P25/1000</f>
        <v>12.170278</v>
      </c>
      <c r="M25" s="275">
        <f>'ICP 4-2016 µg per L'!U25/1000</f>
        <v>0.76288099999999992</v>
      </c>
      <c r="N25" s="277">
        <f>'ICP 4-2016 µg per L'!V25/1000</f>
        <v>7.6611739999999999</v>
      </c>
    </row>
    <row r="26" spans="1:14">
      <c r="A26">
        <v>12</v>
      </c>
      <c r="B26" s="102" t="s">
        <v>1083</v>
      </c>
      <c r="C26" s="124" t="s">
        <v>41</v>
      </c>
      <c r="D26" s="102" t="s">
        <v>1064</v>
      </c>
      <c r="E26" t="s">
        <v>1604</v>
      </c>
      <c r="F26">
        <v>2016002011</v>
      </c>
      <c r="G26" s="118">
        <v>1.020469631500295</v>
      </c>
      <c r="I26" s="277">
        <f>'ICP 4-2016 µg per L'!K26/1000</f>
        <v>32.8598</v>
      </c>
      <c r="J26" s="277">
        <f>'ICP 4-2016 µg per L'!L26/1000</f>
        <v>7.5338880000000001</v>
      </c>
      <c r="K26" s="277">
        <f>'ICP 4-2016 µg per L'!O26/1000</f>
        <v>2.6869340000000004</v>
      </c>
      <c r="L26" s="277">
        <f>'ICP 4-2016 µg per L'!P26/1000</f>
        <v>23.432213999999998</v>
      </c>
      <c r="M26" s="275">
        <f>'ICP 4-2016 µg per L'!U26/1000</f>
        <v>0.61031199999999997</v>
      </c>
      <c r="N26" s="277">
        <f>'ICP 4-2016 µg per L'!V26/1000</f>
        <v>2.6141999999999999</v>
      </c>
    </row>
    <row r="27" spans="1:14">
      <c r="A27">
        <v>13</v>
      </c>
      <c r="B27" s="102" t="s">
        <v>1085</v>
      </c>
      <c r="C27" s="124">
        <v>4016</v>
      </c>
      <c r="D27" s="102" t="s">
        <v>1073</v>
      </c>
      <c r="E27" t="s">
        <v>1604</v>
      </c>
      <c r="F27">
        <v>2016002012</v>
      </c>
      <c r="G27" s="118">
        <v>1.0204400899820723</v>
      </c>
      <c r="I27" s="277">
        <f>'ICP 4-2016 µg per L'!K27/1000</f>
        <v>15.873254000000001</v>
      </c>
      <c r="J27" s="277">
        <f>'ICP 4-2016 µg per L'!L27/1000</f>
        <v>4.6201340000000002</v>
      </c>
      <c r="K27" s="277">
        <f>'ICP 4-2016 µg per L'!O27/1000</f>
        <v>2.6665140000000003</v>
      </c>
      <c r="L27" s="277">
        <f>'ICP 4-2016 µg per L'!P27/1000</f>
        <v>14.678158</v>
      </c>
      <c r="M27" s="275">
        <f>'ICP 4-2016 µg per L'!U27/1000</f>
        <v>2.7509510000000001</v>
      </c>
      <c r="N27" s="277">
        <f>'ICP 4-2016 µg per L'!V27/1000</f>
        <v>3.313091</v>
      </c>
    </row>
    <row r="28" spans="1:14">
      <c r="A28">
        <v>14</v>
      </c>
      <c r="B28" s="102" t="s">
        <v>1086</v>
      </c>
      <c r="C28" s="124">
        <v>1033</v>
      </c>
      <c r="D28" s="102" t="s">
        <v>1087</v>
      </c>
      <c r="E28" t="s">
        <v>1604</v>
      </c>
      <c r="F28">
        <v>2016002013</v>
      </c>
      <c r="G28" s="118">
        <v>1.0203940506960492</v>
      </c>
      <c r="I28" s="277">
        <f>'ICP 4-2016 µg per L'!K28/1000</f>
        <v>21.193656999999998</v>
      </c>
      <c r="J28" s="277">
        <f>'ICP 4-2016 µg per L'!L28/1000</f>
        <v>5.0551490000000001</v>
      </c>
      <c r="K28" s="277">
        <f>'ICP 4-2016 µg per L'!O28/1000</f>
        <v>4.6272830000000003</v>
      </c>
      <c r="L28" s="277">
        <f>'ICP 4-2016 µg per L'!P28/1000</f>
        <v>52.641598999999999</v>
      </c>
      <c r="M28" s="275">
        <f>'ICP 4-2016 µg per L'!U28/1000</f>
        <v>0.34474900000000003</v>
      </c>
      <c r="N28" s="277">
        <f>'ICP 4-2016 µg per L'!V28/1000</f>
        <v>10.981084000000001</v>
      </c>
    </row>
    <row r="29" spans="1:14">
      <c r="A29">
        <v>15</v>
      </c>
      <c r="B29" s="102" t="s">
        <v>1089</v>
      </c>
      <c r="C29" s="124" t="s">
        <v>15</v>
      </c>
      <c r="D29" s="102" t="s">
        <v>1090</v>
      </c>
      <c r="E29" t="s">
        <v>1604</v>
      </c>
      <c r="F29">
        <v>2016002014</v>
      </c>
      <c r="G29" s="118">
        <v>1.0204518672951424</v>
      </c>
      <c r="I29" s="277">
        <f>'ICP 4-2016 µg per L'!K29/1000</f>
        <v>3.5537570000000001</v>
      </c>
      <c r="J29" s="275">
        <f>'ICP 4-2016 µg per L'!L29/1000</f>
        <v>0.57223500000000005</v>
      </c>
      <c r="K29" s="277">
        <f>'ICP 4-2016 µg per L'!O29/1000</f>
        <v>1.621931</v>
      </c>
      <c r="L29" s="277">
        <f>'ICP 4-2016 µg per L'!P29/1000</f>
        <v>2.9434969999999998</v>
      </c>
      <c r="M29" s="275">
        <f>'ICP 4-2016 µg per L'!U29/1000</f>
        <v>1.5177E-2</v>
      </c>
      <c r="N29" s="275">
        <f>'ICP 4-2016 µg per L'!V29/1000</f>
        <v>8.0159999999999995E-2</v>
      </c>
    </row>
    <row r="30" spans="1:14">
      <c r="A30">
        <v>16</v>
      </c>
      <c r="B30" s="102" t="s">
        <v>1091</v>
      </c>
      <c r="C30" s="124" t="s">
        <v>15</v>
      </c>
      <c r="D30" s="102" t="s">
        <v>1087</v>
      </c>
      <c r="E30" t="s">
        <v>1604</v>
      </c>
      <c r="F30">
        <v>2016002015</v>
      </c>
      <c r="G30" s="118">
        <v>1.0203834350617722</v>
      </c>
      <c r="I30" s="277">
        <f>'ICP 4-2016 µg per L'!K30/1000</f>
        <v>37.398648999999999</v>
      </c>
      <c r="J30" s="277">
        <f>'ICP 4-2016 µg per L'!L30/1000</f>
        <v>9.3819189999999999</v>
      </c>
      <c r="K30" s="277">
        <f>'ICP 4-2016 µg per L'!O30/1000</f>
        <v>3.299553</v>
      </c>
      <c r="L30" s="277">
        <f>'ICP 4-2016 µg per L'!P30/1000</f>
        <v>20.348565999999998</v>
      </c>
      <c r="M30" s="275">
        <f>'ICP 4-2016 µg per L'!U30/1000</f>
        <v>0.41195399999999999</v>
      </c>
      <c r="N30" s="275">
        <f>'ICP 4-2016 µg per L'!V30/1000</f>
        <v>0.81943200000000005</v>
      </c>
    </row>
    <row r="31" spans="1:14">
      <c r="A31">
        <v>17</v>
      </c>
      <c r="B31" s="102" t="s">
        <v>1092</v>
      </c>
      <c r="C31" s="124" t="s">
        <v>15</v>
      </c>
      <c r="D31" s="102" t="s">
        <v>1093</v>
      </c>
      <c r="E31" t="s">
        <v>1604</v>
      </c>
      <c r="F31">
        <v>2016002016</v>
      </c>
      <c r="G31" s="118">
        <v>1.020435967302453</v>
      </c>
      <c r="I31" s="277">
        <f>'ICP 4-2016 µg per L'!K31/1000</f>
        <v>19.676646999999999</v>
      </c>
      <c r="J31" s="277">
        <f>'ICP 4-2016 µg per L'!L31/1000</f>
        <v>6.2139449999999998</v>
      </c>
      <c r="K31" s="277">
        <f>'ICP 4-2016 µg per L'!O31/1000</f>
        <v>1.0454490000000001</v>
      </c>
      <c r="L31" s="277">
        <f>'ICP 4-2016 µg per L'!P31/1000</f>
        <v>23.237818999999998</v>
      </c>
      <c r="M31" s="275">
        <f>'ICP 4-2016 µg per L'!U31/1000</f>
        <v>1.19994</v>
      </c>
      <c r="N31" s="277">
        <f>'ICP 4-2016 µg per L'!V31/1000</f>
        <v>9.0997050000000002</v>
      </c>
    </row>
    <row r="32" spans="1:14">
      <c r="A32">
        <v>18</v>
      </c>
      <c r="B32" s="102" t="s">
        <v>1094</v>
      </c>
      <c r="C32" s="124" t="s">
        <v>15</v>
      </c>
      <c r="D32" s="102" t="s">
        <v>1095</v>
      </c>
      <c r="E32" t="s">
        <v>1604</v>
      </c>
      <c r="F32">
        <v>2016002017</v>
      </c>
      <c r="G32" s="118" t="s">
        <v>45</v>
      </c>
      <c r="H32" s="118" t="s">
        <v>45</v>
      </c>
      <c r="I32" s="277" t="s">
        <v>45</v>
      </c>
      <c r="J32" s="277" t="s">
        <v>45</v>
      </c>
      <c r="K32" s="277" t="s">
        <v>45</v>
      </c>
      <c r="L32" s="277"/>
      <c r="M32" s="275" t="s">
        <v>45</v>
      </c>
      <c r="N32" s="275" t="s">
        <v>45</v>
      </c>
    </row>
    <row r="33" spans="1:14">
      <c r="A33">
        <v>19</v>
      </c>
      <c r="B33" s="102" t="s">
        <v>1096</v>
      </c>
      <c r="C33" s="124">
        <v>241</v>
      </c>
      <c r="D33" s="102" t="s">
        <v>1097</v>
      </c>
      <c r="E33" t="s">
        <v>1604</v>
      </c>
      <c r="F33">
        <v>2016002018</v>
      </c>
      <c r="G33" s="118">
        <v>1.020479862896315</v>
      </c>
      <c r="I33" s="277">
        <f>'ICP 4-2016 µg per L'!K33/1000</f>
        <v>31.389002999999999</v>
      </c>
      <c r="J33" s="277">
        <f>'ICP 4-2016 µg per L'!L33/1000</f>
        <v>1.437845</v>
      </c>
      <c r="K33" s="277">
        <f>'ICP 4-2016 µg per L'!O33/1000</f>
        <v>9.9269179999999988</v>
      </c>
      <c r="L33" s="277">
        <f>'ICP 4-2016 µg per L'!P33/1000</f>
        <v>11.763159999999999</v>
      </c>
      <c r="M33" s="275">
        <f>'ICP 4-2016 µg per L'!U33/1000</f>
        <v>6.8472999999999992E-2</v>
      </c>
      <c r="N33" s="275">
        <f>'ICP 4-2016 µg per L'!V33/1000</f>
        <v>0.18040100000000001</v>
      </c>
    </row>
    <row r="34" spans="1:14">
      <c r="A34">
        <v>21</v>
      </c>
      <c r="B34" s="102" t="s">
        <v>1099</v>
      </c>
      <c r="C34" s="124">
        <v>241</v>
      </c>
      <c r="D34" s="102" t="s">
        <v>32</v>
      </c>
      <c r="E34" t="s">
        <v>1604</v>
      </c>
      <c r="F34">
        <v>2016002019</v>
      </c>
      <c r="G34" s="118">
        <v>1.0204429860541437</v>
      </c>
      <c r="I34" s="277">
        <f>'ICP 4-2016 µg per L'!K34/1000</f>
        <v>37.157204</v>
      </c>
      <c r="J34" s="277">
        <f>'ICP 4-2016 µg per L'!L34/1000</f>
        <v>2.0991140000000001</v>
      </c>
      <c r="K34" s="277">
        <f>'ICP 4-2016 µg per L'!O34/1000</f>
        <v>13.629391</v>
      </c>
      <c r="L34" s="277">
        <f>'ICP 4-2016 µg per L'!P34/1000</f>
        <v>16.579843</v>
      </c>
      <c r="M34" s="275">
        <f>'ICP 4-2016 µg per L'!U34/1000</f>
        <v>0.13289599999999999</v>
      </c>
      <c r="N34" s="278">
        <f>'ICP 4-2016 µg per L'!V34/1000</f>
        <v>1.0714919999999999</v>
      </c>
    </row>
    <row r="35" spans="1:14">
      <c r="A35">
        <v>22</v>
      </c>
      <c r="B35" s="102" t="s">
        <v>1101</v>
      </c>
      <c r="C35" s="124">
        <v>241</v>
      </c>
      <c r="D35" s="102" t="s">
        <v>1064</v>
      </c>
      <c r="E35" t="s">
        <v>1604</v>
      </c>
      <c r="F35">
        <v>2016002020</v>
      </c>
      <c r="G35" s="118">
        <v>1.0204446343761227</v>
      </c>
      <c r="I35" s="277">
        <f>'ICP 4-2016 µg per L'!K35/1000</f>
        <v>25.290827</v>
      </c>
      <c r="J35" s="277">
        <f>'ICP 4-2016 µg per L'!L35/1000</f>
        <v>7.3501779999999997</v>
      </c>
      <c r="K35" s="277">
        <f>'ICP 4-2016 µg per L'!O35/1000</f>
        <v>3.553515</v>
      </c>
      <c r="L35" s="277">
        <f>'ICP 4-2016 µg per L'!P35/1000</f>
        <v>18.280236000000002</v>
      </c>
      <c r="M35" s="275">
        <f>'ICP 4-2016 µg per L'!U35/1000</f>
        <v>0.18571399999999999</v>
      </c>
      <c r="N35" s="278">
        <f>'ICP 4-2016 µg per L'!V35/1000</f>
        <v>14.507273</v>
      </c>
    </row>
    <row r="36" spans="1:14">
      <c r="A36">
        <v>23</v>
      </c>
      <c r="B36" s="102" t="s">
        <v>1103</v>
      </c>
      <c r="C36" s="124">
        <v>241</v>
      </c>
      <c r="D36" s="102" t="s">
        <v>1082</v>
      </c>
      <c r="E36" t="s">
        <v>1604</v>
      </c>
      <c r="F36">
        <v>2016002021</v>
      </c>
      <c r="G36" s="118">
        <v>1.0204094363751686</v>
      </c>
      <c r="I36" s="277">
        <f>'ICP 4-2016 µg per L'!K36/1000</f>
        <v>27.389499000000001</v>
      </c>
      <c r="J36" s="277">
        <f>'ICP 4-2016 µg per L'!L36/1000</f>
        <v>6.5784099999999999</v>
      </c>
      <c r="K36" s="277">
        <f>'ICP 4-2016 µg per L'!O36/1000</f>
        <v>1.0354570000000001</v>
      </c>
      <c r="L36" s="277">
        <f>'ICP 4-2016 µg per L'!P36/1000</f>
        <v>12.194445</v>
      </c>
      <c r="M36" s="275">
        <f>'ICP 4-2016 µg per L'!U36/1000</f>
        <v>0.93418200000000007</v>
      </c>
      <c r="N36" s="278">
        <f>'ICP 4-2016 µg per L'!V36/1000</f>
        <v>6.3520069999999995</v>
      </c>
    </row>
    <row r="37" spans="1:14">
      <c r="A37">
        <v>24</v>
      </c>
      <c r="B37" s="102" t="s">
        <v>1105</v>
      </c>
      <c r="C37" s="124">
        <v>241</v>
      </c>
      <c r="D37" s="102" t="s">
        <v>1106</v>
      </c>
      <c r="E37" t="s">
        <v>1604</v>
      </c>
      <c r="F37">
        <v>2016002022</v>
      </c>
      <c r="G37" s="118">
        <v>1.0204072738366321</v>
      </c>
      <c r="I37" s="277">
        <f>'ICP 4-2016 µg per L'!K37/1000</f>
        <v>31.586398000000003</v>
      </c>
      <c r="J37" s="277">
        <f>'ICP 4-2016 µg per L'!L37/1000</f>
        <v>2.2088359999999998</v>
      </c>
      <c r="K37" s="277">
        <f>'ICP 4-2016 µg per L'!O37/1000</f>
        <v>12.537312999999999</v>
      </c>
      <c r="L37" s="277">
        <f>'ICP 4-2016 µg per L'!P37/1000</f>
        <v>12.828438</v>
      </c>
      <c r="M37" s="275">
        <f>'ICP 4-2016 µg per L'!U37/1000</f>
        <v>5.0459000000000004E-2</v>
      </c>
      <c r="N37" s="275">
        <f>'ICP 4-2016 µg per L'!V37/1000</f>
        <v>0.11108700000000001</v>
      </c>
    </row>
    <row r="38" spans="1:14">
      <c r="A38">
        <v>25</v>
      </c>
      <c r="B38" s="102" t="s">
        <v>1108</v>
      </c>
      <c r="C38" s="124">
        <v>320</v>
      </c>
      <c r="D38" s="102" t="s">
        <v>1087</v>
      </c>
      <c r="E38" t="s">
        <v>1604</v>
      </c>
      <c r="F38">
        <v>2016002046</v>
      </c>
      <c r="G38" s="118">
        <v>1.0204627539503379</v>
      </c>
      <c r="I38" s="277">
        <f>'ICP 4-2016 µg per L'!K38/1000</f>
        <v>26.599799999999998</v>
      </c>
      <c r="J38" s="277">
        <f>'ICP 4-2016 µg per L'!L38/1000</f>
        <v>6.3256130000000006</v>
      </c>
      <c r="K38" s="277">
        <f>'ICP 4-2016 µg per L'!O38/1000</f>
        <v>2.6431689999999999</v>
      </c>
      <c r="L38" s="277" t="s">
        <v>2670</v>
      </c>
      <c r="M38" s="275">
        <f>'ICP 4-2016 µg per L'!U38/1000</f>
        <v>0.42333199999999999</v>
      </c>
      <c r="N38" s="277">
        <f>'ICP 4-2016 µg per L'!V38/1000</f>
        <v>4.2806829999999998</v>
      </c>
    </row>
    <row r="39" spans="1:14">
      <c r="A39">
        <v>26</v>
      </c>
      <c r="B39" s="102" t="s">
        <v>1110</v>
      </c>
      <c r="C39" s="124">
        <v>320</v>
      </c>
      <c r="D39" s="102" t="s">
        <v>1111</v>
      </c>
      <c r="E39" t="s">
        <v>1604</v>
      </c>
      <c r="F39">
        <v>2016002047</v>
      </c>
      <c r="G39" s="118">
        <v>1.0204122208231172</v>
      </c>
      <c r="I39" s="277">
        <f>'ICP 4-2016 µg per L'!K39/1000</f>
        <v>36.776564</v>
      </c>
      <c r="J39" s="277">
        <f>'ICP 4-2016 µg per L'!L39/1000</f>
        <v>14.469191</v>
      </c>
      <c r="K39" s="277">
        <f>'ICP 4-2016 µg per L'!O39/1000</f>
        <v>5.9698549999999999</v>
      </c>
      <c r="L39" s="277" t="s">
        <v>2671</v>
      </c>
      <c r="M39" s="275">
        <f>'ICP 4-2016 µg per L'!U39/1000</f>
        <v>0.13514099999999998</v>
      </c>
      <c r="N39" s="277">
        <f>'ICP 4-2016 µg per L'!V39/1000</f>
        <v>5.2928599999999992</v>
      </c>
    </row>
    <row r="40" spans="1:14">
      <c r="A40">
        <v>27</v>
      </c>
      <c r="B40" s="102" t="s">
        <v>1113</v>
      </c>
      <c r="C40" s="124">
        <v>320</v>
      </c>
      <c r="D40" s="102" t="s">
        <v>1114</v>
      </c>
      <c r="E40" t="s">
        <v>1604</v>
      </c>
      <c r="F40">
        <v>2016002048</v>
      </c>
      <c r="G40" s="118">
        <v>1.0204009308589173</v>
      </c>
      <c r="I40" s="277">
        <f>'ICP 4-2016 µg per L'!K40/1000</f>
        <v>28.789449000000001</v>
      </c>
      <c r="J40" s="277">
        <f>'ICP 4-2016 µg per L'!L40/1000</f>
        <v>18.272555000000001</v>
      </c>
      <c r="K40" s="277">
        <f>'ICP 4-2016 µg per L'!O40/1000</f>
        <v>5.3893969999999998</v>
      </c>
      <c r="L40" s="277">
        <f>'ICP 4-2016 µg per L'!P40/1000</f>
        <v>43.298233000000003</v>
      </c>
      <c r="M40" s="275">
        <f>'ICP 4-2016 µg per L'!U40/1000</f>
        <v>0.18883900000000001</v>
      </c>
      <c r="N40" s="275">
        <f>'ICP 4-2016 µg per L'!V40/1000</f>
        <v>5.6417999999999996E-2</v>
      </c>
    </row>
    <row r="41" spans="1:14">
      <c r="G41" s="118"/>
      <c r="I41" s="78"/>
      <c r="J41" s="78"/>
      <c r="K41" s="78"/>
      <c r="L41" s="78"/>
      <c r="M41" s="78"/>
      <c r="N41" s="78"/>
    </row>
    <row r="42" spans="1:14">
      <c r="G42" s="118"/>
      <c r="I42" s="78"/>
      <c r="J42" s="78"/>
      <c r="K42" s="78"/>
      <c r="L42" s="78"/>
      <c r="M42" s="78"/>
      <c r="N42" s="78"/>
    </row>
    <row r="43" spans="1:14" ht="15" thickBot="1">
      <c r="A43" s="128" t="s">
        <v>1736</v>
      </c>
      <c r="B43" s="131"/>
      <c r="C43" s="131"/>
      <c r="D43" s="131"/>
      <c r="G43" s="118"/>
      <c r="I43" s="78"/>
      <c r="J43" s="78"/>
      <c r="K43" s="78"/>
      <c r="L43" s="78"/>
      <c r="M43" s="78"/>
      <c r="N43" s="78"/>
    </row>
    <row r="44" spans="1:14">
      <c r="A44">
        <v>14</v>
      </c>
      <c r="E44" t="s">
        <v>1604</v>
      </c>
      <c r="F44">
        <v>2016002013</v>
      </c>
      <c r="G44" s="118">
        <v>1.0203940506960492</v>
      </c>
      <c r="I44" s="78" t="s">
        <v>1739</v>
      </c>
      <c r="J44" s="78" t="s">
        <v>1740</v>
      </c>
      <c r="K44" s="78" t="s">
        <v>1743</v>
      </c>
      <c r="L44" s="78" t="s">
        <v>1744</v>
      </c>
      <c r="M44" s="78" t="s">
        <v>1749</v>
      </c>
      <c r="N44" s="78" t="s">
        <v>1750</v>
      </c>
    </row>
    <row r="45" spans="1:14">
      <c r="A45">
        <v>47</v>
      </c>
      <c r="E45" t="s">
        <v>1604</v>
      </c>
      <c r="F45">
        <v>2016002013</v>
      </c>
      <c r="G45" s="118">
        <v>1.020396473576729</v>
      </c>
      <c r="I45" s="129" t="s">
        <v>1778</v>
      </c>
      <c r="J45" s="129" t="s">
        <v>1779</v>
      </c>
      <c r="K45" s="129" t="s">
        <v>1782</v>
      </c>
      <c r="L45" s="129" t="s">
        <v>1783</v>
      </c>
      <c r="M45" s="129" t="s">
        <v>1788</v>
      </c>
      <c r="N45" s="129" t="s">
        <v>1789</v>
      </c>
    </row>
    <row r="46" spans="1:14">
      <c r="G46" s="118"/>
      <c r="H46" s="78" t="s">
        <v>1827</v>
      </c>
      <c r="I46" s="78" t="s">
        <v>1830</v>
      </c>
      <c r="J46" s="78" t="s">
        <v>1831</v>
      </c>
      <c r="K46" s="78" t="s">
        <v>1834</v>
      </c>
      <c r="L46" s="78" t="s">
        <v>1831</v>
      </c>
      <c r="M46" s="78" t="s">
        <v>1839</v>
      </c>
      <c r="N46" s="78" t="s">
        <v>1828</v>
      </c>
    </row>
    <row r="47" spans="1:14">
      <c r="G47" s="118"/>
      <c r="I47" s="78"/>
      <c r="J47" s="78"/>
      <c r="K47" s="78"/>
      <c r="L47" s="78"/>
      <c r="M47" s="78"/>
      <c r="N47" s="78"/>
    </row>
    <row r="48" spans="1:14">
      <c r="A48">
        <v>22</v>
      </c>
      <c r="E48" t="s">
        <v>1604</v>
      </c>
      <c r="F48">
        <v>2016002020</v>
      </c>
      <c r="G48" s="118">
        <v>1.0204446343761227</v>
      </c>
      <c r="I48" s="78" t="s">
        <v>1857</v>
      </c>
      <c r="J48" s="78" t="s">
        <v>1858</v>
      </c>
      <c r="K48" s="78" t="s">
        <v>1861</v>
      </c>
      <c r="L48" s="78" t="s">
        <v>1862</v>
      </c>
      <c r="M48" s="78" t="s">
        <v>1867</v>
      </c>
      <c r="N48" s="78" t="s">
        <v>1868</v>
      </c>
    </row>
    <row r="49" spans="1:14">
      <c r="A49">
        <v>30</v>
      </c>
      <c r="E49" t="s">
        <v>1604</v>
      </c>
      <c r="F49">
        <v>2016002020</v>
      </c>
      <c r="G49" s="118">
        <v>1.0204081632653057</v>
      </c>
      <c r="I49" s="129" t="s">
        <v>1904</v>
      </c>
      <c r="J49" s="129" t="s">
        <v>1905</v>
      </c>
      <c r="K49" s="129" t="s">
        <v>1908</v>
      </c>
      <c r="L49" s="129" t="s">
        <v>1909</v>
      </c>
      <c r="M49" s="129" t="s">
        <v>1913</v>
      </c>
      <c r="N49" s="129" t="s">
        <v>1914</v>
      </c>
    </row>
    <row r="50" spans="1:14">
      <c r="G50" s="118"/>
      <c r="H50" s="78" t="s">
        <v>1827</v>
      </c>
      <c r="I50" s="78" t="s">
        <v>1945</v>
      </c>
      <c r="J50" s="78" t="s">
        <v>1945</v>
      </c>
      <c r="K50" s="78" t="s">
        <v>1947</v>
      </c>
      <c r="L50" s="78" t="s">
        <v>1947</v>
      </c>
      <c r="M50" s="78" t="s">
        <v>1945</v>
      </c>
      <c r="N50" s="78" t="s">
        <v>1945</v>
      </c>
    </row>
    <row r="51" spans="1:14">
      <c r="G51" s="118"/>
      <c r="I51" s="78"/>
      <c r="J51" s="78"/>
      <c r="K51" s="78"/>
      <c r="L51" s="78"/>
      <c r="M51" s="78"/>
      <c r="N51" s="78"/>
    </row>
    <row r="52" spans="1:14">
      <c r="G52" s="118"/>
      <c r="I52" s="78"/>
      <c r="J52" s="78"/>
      <c r="K52" s="78"/>
      <c r="L52" s="78"/>
      <c r="M52" s="78"/>
      <c r="N52" s="78"/>
    </row>
    <row r="53" spans="1:14">
      <c r="A53">
        <v>28</v>
      </c>
      <c r="E53" t="s">
        <v>1965</v>
      </c>
      <c r="F53">
        <v>2016009001</v>
      </c>
      <c r="G53" s="118">
        <v>1.0204196525961471</v>
      </c>
      <c r="I53" s="78" t="s">
        <v>1967</v>
      </c>
      <c r="J53" s="78" t="s">
        <v>1968</v>
      </c>
      <c r="K53" s="78" t="s">
        <v>1971</v>
      </c>
      <c r="L53" s="78" t="s">
        <v>1972</v>
      </c>
      <c r="M53" s="78" t="s">
        <v>1977</v>
      </c>
      <c r="N53" s="78" t="s">
        <v>1978</v>
      </c>
    </row>
    <row r="54" spans="1:14">
      <c r="A54">
        <v>29</v>
      </c>
      <c r="E54" t="s">
        <v>1965</v>
      </c>
      <c r="F54">
        <v>2016009002</v>
      </c>
      <c r="G54" s="118">
        <v>1.0204258142483082</v>
      </c>
      <c r="I54" s="78" t="s">
        <v>2008</v>
      </c>
      <c r="J54" s="78" t="s">
        <v>2009</v>
      </c>
      <c r="K54" s="78" t="s">
        <v>2012</v>
      </c>
      <c r="L54" s="78" t="s">
        <v>2013</v>
      </c>
      <c r="M54" s="78" t="s">
        <v>2018</v>
      </c>
      <c r="N54" s="78" t="s">
        <v>2019</v>
      </c>
    </row>
    <row r="55" spans="1:14">
      <c r="A55">
        <v>31</v>
      </c>
      <c r="E55" t="s">
        <v>1965</v>
      </c>
      <c r="F55">
        <v>2016009003</v>
      </c>
      <c r="G55" s="118">
        <v>1.0204795897151573</v>
      </c>
      <c r="I55" s="78" t="s">
        <v>2046</v>
      </c>
      <c r="J55" s="78" t="s">
        <v>2047</v>
      </c>
      <c r="K55" s="78" t="s">
        <v>2050</v>
      </c>
      <c r="L55" s="78" t="s">
        <v>2051</v>
      </c>
      <c r="M55" s="78" t="s">
        <v>2056</v>
      </c>
      <c r="N55" s="78" t="s">
        <v>2057</v>
      </c>
    </row>
    <row r="56" spans="1:14">
      <c r="A56">
        <v>32</v>
      </c>
      <c r="E56" t="s">
        <v>1965</v>
      </c>
      <c r="F56">
        <v>2016009004</v>
      </c>
      <c r="G56" s="118">
        <v>1.0205036466217143</v>
      </c>
      <c r="I56" s="78" t="s">
        <v>2087</v>
      </c>
      <c r="J56" s="78" t="s">
        <v>2088</v>
      </c>
      <c r="K56" s="78" t="s">
        <v>2091</v>
      </c>
      <c r="L56" s="78" t="s">
        <v>2092</v>
      </c>
      <c r="M56" s="78" t="s">
        <v>2096</v>
      </c>
      <c r="N56" s="78" t="s">
        <v>2097</v>
      </c>
    </row>
    <row r="57" spans="1:14">
      <c r="A57">
        <v>33</v>
      </c>
      <c r="E57" t="s">
        <v>1965</v>
      </c>
      <c r="F57">
        <v>2016009005</v>
      </c>
      <c r="G57" s="118">
        <v>1.0204890724946696</v>
      </c>
      <c r="I57" s="78" t="s">
        <v>2122</v>
      </c>
      <c r="J57" s="78" t="s">
        <v>2123</v>
      </c>
      <c r="K57" s="78" t="s">
        <v>2126</v>
      </c>
      <c r="L57" s="78" t="s">
        <v>2127</v>
      </c>
      <c r="M57" s="78" t="s">
        <v>2132</v>
      </c>
      <c r="N57" s="78" t="s">
        <v>2133</v>
      </c>
    </row>
    <row r="58" spans="1:14">
      <c r="A58">
        <v>34</v>
      </c>
      <c r="E58" t="s">
        <v>1965</v>
      </c>
      <c r="F58">
        <v>2016009006</v>
      </c>
      <c r="G58" s="118">
        <v>1.0204470510377557</v>
      </c>
      <c r="I58" s="78" t="s">
        <v>2163</v>
      </c>
      <c r="J58" s="78" t="s">
        <v>2164</v>
      </c>
      <c r="K58" s="78" t="s">
        <v>2167</v>
      </c>
      <c r="L58" s="78" t="s">
        <v>2168</v>
      </c>
      <c r="M58" s="78" t="s">
        <v>2173</v>
      </c>
      <c r="N58" s="78" t="s">
        <v>2174</v>
      </c>
    </row>
    <row r="59" spans="1:14">
      <c r="A59">
        <v>35</v>
      </c>
      <c r="E59" t="s">
        <v>1965</v>
      </c>
      <c r="F59">
        <v>2016009007</v>
      </c>
      <c r="G59" s="118">
        <v>1.020436061204798</v>
      </c>
      <c r="I59" s="78" t="s">
        <v>2201</v>
      </c>
      <c r="J59" s="78" t="s">
        <v>2202</v>
      </c>
      <c r="K59" s="78" t="s">
        <v>2205</v>
      </c>
      <c r="L59" s="78" t="s">
        <v>2206</v>
      </c>
      <c r="M59" s="78" t="s">
        <v>2211</v>
      </c>
      <c r="N59" s="78" t="s">
        <v>2212</v>
      </c>
    </row>
    <row r="60" spans="1:14">
      <c r="A60">
        <v>36</v>
      </c>
      <c r="E60" t="s">
        <v>1965</v>
      </c>
      <c r="F60">
        <v>2016009008</v>
      </c>
      <c r="G60" s="118">
        <v>1.020453845607219</v>
      </c>
      <c r="I60" s="78" t="s">
        <v>2241</v>
      </c>
      <c r="J60" s="78" t="s">
        <v>2242</v>
      </c>
      <c r="K60" s="78" t="s">
        <v>2245</v>
      </c>
      <c r="L60" s="78" t="s">
        <v>2246</v>
      </c>
      <c r="M60" s="78" t="s">
        <v>2250</v>
      </c>
      <c r="N60" s="78" t="s">
        <v>2251</v>
      </c>
    </row>
    <row r="61" spans="1:14">
      <c r="A61">
        <v>37</v>
      </c>
      <c r="E61" t="s">
        <v>1965</v>
      </c>
      <c r="F61">
        <v>2016009009</v>
      </c>
      <c r="G61" s="118">
        <v>1.0203450788650954</v>
      </c>
      <c r="I61" s="78" t="s">
        <v>2276</v>
      </c>
      <c r="J61" s="78" t="s">
        <v>2277</v>
      </c>
      <c r="K61" s="78" t="s">
        <v>2280</v>
      </c>
      <c r="L61" s="78" t="s">
        <v>2281</v>
      </c>
      <c r="M61" s="78" t="s">
        <v>2285</v>
      </c>
      <c r="N61" s="78" t="s">
        <v>2286</v>
      </c>
    </row>
    <row r="62" spans="1:14">
      <c r="A62">
        <v>38</v>
      </c>
      <c r="E62" t="s">
        <v>1965</v>
      </c>
      <c r="F62">
        <v>2016009010</v>
      </c>
      <c r="G62" s="118">
        <v>1.0204223879556695</v>
      </c>
      <c r="I62" s="78" t="s">
        <v>2314</v>
      </c>
      <c r="J62" s="78" t="s">
        <v>2315</v>
      </c>
      <c r="K62" s="78" t="s">
        <v>2318</v>
      </c>
      <c r="L62" s="78" t="s">
        <v>2319</v>
      </c>
      <c r="M62" s="78" t="s">
        <v>2323</v>
      </c>
      <c r="N62" s="78" t="s">
        <v>2324</v>
      </c>
    </row>
    <row r="63" spans="1:14">
      <c r="A63">
        <v>39</v>
      </c>
      <c r="E63" t="s">
        <v>1965</v>
      </c>
      <c r="F63">
        <v>2016009011</v>
      </c>
      <c r="G63" s="118">
        <v>1.0203050176397075</v>
      </c>
      <c r="I63" s="78" t="s">
        <v>2358</v>
      </c>
      <c r="J63" s="78" t="s">
        <v>2359</v>
      </c>
      <c r="K63" s="78" t="s">
        <v>2362</v>
      </c>
      <c r="L63" s="78" t="s">
        <v>2363</v>
      </c>
      <c r="M63" s="78" t="s">
        <v>2367</v>
      </c>
      <c r="N63" s="78" t="s">
        <v>2368</v>
      </c>
    </row>
    <row r="64" spans="1:14">
      <c r="A64">
        <v>41</v>
      </c>
      <c r="E64" t="s">
        <v>1965</v>
      </c>
      <c r="F64">
        <v>2016009012</v>
      </c>
      <c r="G64" s="118">
        <v>1.020404544326093</v>
      </c>
      <c r="I64" s="78" t="s">
        <v>2394</v>
      </c>
      <c r="J64" s="78" t="s">
        <v>2395</v>
      </c>
      <c r="K64" s="78" t="s">
        <v>2398</v>
      </c>
      <c r="L64" s="78" t="s">
        <v>2399</v>
      </c>
      <c r="M64" s="78" t="s">
        <v>2403</v>
      </c>
      <c r="N64" s="78" t="s">
        <v>2404</v>
      </c>
    </row>
    <row r="65" spans="1:14">
      <c r="A65">
        <v>42</v>
      </c>
      <c r="E65" t="s">
        <v>1965</v>
      </c>
      <c r="F65">
        <v>2016009013</v>
      </c>
      <c r="G65" s="118">
        <v>1.0203746012825186</v>
      </c>
      <c r="I65" s="78" t="s">
        <v>2430</v>
      </c>
      <c r="J65" s="78" t="s">
        <v>2431</v>
      </c>
      <c r="K65" s="78" t="s">
        <v>2434</v>
      </c>
      <c r="L65" s="78" t="s">
        <v>2435</v>
      </c>
      <c r="M65" s="78" t="s">
        <v>2438</v>
      </c>
      <c r="N65" s="78" t="s">
        <v>2439</v>
      </c>
    </row>
    <row r="66" spans="1:14">
      <c r="A66">
        <v>43</v>
      </c>
      <c r="E66" t="s">
        <v>1965</v>
      </c>
      <c r="F66">
        <v>2016009015</v>
      </c>
      <c r="G66" s="118">
        <v>1.020458312565925</v>
      </c>
      <c r="I66" s="78" t="s">
        <v>2459</v>
      </c>
      <c r="J66" s="78" t="s">
        <v>2460</v>
      </c>
      <c r="K66" s="78" t="s">
        <v>2463</v>
      </c>
      <c r="L66" s="78" t="s">
        <v>2464</v>
      </c>
      <c r="M66" s="78" t="s">
        <v>2469</v>
      </c>
      <c r="N66" s="78" t="s">
        <v>2470</v>
      </c>
    </row>
    <row r="67" spans="1:14">
      <c r="A67">
        <v>44</v>
      </c>
      <c r="E67" t="s">
        <v>1965</v>
      </c>
      <c r="F67">
        <v>2016009016</v>
      </c>
      <c r="G67" s="118">
        <v>1.0204411831730551</v>
      </c>
      <c r="I67" s="78" t="s">
        <v>2498</v>
      </c>
      <c r="J67" s="78" t="s">
        <v>2499</v>
      </c>
      <c r="K67" s="78" t="s">
        <v>2502</v>
      </c>
      <c r="L67" s="78" t="s">
        <v>2503</v>
      </c>
      <c r="M67" s="78" t="s">
        <v>2507</v>
      </c>
      <c r="N67" s="78" t="s">
        <v>2508</v>
      </c>
    </row>
    <row r="68" spans="1:14">
      <c r="G68" s="118"/>
      <c r="I68" s="78"/>
      <c r="J68" s="78"/>
      <c r="K68" s="78"/>
      <c r="L68" s="78"/>
      <c r="M68" s="78"/>
      <c r="N68" s="78"/>
    </row>
    <row r="69" spans="1:14">
      <c r="G69" s="118"/>
      <c r="I69" s="78"/>
      <c r="J69" s="78"/>
      <c r="K69" s="78"/>
      <c r="L69" s="78"/>
      <c r="M69" s="78"/>
      <c r="N69" s="78"/>
    </row>
    <row r="70" spans="1:14" ht="15" thickBot="1">
      <c r="A70" s="128" t="s">
        <v>1736</v>
      </c>
      <c r="B70" s="131"/>
      <c r="C70" s="131"/>
      <c r="D70" s="131"/>
      <c r="G70" s="118"/>
      <c r="I70" s="78"/>
      <c r="J70" s="78"/>
      <c r="K70" s="78"/>
      <c r="L70" s="78"/>
      <c r="M70" s="78"/>
      <c r="N70" s="78"/>
    </row>
    <row r="71" spans="1:14">
      <c r="A71">
        <v>33</v>
      </c>
      <c r="E71" t="s">
        <v>1965</v>
      </c>
      <c r="F71">
        <v>2016009005</v>
      </c>
      <c r="G71" s="118">
        <v>1.0204890724946696</v>
      </c>
      <c r="I71" s="78" t="s">
        <v>2122</v>
      </c>
      <c r="J71" s="78" t="s">
        <v>2123</v>
      </c>
      <c r="K71" s="78" t="s">
        <v>2126</v>
      </c>
      <c r="L71" s="78" t="s">
        <v>2127</v>
      </c>
      <c r="M71" s="78" t="s">
        <v>2132</v>
      </c>
      <c r="N71" s="78" t="s">
        <v>2133</v>
      </c>
    </row>
    <row r="72" spans="1:14">
      <c r="A72">
        <v>48</v>
      </c>
      <c r="E72" t="s">
        <v>1965</v>
      </c>
      <c r="F72">
        <v>2016009005</v>
      </c>
      <c r="G72" s="118">
        <v>1.0204126002512333</v>
      </c>
      <c r="I72" s="129" t="s">
        <v>2524</v>
      </c>
      <c r="J72" s="129" t="s">
        <v>2525</v>
      </c>
      <c r="K72" s="129" t="s">
        <v>2528</v>
      </c>
      <c r="L72" s="129" t="s">
        <v>2529</v>
      </c>
      <c r="M72" s="129" t="s">
        <v>2534</v>
      </c>
      <c r="N72" s="129" t="s">
        <v>2535</v>
      </c>
    </row>
    <row r="73" spans="1:14">
      <c r="G73" s="118"/>
      <c r="H73" s="78" t="s">
        <v>1827</v>
      </c>
      <c r="I73" s="78" t="s">
        <v>2552</v>
      </c>
      <c r="J73" s="78" t="s">
        <v>2553</v>
      </c>
      <c r="K73" s="78" t="s">
        <v>2556</v>
      </c>
      <c r="L73" s="78" t="s">
        <v>2557</v>
      </c>
      <c r="M73" s="78" t="s">
        <v>2560</v>
      </c>
      <c r="N73" s="78" t="s">
        <v>2561</v>
      </c>
    </row>
    <row r="74" spans="1:14">
      <c r="G74" s="118"/>
      <c r="I74" s="78"/>
      <c r="J74" s="78"/>
      <c r="K74" s="78"/>
      <c r="L74" s="78"/>
      <c r="M74" s="78"/>
      <c r="N74" s="78"/>
    </row>
    <row r="75" spans="1:14">
      <c r="G75" s="118"/>
      <c r="I75" s="78"/>
      <c r="J75" s="78"/>
      <c r="K75" s="78"/>
      <c r="L75" s="78"/>
      <c r="M75" s="78"/>
      <c r="N75" s="78"/>
    </row>
    <row r="76" spans="1:14">
      <c r="A76">
        <v>35</v>
      </c>
      <c r="E76" t="s">
        <v>1965</v>
      </c>
      <c r="F76">
        <v>2016009007</v>
      </c>
      <c r="G76" s="118">
        <v>1.020436061204798</v>
      </c>
      <c r="I76" s="78" t="s">
        <v>2201</v>
      </c>
      <c r="J76" s="78" t="s">
        <v>2202</v>
      </c>
      <c r="K76" s="78" t="s">
        <v>2205</v>
      </c>
      <c r="L76" s="78" t="s">
        <v>2206</v>
      </c>
      <c r="M76" s="78" t="s">
        <v>2211</v>
      </c>
      <c r="N76" s="78" t="s">
        <v>2212</v>
      </c>
    </row>
    <row r="77" spans="1:14">
      <c r="A77">
        <v>40</v>
      </c>
      <c r="E77" t="s">
        <v>1965</v>
      </c>
      <c r="F77">
        <v>2016009007</v>
      </c>
      <c r="G77" s="118">
        <v>1.0203434387285051</v>
      </c>
      <c r="I77" s="129" t="s">
        <v>2581</v>
      </c>
      <c r="J77" s="129" t="s">
        <v>2582</v>
      </c>
      <c r="K77" s="129" t="s">
        <v>2585</v>
      </c>
      <c r="L77" s="129" t="s">
        <v>2586</v>
      </c>
      <c r="M77" s="129" t="s">
        <v>2590</v>
      </c>
      <c r="N77" s="129" t="s">
        <v>2591</v>
      </c>
    </row>
    <row r="78" spans="1:14">
      <c r="G78" s="118"/>
      <c r="H78" s="78" t="s">
        <v>1827</v>
      </c>
      <c r="I78" s="78" t="s">
        <v>1830</v>
      </c>
      <c r="J78" s="78" t="s">
        <v>2569</v>
      </c>
      <c r="K78" s="78" t="s">
        <v>2609</v>
      </c>
      <c r="L78" s="78" t="s">
        <v>2610</v>
      </c>
      <c r="M78" s="78" t="s">
        <v>2613</v>
      </c>
      <c r="N78" s="78" t="s">
        <v>2614</v>
      </c>
    </row>
    <row r="79" spans="1:14">
      <c r="G79" s="118"/>
      <c r="I79" s="78"/>
      <c r="J79" s="78"/>
      <c r="K79" s="78"/>
      <c r="L79" s="78"/>
      <c r="M79" s="78"/>
      <c r="N79" s="78"/>
    </row>
    <row r="80" spans="1:14">
      <c r="G80" s="118"/>
      <c r="I80" s="78"/>
      <c r="J80" s="78"/>
      <c r="K80" s="78"/>
      <c r="L80" s="78"/>
      <c r="M80" s="78"/>
      <c r="N80" s="78"/>
    </row>
    <row r="81" spans="1:14">
      <c r="A81">
        <v>43</v>
      </c>
      <c r="E81" t="s">
        <v>1965</v>
      </c>
      <c r="F81">
        <v>2016009015</v>
      </c>
      <c r="G81" s="118">
        <v>1.020458312565925</v>
      </c>
      <c r="I81" s="78" t="s">
        <v>2459</v>
      </c>
      <c r="J81" s="78" t="s">
        <v>2460</v>
      </c>
      <c r="K81" s="78" t="s">
        <v>2463</v>
      </c>
      <c r="L81" s="78" t="s">
        <v>2464</v>
      </c>
      <c r="M81" s="78" t="s">
        <v>2469</v>
      </c>
      <c r="N81" s="78" t="s">
        <v>2470</v>
      </c>
    </row>
    <row r="82" spans="1:14">
      <c r="A82">
        <v>46</v>
      </c>
      <c r="E82" t="s">
        <v>1965</v>
      </c>
      <c r="F82">
        <v>2016009015</v>
      </c>
      <c r="G82" s="118">
        <v>1.0204453531268054</v>
      </c>
      <c r="I82" s="129" t="s">
        <v>2632</v>
      </c>
      <c r="J82" s="129" t="s">
        <v>2633</v>
      </c>
      <c r="K82" s="129" t="s">
        <v>2636</v>
      </c>
      <c r="L82" s="129" t="s">
        <v>2637</v>
      </c>
      <c r="M82" s="129" t="s">
        <v>2642</v>
      </c>
      <c r="N82" s="129" t="s">
        <v>2643</v>
      </c>
    </row>
    <row r="83" spans="1:14">
      <c r="H83" s="78" t="s">
        <v>1827</v>
      </c>
      <c r="I83" s="78" t="s">
        <v>2661</v>
      </c>
      <c r="J83" s="78" t="s">
        <v>2624</v>
      </c>
      <c r="K83" s="78" t="s">
        <v>2619</v>
      </c>
      <c r="L83" s="78" t="s">
        <v>1847</v>
      </c>
      <c r="M83" s="78" t="s">
        <v>2607</v>
      </c>
      <c r="N83" s="78" t="s">
        <v>2554</v>
      </c>
    </row>
    <row r="84" spans="1:14">
      <c r="I84" s="78"/>
      <c r="J84" s="78"/>
      <c r="K84" s="78"/>
      <c r="L84" s="78"/>
      <c r="M84" s="78"/>
      <c r="N84" s="78"/>
    </row>
    <row r="85" spans="1:14">
      <c r="I85" s="78"/>
      <c r="J85" s="78"/>
      <c r="K85" s="78"/>
      <c r="L85" s="78"/>
      <c r="M85" s="78"/>
      <c r="N85" s="78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J37" sqref="J37"/>
    </sheetView>
  </sheetViews>
  <sheetFormatPr defaultColWidth="8.85546875" defaultRowHeight="14.4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ColWidth="8.85546875" defaultRowHeight="14.4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888"/>
  <sheetViews>
    <sheetView workbookViewId="0">
      <selection activeCell="D56" sqref="D56"/>
    </sheetView>
  </sheetViews>
  <sheetFormatPr defaultColWidth="8.85546875" defaultRowHeight="14.45"/>
  <sheetData>
    <row r="1" spans="1:67" s="152" customFormat="1" ht="12">
      <c r="A1" s="146" t="s">
        <v>4</v>
      </c>
      <c r="B1" s="146" t="s">
        <v>147</v>
      </c>
      <c r="C1" s="146" t="s">
        <v>148</v>
      </c>
      <c r="D1" s="146" t="s">
        <v>149</v>
      </c>
      <c r="E1" s="146" t="s">
        <v>150</v>
      </c>
      <c r="F1" s="146" t="s">
        <v>151</v>
      </c>
      <c r="G1" s="146" t="s">
        <v>152</v>
      </c>
      <c r="H1" s="146" t="s">
        <v>153</v>
      </c>
      <c r="I1" s="146" t="s">
        <v>154</v>
      </c>
      <c r="J1" s="146" t="s">
        <v>155</v>
      </c>
      <c r="K1" s="146" t="s">
        <v>5</v>
      </c>
      <c r="L1" s="147" t="s">
        <v>156</v>
      </c>
      <c r="M1" s="147" t="s">
        <v>157</v>
      </c>
      <c r="N1" s="148" t="s">
        <v>158</v>
      </c>
      <c r="O1" s="149" t="s">
        <v>159</v>
      </c>
      <c r="P1" s="150" t="s">
        <v>160</v>
      </c>
      <c r="Q1" s="149" t="s">
        <v>161</v>
      </c>
      <c r="R1" s="150" t="s">
        <v>162</v>
      </c>
      <c r="S1" s="149" t="s">
        <v>163</v>
      </c>
      <c r="T1" s="150" t="s">
        <v>164</v>
      </c>
      <c r="U1" s="149" t="s">
        <v>165</v>
      </c>
      <c r="V1" s="150" t="s">
        <v>166</v>
      </c>
      <c r="W1" s="149" t="s">
        <v>167</v>
      </c>
      <c r="X1" s="148" t="s">
        <v>168</v>
      </c>
      <c r="Y1" s="148" t="s">
        <v>169</v>
      </c>
      <c r="Z1" s="149" t="s">
        <v>170</v>
      </c>
      <c r="AA1" s="149" t="s">
        <v>171</v>
      </c>
      <c r="AB1" s="149" t="s">
        <v>172</v>
      </c>
      <c r="AC1" s="149" t="s">
        <v>173</v>
      </c>
      <c r="AD1" s="149" t="s">
        <v>174</v>
      </c>
      <c r="AE1" s="155" t="s">
        <v>175</v>
      </c>
      <c r="AF1" s="155" t="s">
        <v>176</v>
      </c>
      <c r="AG1" s="155" t="s">
        <v>177</v>
      </c>
      <c r="AH1" s="155" t="s">
        <v>178</v>
      </c>
      <c r="AI1" s="155" t="s">
        <v>179</v>
      </c>
      <c r="AJ1" s="155" t="s">
        <v>180</v>
      </c>
      <c r="AK1" s="149" t="s">
        <v>181</v>
      </c>
      <c r="AL1" s="149" t="s">
        <v>182</v>
      </c>
      <c r="AM1" s="149" t="s">
        <v>183</v>
      </c>
      <c r="AN1" s="149" t="s">
        <v>184</v>
      </c>
      <c r="AO1" s="149" t="s">
        <v>185</v>
      </c>
      <c r="AP1" s="151" t="s">
        <v>186</v>
      </c>
      <c r="AQ1" s="151" t="s">
        <v>187</v>
      </c>
      <c r="AR1" s="151" t="s">
        <v>188</v>
      </c>
      <c r="AS1" s="151" t="s">
        <v>189</v>
      </c>
      <c r="AT1" s="151" t="s">
        <v>190</v>
      </c>
      <c r="AU1" s="151" t="s">
        <v>191</v>
      </c>
      <c r="AV1" s="151" t="s">
        <v>192</v>
      </c>
      <c r="AW1" s="151" t="s">
        <v>193</v>
      </c>
      <c r="AX1" s="151" t="s">
        <v>194</v>
      </c>
      <c r="AY1" s="151" t="s">
        <v>195</v>
      </c>
      <c r="AZ1" s="151" t="s">
        <v>196</v>
      </c>
      <c r="BA1" s="151" t="s">
        <v>197</v>
      </c>
      <c r="BB1" s="151" t="s">
        <v>198</v>
      </c>
      <c r="BC1" s="151" t="s">
        <v>199</v>
      </c>
      <c r="BD1" s="151" t="s">
        <v>200</v>
      </c>
      <c r="BE1" s="151" t="s">
        <v>201</v>
      </c>
      <c r="BF1" s="151" t="s">
        <v>202</v>
      </c>
      <c r="BG1" s="151" t="s">
        <v>203</v>
      </c>
      <c r="BH1" s="151" t="s">
        <v>204</v>
      </c>
      <c r="BI1" s="151" t="s">
        <v>205</v>
      </c>
      <c r="BJ1" s="151" t="s">
        <v>206</v>
      </c>
      <c r="BK1" s="151" t="s">
        <v>207</v>
      </c>
      <c r="BL1" s="151" t="s">
        <v>208</v>
      </c>
      <c r="BM1" s="151" t="s">
        <v>209</v>
      </c>
      <c r="BN1" s="151" t="s">
        <v>210</v>
      </c>
      <c r="BO1" s="152" t="s">
        <v>211</v>
      </c>
    </row>
    <row r="2" spans="1:67" s="152" customFormat="1" ht="12">
      <c r="A2" s="146">
        <v>91</v>
      </c>
      <c r="B2" s="146"/>
      <c r="C2" s="146">
        <v>2</v>
      </c>
      <c r="D2" s="146">
        <v>1</v>
      </c>
      <c r="E2" s="146">
        <v>700</v>
      </c>
      <c r="F2" s="146">
        <v>800</v>
      </c>
      <c r="G2" s="146" t="s">
        <v>212</v>
      </c>
      <c r="H2" s="146">
        <v>1</v>
      </c>
      <c r="I2" s="146"/>
      <c r="J2" s="146"/>
      <c r="K2" s="146">
        <v>8</v>
      </c>
      <c r="L2" s="147">
        <v>41569</v>
      </c>
      <c r="M2" s="147" t="s">
        <v>213</v>
      </c>
      <c r="N2" s="148" t="s">
        <v>214</v>
      </c>
      <c r="O2" s="149" t="s">
        <v>215</v>
      </c>
      <c r="P2" s="150" t="s">
        <v>14</v>
      </c>
      <c r="Q2" s="149" t="s">
        <v>215</v>
      </c>
      <c r="R2" s="150" t="s">
        <v>14</v>
      </c>
      <c r="S2" s="149" t="s">
        <v>215</v>
      </c>
      <c r="T2" s="150" t="s">
        <v>14</v>
      </c>
      <c r="U2" s="149">
        <v>0.21</v>
      </c>
      <c r="V2" s="150" t="s">
        <v>216</v>
      </c>
      <c r="W2" s="149" t="s">
        <v>217</v>
      </c>
      <c r="X2" s="148" t="s">
        <v>218</v>
      </c>
      <c r="Y2" s="148">
        <v>0.6</v>
      </c>
      <c r="Z2" s="149"/>
      <c r="AA2" s="149" t="s">
        <v>219</v>
      </c>
      <c r="AB2" s="149"/>
      <c r="AC2" s="149" t="s">
        <v>219</v>
      </c>
      <c r="AD2" s="149" t="s">
        <v>219</v>
      </c>
      <c r="AE2" s="151">
        <v>0.2</v>
      </c>
      <c r="AF2" s="151">
        <v>0.2</v>
      </c>
      <c r="AG2" s="151">
        <v>0.2</v>
      </c>
      <c r="AH2" s="151">
        <v>0.21</v>
      </c>
      <c r="AI2" s="151">
        <v>0.5</v>
      </c>
      <c r="AJ2" s="151">
        <v>0.6</v>
      </c>
      <c r="AK2" s="151"/>
      <c r="AL2" s="151"/>
      <c r="AM2" s="151"/>
      <c r="AN2" s="151"/>
      <c r="AO2" s="151"/>
      <c r="AP2" s="151">
        <v>0.2</v>
      </c>
      <c r="AQ2" s="151">
        <v>15.1</v>
      </c>
      <c r="AR2" s="151">
        <v>30</v>
      </c>
      <c r="AS2" s="151">
        <v>7</v>
      </c>
      <c r="AT2" s="151">
        <v>503.5</v>
      </c>
      <c r="AU2" s="151">
        <v>1000</v>
      </c>
      <c r="AV2" s="151">
        <v>4</v>
      </c>
      <c r="AW2" s="151">
        <v>77</v>
      </c>
      <c r="AX2" s="151">
        <v>150</v>
      </c>
      <c r="AY2" s="151">
        <v>0.2</v>
      </c>
      <c r="AZ2" s="151">
        <v>35.1</v>
      </c>
      <c r="BA2" s="151">
        <v>70</v>
      </c>
      <c r="BB2" s="151">
        <v>0.01</v>
      </c>
      <c r="BC2" s="151">
        <v>35.005000000000003</v>
      </c>
      <c r="BD2" s="151">
        <v>70</v>
      </c>
      <c r="BE2" s="151">
        <v>242</v>
      </c>
      <c r="BF2" s="151">
        <v>415</v>
      </c>
      <c r="BG2" s="151">
        <v>5.14</v>
      </c>
      <c r="BH2" s="151">
        <v>81</v>
      </c>
      <c r="BI2" s="151">
        <v>13.9</v>
      </c>
      <c r="BJ2" s="151"/>
      <c r="BK2" s="151">
        <v>621</v>
      </c>
      <c r="BL2" s="151"/>
      <c r="BM2" s="151">
        <v>379</v>
      </c>
      <c r="BN2" s="151">
        <v>0.97999999999999987</v>
      </c>
    </row>
    <row r="3" spans="1:67" s="152" customFormat="1" ht="12">
      <c r="A3" s="146">
        <v>91</v>
      </c>
      <c r="B3" s="146"/>
      <c r="C3" s="146">
        <v>2</v>
      </c>
      <c r="D3" s="146">
        <v>1</v>
      </c>
      <c r="E3" s="146">
        <v>700</v>
      </c>
      <c r="F3" s="146">
        <v>800</v>
      </c>
      <c r="G3" s="146" t="s">
        <v>212</v>
      </c>
      <c r="H3" s="146">
        <v>1</v>
      </c>
      <c r="I3" s="146"/>
      <c r="J3" s="146"/>
      <c r="K3" s="146">
        <v>8</v>
      </c>
      <c r="L3" s="153">
        <v>41948</v>
      </c>
      <c r="M3" s="147" t="s">
        <v>213</v>
      </c>
      <c r="N3" s="148" t="s">
        <v>220</v>
      </c>
      <c r="O3" s="149" t="s">
        <v>215</v>
      </c>
      <c r="P3" s="150" t="s">
        <v>14</v>
      </c>
      <c r="Q3" s="149" t="s">
        <v>215</v>
      </c>
      <c r="R3" s="150" t="s">
        <v>14</v>
      </c>
      <c r="S3" s="149" t="s">
        <v>215</v>
      </c>
      <c r="T3" s="150" t="s">
        <v>14</v>
      </c>
      <c r="U3" s="149">
        <v>0.21</v>
      </c>
      <c r="V3" s="150" t="s">
        <v>216</v>
      </c>
      <c r="W3" s="149" t="s">
        <v>221</v>
      </c>
      <c r="X3" s="154" t="s">
        <v>216</v>
      </c>
      <c r="Y3" s="148">
        <v>0.63</v>
      </c>
      <c r="Z3" s="155"/>
      <c r="AA3" s="149" t="s">
        <v>219</v>
      </c>
      <c r="AB3" s="151"/>
      <c r="AC3" s="149" t="s">
        <v>219</v>
      </c>
      <c r="AD3" s="149" t="s">
        <v>219</v>
      </c>
      <c r="AE3" s="151">
        <v>0.2</v>
      </c>
      <c r="AF3" s="151">
        <v>0.2</v>
      </c>
      <c r="AG3" s="151">
        <v>0.2</v>
      </c>
      <c r="AH3" s="151">
        <v>0.21</v>
      </c>
      <c r="AI3" s="151">
        <v>0.02</v>
      </c>
      <c r="AJ3" s="151">
        <v>0.63</v>
      </c>
      <c r="AK3" s="151"/>
      <c r="AL3" s="151"/>
      <c r="AM3" s="151"/>
      <c r="AN3" s="151"/>
      <c r="AO3" s="151"/>
      <c r="AP3" s="151">
        <v>0.2</v>
      </c>
      <c r="AQ3" s="151">
        <v>15.1</v>
      </c>
      <c r="AR3" s="151">
        <v>30</v>
      </c>
      <c r="AS3" s="151">
        <v>7</v>
      </c>
      <c r="AT3" s="151">
        <v>503.5</v>
      </c>
      <c r="AU3" s="151">
        <v>1000</v>
      </c>
      <c r="AV3" s="151">
        <v>4</v>
      </c>
      <c r="AW3" s="151">
        <v>77</v>
      </c>
      <c r="AX3" s="151">
        <v>150</v>
      </c>
      <c r="AY3" s="151">
        <v>0.2</v>
      </c>
      <c r="AZ3" s="151">
        <v>35.1</v>
      </c>
      <c r="BA3" s="151">
        <v>70</v>
      </c>
      <c r="BB3" s="151">
        <v>0.01</v>
      </c>
      <c r="BC3" s="151">
        <v>35.005000000000003</v>
      </c>
      <c r="BD3" s="151">
        <v>70</v>
      </c>
      <c r="BE3" s="151">
        <v>255</v>
      </c>
      <c r="BF3" s="151">
        <v>436</v>
      </c>
      <c r="BG3" s="151">
        <v>5.24</v>
      </c>
      <c r="BH3" s="151">
        <v>89</v>
      </c>
      <c r="BI3" s="151">
        <v>12.7</v>
      </c>
      <c r="BJ3" s="151"/>
      <c r="BK3" s="151">
        <v>621</v>
      </c>
      <c r="BL3" s="151"/>
      <c r="BM3" s="151">
        <v>366</v>
      </c>
      <c r="BN3" s="151">
        <v>0.64399999999999991</v>
      </c>
      <c r="BO3" s="152">
        <v>2.52</v>
      </c>
    </row>
    <row r="4" spans="1:67" s="152" customFormat="1" ht="12">
      <c r="A4" s="146">
        <v>204</v>
      </c>
      <c r="B4" s="146"/>
      <c r="C4" s="146">
        <v>1</v>
      </c>
      <c r="D4" s="146">
        <v>1</v>
      </c>
      <c r="E4" s="146">
        <v>950</v>
      </c>
      <c r="F4" s="146">
        <v>1050</v>
      </c>
      <c r="G4" s="146" t="s">
        <v>212</v>
      </c>
      <c r="H4" s="146">
        <v>1</v>
      </c>
      <c r="I4" s="146"/>
      <c r="J4" s="146"/>
      <c r="K4" s="146">
        <v>10.5</v>
      </c>
      <c r="L4" s="147">
        <v>41569</v>
      </c>
      <c r="M4" s="147" t="s">
        <v>213</v>
      </c>
      <c r="N4" s="148" t="s">
        <v>222</v>
      </c>
      <c r="O4" s="157">
        <v>3600</v>
      </c>
      <c r="P4" s="158" t="s">
        <v>223</v>
      </c>
      <c r="Q4" s="157">
        <v>4800</v>
      </c>
      <c r="R4" s="158" t="s">
        <v>223</v>
      </c>
      <c r="S4" s="157">
        <v>480</v>
      </c>
      <c r="T4" s="158" t="s">
        <v>223</v>
      </c>
      <c r="U4" s="157">
        <v>3200</v>
      </c>
      <c r="V4" s="158" t="s">
        <v>223</v>
      </c>
      <c r="W4" s="157">
        <v>7500</v>
      </c>
      <c r="X4" s="159" t="s">
        <v>223</v>
      </c>
      <c r="Y4" s="159">
        <v>12000</v>
      </c>
      <c r="Z4" s="160"/>
      <c r="AA4" s="160" t="s">
        <v>219</v>
      </c>
      <c r="AB4" s="149"/>
      <c r="AC4" s="160" t="s">
        <v>219</v>
      </c>
      <c r="AD4" s="160" t="s">
        <v>219</v>
      </c>
      <c r="AE4" s="151">
        <v>3600</v>
      </c>
      <c r="AF4" s="151">
        <v>4800</v>
      </c>
      <c r="AG4" s="151">
        <v>480</v>
      </c>
      <c r="AH4" s="151">
        <v>3200</v>
      </c>
      <c r="AI4" s="151">
        <v>7500</v>
      </c>
      <c r="AJ4" s="151">
        <v>12000</v>
      </c>
      <c r="AK4" s="151"/>
      <c r="AL4" s="151"/>
      <c r="AM4" s="151"/>
      <c r="AN4" s="151"/>
      <c r="AO4" s="151"/>
      <c r="AP4" s="151">
        <v>0.2</v>
      </c>
      <c r="AQ4" s="151">
        <v>15.1</v>
      </c>
      <c r="AR4" s="151">
        <v>30</v>
      </c>
      <c r="AS4" s="151">
        <v>7</v>
      </c>
      <c r="AT4" s="151">
        <v>503.5</v>
      </c>
      <c r="AU4" s="151">
        <v>1000</v>
      </c>
      <c r="AV4" s="151">
        <v>4</v>
      </c>
      <c r="AW4" s="151">
        <v>77</v>
      </c>
      <c r="AX4" s="151">
        <v>150</v>
      </c>
      <c r="AY4" s="151">
        <v>0.2</v>
      </c>
      <c r="AZ4" s="151">
        <v>35.1</v>
      </c>
      <c r="BA4" s="151">
        <v>70</v>
      </c>
      <c r="BB4" s="151">
        <v>0.01</v>
      </c>
      <c r="BC4" s="151">
        <v>35.005000000000003</v>
      </c>
      <c r="BD4" s="151">
        <v>70</v>
      </c>
      <c r="BE4" s="151">
        <v>200</v>
      </c>
      <c r="BF4" s="151">
        <v>165</v>
      </c>
      <c r="BG4" s="151">
        <v>5.69</v>
      </c>
      <c r="BH4" s="151">
        <v>55</v>
      </c>
      <c r="BI4" s="151">
        <v>14</v>
      </c>
      <c r="BJ4" s="151"/>
      <c r="BK4" s="151">
        <v>625</v>
      </c>
      <c r="BL4" s="151"/>
      <c r="BM4" s="151">
        <v>425</v>
      </c>
      <c r="BN4" s="151">
        <v>19580</v>
      </c>
    </row>
    <row r="5" spans="1:67" s="152" customFormat="1" ht="12">
      <c r="A5" s="146">
        <v>204</v>
      </c>
      <c r="B5" s="146"/>
      <c r="C5" s="146">
        <v>1</v>
      </c>
      <c r="D5" s="146">
        <v>1</v>
      </c>
      <c r="E5" s="146">
        <v>950</v>
      </c>
      <c r="F5" s="146">
        <v>1050</v>
      </c>
      <c r="G5" s="146" t="s">
        <v>212</v>
      </c>
      <c r="H5" s="146">
        <v>1</v>
      </c>
      <c r="I5" s="146"/>
      <c r="J5" s="146"/>
      <c r="K5" s="146">
        <v>10.5</v>
      </c>
      <c r="L5" s="153">
        <v>41961</v>
      </c>
      <c r="M5" s="147" t="s">
        <v>213</v>
      </c>
      <c r="N5" s="148" t="s">
        <v>224</v>
      </c>
      <c r="O5" s="157">
        <v>2600</v>
      </c>
      <c r="P5" s="158" t="s">
        <v>223</v>
      </c>
      <c r="Q5" s="157">
        <v>3600</v>
      </c>
      <c r="R5" s="158" t="s">
        <v>223</v>
      </c>
      <c r="S5" s="157">
        <v>490</v>
      </c>
      <c r="T5" s="158" t="s">
        <v>223</v>
      </c>
      <c r="U5" s="157">
        <v>3200</v>
      </c>
      <c r="V5" s="158" t="s">
        <v>223</v>
      </c>
      <c r="W5" s="157">
        <v>6600</v>
      </c>
      <c r="X5" s="159" t="s">
        <v>223</v>
      </c>
      <c r="Y5" s="159">
        <v>9890</v>
      </c>
      <c r="Z5" s="155"/>
      <c r="AA5" s="160" t="s">
        <v>219</v>
      </c>
      <c r="AB5" s="151"/>
      <c r="AC5" s="160" t="s">
        <v>219</v>
      </c>
      <c r="AD5" s="160" t="s">
        <v>219</v>
      </c>
      <c r="AE5" s="151">
        <v>2600</v>
      </c>
      <c r="AF5" s="151">
        <v>3600</v>
      </c>
      <c r="AG5" s="151">
        <v>490</v>
      </c>
      <c r="AH5" s="151">
        <v>3200</v>
      </c>
      <c r="AI5" s="151">
        <v>6600</v>
      </c>
      <c r="AJ5" s="151">
        <v>9890</v>
      </c>
      <c r="AK5" s="151"/>
      <c r="AL5" s="151"/>
      <c r="AM5" s="151"/>
      <c r="AN5" s="151"/>
      <c r="AO5" s="151"/>
      <c r="AP5" s="151">
        <v>0.2</v>
      </c>
      <c r="AQ5" s="151">
        <v>15.1</v>
      </c>
      <c r="AR5" s="151">
        <v>30</v>
      </c>
      <c r="AS5" s="151">
        <v>7</v>
      </c>
      <c r="AT5" s="151">
        <v>503.5</v>
      </c>
      <c r="AU5" s="151">
        <v>1000</v>
      </c>
      <c r="AV5" s="151">
        <v>4</v>
      </c>
      <c r="AW5" s="151">
        <v>77</v>
      </c>
      <c r="AX5" s="151">
        <v>150</v>
      </c>
      <c r="AY5" s="151">
        <v>0.2</v>
      </c>
      <c r="AZ5" s="151">
        <v>35.1</v>
      </c>
      <c r="BA5" s="151">
        <v>70</v>
      </c>
      <c r="BB5" s="151">
        <v>0.01</v>
      </c>
      <c r="BC5" s="151">
        <v>35.005000000000003</v>
      </c>
      <c r="BD5" s="151">
        <v>70</v>
      </c>
      <c r="BE5" s="151">
        <v>253</v>
      </c>
      <c r="BF5" s="151">
        <v>171</v>
      </c>
      <c r="BG5" s="151">
        <v>5.48</v>
      </c>
      <c r="BH5" s="151">
        <v>77</v>
      </c>
      <c r="BI5" s="151">
        <v>12.4</v>
      </c>
      <c r="BJ5" s="151"/>
      <c r="BK5" s="151">
        <v>625</v>
      </c>
      <c r="BL5" s="151"/>
      <c r="BM5" s="151">
        <v>372</v>
      </c>
      <c r="BN5" s="151">
        <v>16490</v>
      </c>
      <c r="BO5" s="152">
        <v>1.28</v>
      </c>
    </row>
    <row r="6" spans="1:67" s="168" customFormat="1" ht="12">
      <c r="A6" s="161">
        <v>241</v>
      </c>
      <c r="B6" s="161" t="s">
        <v>225</v>
      </c>
      <c r="C6" s="161">
        <v>1</v>
      </c>
      <c r="D6" s="161">
        <v>0</v>
      </c>
      <c r="E6" s="161">
        <v>1200</v>
      </c>
      <c r="F6" s="161">
        <v>1300</v>
      </c>
      <c r="G6" s="161" t="s">
        <v>212</v>
      </c>
      <c r="H6" s="161">
        <v>1</v>
      </c>
      <c r="I6" s="161"/>
      <c r="J6" s="161" t="s">
        <v>226</v>
      </c>
      <c r="K6" s="161">
        <v>13</v>
      </c>
      <c r="L6" s="162">
        <v>36080</v>
      </c>
      <c r="M6" s="162" t="s">
        <v>227</v>
      </c>
      <c r="N6" s="163"/>
      <c r="O6" s="164" t="s">
        <v>228</v>
      </c>
      <c r="P6" s="165"/>
      <c r="Q6" s="164" t="s">
        <v>228</v>
      </c>
      <c r="R6" s="165"/>
      <c r="S6" s="164" t="s">
        <v>228</v>
      </c>
      <c r="T6" s="165"/>
      <c r="U6" s="164" t="s">
        <v>228</v>
      </c>
      <c r="V6" s="165"/>
      <c r="W6" s="164" t="s">
        <v>228</v>
      </c>
      <c r="X6" s="163"/>
      <c r="Y6" s="163">
        <v>0.27999999999999997</v>
      </c>
      <c r="Z6" s="166">
        <v>1.7</v>
      </c>
      <c r="AA6" s="166">
        <v>0.3</v>
      </c>
      <c r="AB6" s="166"/>
      <c r="AC6" s="166">
        <v>0.13</v>
      </c>
      <c r="AD6" s="166">
        <v>26</v>
      </c>
      <c r="AE6" s="167">
        <v>0.1</v>
      </c>
      <c r="AF6" s="167">
        <v>0.1</v>
      </c>
      <c r="AG6" s="167">
        <v>0.1</v>
      </c>
      <c r="AH6" s="167">
        <v>0.1</v>
      </c>
      <c r="AI6" s="167">
        <v>0.1</v>
      </c>
      <c r="AJ6" s="167">
        <v>0.27999999999999997</v>
      </c>
      <c r="AK6" s="167">
        <v>1.7</v>
      </c>
      <c r="AL6" s="167">
        <v>0.3</v>
      </c>
      <c r="AM6" s="167"/>
      <c r="AN6" s="167">
        <v>0.13</v>
      </c>
      <c r="AO6" s="167">
        <v>26</v>
      </c>
      <c r="AP6" s="167">
        <v>0.2</v>
      </c>
      <c r="AQ6" s="167">
        <v>15.1</v>
      </c>
      <c r="AR6" s="167">
        <v>30</v>
      </c>
      <c r="AS6" s="167">
        <v>7</v>
      </c>
      <c r="AT6" s="167">
        <v>503.5</v>
      </c>
      <c r="AU6" s="167">
        <v>1000</v>
      </c>
      <c r="AV6" s="167">
        <v>4</v>
      </c>
      <c r="AW6" s="167">
        <v>77</v>
      </c>
      <c r="AX6" s="167">
        <v>150</v>
      </c>
      <c r="AY6" s="167">
        <v>0.2</v>
      </c>
      <c r="AZ6" s="167">
        <v>35.1</v>
      </c>
      <c r="BA6" s="167">
        <v>70</v>
      </c>
      <c r="BB6" s="167">
        <v>0.01</v>
      </c>
      <c r="BC6" s="167">
        <v>35.005000000000003</v>
      </c>
      <c r="BD6" s="167">
        <v>70</v>
      </c>
      <c r="BE6" s="167"/>
      <c r="BF6" s="167"/>
      <c r="BG6" s="167"/>
      <c r="BH6" s="167"/>
      <c r="BI6" s="167"/>
      <c r="BJ6" s="167"/>
      <c r="BK6" s="167">
        <v>621</v>
      </c>
      <c r="BL6" s="167"/>
      <c r="BM6" s="167"/>
      <c r="BN6" s="167">
        <v>0.35</v>
      </c>
    </row>
    <row r="7" spans="1:67" s="152" customFormat="1" ht="12">
      <c r="A7" s="146">
        <v>241</v>
      </c>
      <c r="B7" s="146"/>
      <c r="C7" s="146">
        <v>2</v>
      </c>
      <c r="D7" s="146">
        <v>1</v>
      </c>
      <c r="E7" s="146">
        <v>1500</v>
      </c>
      <c r="F7" s="146">
        <v>1600</v>
      </c>
      <c r="G7" s="146" t="s">
        <v>212</v>
      </c>
      <c r="H7" s="146">
        <v>2</v>
      </c>
      <c r="I7" s="146"/>
      <c r="J7" s="146"/>
      <c r="K7" s="146">
        <v>16</v>
      </c>
      <c r="L7" s="147">
        <v>41565</v>
      </c>
      <c r="M7" s="147" t="s">
        <v>213</v>
      </c>
      <c r="N7" s="148" t="s">
        <v>229</v>
      </c>
      <c r="O7" s="149" t="s">
        <v>215</v>
      </c>
      <c r="P7" s="169" t="s">
        <v>14</v>
      </c>
      <c r="Q7" s="149" t="s">
        <v>215</v>
      </c>
      <c r="R7" s="169" t="s">
        <v>14</v>
      </c>
      <c r="S7" s="149" t="s">
        <v>215</v>
      </c>
      <c r="T7" s="169" t="s">
        <v>14</v>
      </c>
      <c r="U7" s="149">
        <v>0.21</v>
      </c>
      <c r="V7" s="169" t="s">
        <v>216</v>
      </c>
      <c r="W7" s="149" t="s">
        <v>230</v>
      </c>
      <c r="X7" s="154" t="s">
        <v>216</v>
      </c>
      <c r="Y7" s="154">
        <v>0.6</v>
      </c>
      <c r="Z7" s="157"/>
      <c r="AA7" s="157" t="s">
        <v>219</v>
      </c>
      <c r="AB7" s="157"/>
      <c r="AC7" s="157" t="s">
        <v>219</v>
      </c>
      <c r="AD7" s="157" t="s">
        <v>219</v>
      </c>
      <c r="AE7" s="151">
        <v>0.2</v>
      </c>
      <c r="AF7" s="151">
        <v>0.2</v>
      </c>
      <c r="AG7" s="151">
        <v>0.2</v>
      </c>
      <c r="AH7" s="151">
        <v>0.21</v>
      </c>
      <c r="AI7" s="151">
        <v>0.05</v>
      </c>
      <c r="AJ7" s="151">
        <v>0.6</v>
      </c>
      <c r="AK7" s="151"/>
      <c r="AL7" s="151"/>
      <c r="AM7" s="151"/>
      <c r="AN7" s="151"/>
      <c r="AO7" s="151"/>
      <c r="AP7" s="151">
        <v>0.2</v>
      </c>
      <c r="AQ7" s="151">
        <v>15.1</v>
      </c>
      <c r="AR7" s="151">
        <v>30</v>
      </c>
      <c r="AS7" s="151">
        <v>7</v>
      </c>
      <c r="AT7" s="151">
        <v>503.5</v>
      </c>
      <c r="AU7" s="151">
        <v>1000</v>
      </c>
      <c r="AV7" s="151">
        <v>4</v>
      </c>
      <c r="AW7" s="151">
        <v>77</v>
      </c>
      <c r="AX7" s="151">
        <v>150</v>
      </c>
      <c r="AY7" s="151">
        <v>0.2</v>
      </c>
      <c r="AZ7" s="151">
        <v>35.1</v>
      </c>
      <c r="BA7" s="151">
        <v>70</v>
      </c>
      <c r="BB7" s="151">
        <v>0.01</v>
      </c>
      <c r="BC7" s="151">
        <v>35.005000000000003</v>
      </c>
      <c r="BD7" s="151">
        <v>70</v>
      </c>
      <c r="BE7" s="151">
        <v>363</v>
      </c>
      <c r="BF7" s="151">
        <v>384</v>
      </c>
      <c r="BG7" s="151">
        <v>5.8</v>
      </c>
      <c r="BH7" s="151">
        <v>42</v>
      </c>
      <c r="BI7" s="151">
        <v>12</v>
      </c>
      <c r="BJ7" s="151"/>
      <c r="BK7" s="151">
        <v>618</v>
      </c>
      <c r="BL7" s="151"/>
      <c r="BM7" s="151">
        <v>255</v>
      </c>
      <c r="BN7" s="151">
        <v>0.66499999999999992</v>
      </c>
    </row>
    <row r="8" spans="1:67" s="152" customFormat="1" ht="12">
      <c r="A8" s="146">
        <v>241</v>
      </c>
      <c r="B8" s="146"/>
      <c r="C8" s="146">
        <v>2</v>
      </c>
      <c r="D8" s="146">
        <v>1</v>
      </c>
      <c r="E8" s="146">
        <v>1500</v>
      </c>
      <c r="F8" s="146">
        <v>1600</v>
      </c>
      <c r="G8" s="146" t="s">
        <v>212</v>
      </c>
      <c r="H8" s="146">
        <v>2</v>
      </c>
      <c r="I8" s="146"/>
      <c r="J8" s="146"/>
      <c r="K8" s="146">
        <v>16</v>
      </c>
      <c r="L8" s="153">
        <v>41948</v>
      </c>
      <c r="M8" s="147" t="s">
        <v>213</v>
      </c>
      <c r="N8" s="148" t="s">
        <v>231</v>
      </c>
      <c r="O8" s="149" t="s">
        <v>215</v>
      </c>
      <c r="P8" s="169" t="s">
        <v>14</v>
      </c>
      <c r="Q8" s="149">
        <v>0.22</v>
      </c>
      <c r="R8" s="169" t="s">
        <v>14</v>
      </c>
      <c r="S8" s="149" t="s">
        <v>215</v>
      </c>
      <c r="T8" s="169" t="s">
        <v>14</v>
      </c>
      <c r="U8" s="149">
        <v>0.56000000000000005</v>
      </c>
      <c r="V8" s="169" t="s">
        <v>218</v>
      </c>
      <c r="W8" s="149" t="s">
        <v>221</v>
      </c>
      <c r="X8" s="154" t="s">
        <v>216</v>
      </c>
      <c r="Y8" s="154">
        <v>1.06</v>
      </c>
      <c r="Z8" s="155"/>
      <c r="AA8" s="157" t="s">
        <v>219</v>
      </c>
      <c r="AB8" s="151"/>
      <c r="AC8" s="157" t="s">
        <v>219</v>
      </c>
      <c r="AD8" s="157" t="s">
        <v>219</v>
      </c>
      <c r="AE8" s="151">
        <v>0.2</v>
      </c>
      <c r="AF8" s="151">
        <v>0.22</v>
      </c>
      <c r="AG8" s="151">
        <v>0.2</v>
      </c>
      <c r="AH8" s="151">
        <v>0.56000000000000005</v>
      </c>
      <c r="AI8" s="151">
        <v>0.02</v>
      </c>
      <c r="AJ8" s="151">
        <v>1.06</v>
      </c>
      <c r="AK8" s="151"/>
      <c r="AL8" s="151"/>
      <c r="AM8" s="151"/>
      <c r="AN8" s="151"/>
      <c r="AO8" s="151"/>
      <c r="AP8" s="151">
        <v>0.2</v>
      </c>
      <c r="AQ8" s="151">
        <v>15.1</v>
      </c>
      <c r="AR8" s="151">
        <v>30</v>
      </c>
      <c r="AS8" s="151">
        <v>7</v>
      </c>
      <c r="AT8" s="151">
        <v>503.5</v>
      </c>
      <c r="AU8" s="151">
        <v>1000</v>
      </c>
      <c r="AV8" s="151">
        <v>4</v>
      </c>
      <c r="AW8" s="151">
        <v>77</v>
      </c>
      <c r="AX8" s="151">
        <v>150</v>
      </c>
      <c r="AY8" s="151">
        <v>0.2</v>
      </c>
      <c r="AZ8" s="151">
        <v>35.1</v>
      </c>
      <c r="BA8" s="151">
        <v>70</v>
      </c>
      <c r="BB8" s="151">
        <v>0.01</v>
      </c>
      <c r="BC8" s="151">
        <v>35.005000000000003</v>
      </c>
      <c r="BD8" s="151">
        <v>70</v>
      </c>
      <c r="BE8" s="151">
        <v>358</v>
      </c>
      <c r="BF8" s="151">
        <v>310</v>
      </c>
      <c r="BG8" s="151">
        <v>5.92</v>
      </c>
      <c r="BH8" s="151">
        <v>54</v>
      </c>
      <c r="BI8" s="151">
        <v>12.8</v>
      </c>
      <c r="BJ8" s="151"/>
      <c r="BK8" s="151">
        <v>618</v>
      </c>
      <c r="BL8" s="151"/>
      <c r="BM8" s="151">
        <v>260</v>
      </c>
      <c r="BN8" s="151">
        <v>1.0740000000000001</v>
      </c>
      <c r="BO8" s="152">
        <v>3.07</v>
      </c>
    </row>
    <row r="9" spans="1:67" s="152" customFormat="1" ht="12">
      <c r="A9" s="146">
        <v>241</v>
      </c>
      <c r="B9" s="146"/>
      <c r="C9" s="146">
        <v>3</v>
      </c>
      <c r="D9" s="146">
        <v>1</v>
      </c>
      <c r="E9" s="146">
        <v>2000</v>
      </c>
      <c r="F9" s="146">
        <v>2100</v>
      </c>
      <c r="G9" s="146" t="s">
        <v>212</v>
      </c>
      <c r="H9" s="146">
        <v>2</v>
      </c>
      <c r="I9" s="146"/>
      <c r="J9" s="146"/>
      <c r="K9" s="146">
        <v>21</v>
      </c>
      <c r="L9" s="147">
        <v>41565</v>
      </c>
      <c r="M9" s="147" t="s">
        <v>213</v>
      </c>
      <c r="N9" s="148" t="s">
        <v>232</v>
      </c>
      <c r="O9" s="170">
        <v>18000</v>
      </c>
      <c r="P9" s="171" t="s">
        <v>223</v>
      </c>
      <c r="Q9" s="170">
        <v>170</v>
      </c>
      <c r="R9" s="172" t="s">
        <v>218</v>
      </c>
      <c r="S9" s="170">
        <v>3100</v>
      </c>
      <c r="T9" s="171" t="s">
        <v>223</v>
      </c>
      <c r="U9" s="170">
        <v>2000</v>
      </c>
      <c r="V9" s="171" t="s">
        <v>223</v>
      </c>
      <c r="W9" s="170">
        <v>5300</v>
      </c>
      <c r="X9" s="173" t="s">
        <v>223</v>
      </c>
      <c r="Y9" s="173">
        <v>23000</v>
      </c>
      <c r="Z9" s="155">
        <v>14</v>
      </c>
      <c r="AA9" s="155">
        <v>15</v>
      </c>
      <c r="AB9" s="155">
        <v>0</v>
      </c>
      <c r="AC9" s="155" t="s">
        <v>233</v>
      </c>
      <c r="AD9" s="155" t="s">
        <v>234</v>
      </c>
      <c r="AE9" s="151">
        <v>18000</v>
      </c>
      <c r="AF9" s="151">
        <v>170</v>
      </c>
      <c r="AG9" s="151">
        <v>3100</v>
      </c>
      <c r="AH9" s="151">
        <v>2000</v>
      </c>
      <c r="AI9" s="151">
        <v>5300</v>
      </c>
      <c r="AJ9" s="151">
        <v>23000</v>
      </c>
      <c r="AK9" s="151">
        <v>14000</v>
      </c>
      <c r="AL9" s="151">
        <v>15</v>
      </c>
      <c r="AM9" s="151"/>
      <c r="AN9" s="151">
        <v>0.75</v>
      </c>
      <c r="AO9" s="151">
        <v>5</v>
      </c>
      <c r="AP9" s="151">
        <v>0.2</v>
      </c>
      <c r="AQ9" s="151">
        <v>15.1</v>
      </c>
      <c r="AR9" s="151">
        <v>30</v>
      </c>
      <c r="AS9" s="151">
        <v>7</v>
      </c>
      <c r="AT9" s="151">
        <v>503.5</v>
      </c>
      <c r="AU9" s="151">
        <v>1000</v>
      </c>
      <c r="AV9" s="151">
        <v>4</v>
      </c>
      <c r="AW9" s="151">
        <v>77</v>
      </c>
      <c r="AX9" s="151">
        <v>150</v>
      </c>
      <c r="AY9" s="151">
        <v>0.2</v>
      </c>
      <c r="AZ9" s="151">
        <v>35.1</v>
      </c>
      <c r="BA9" s="151">
        <v>70</v>
      </c>
      <c r="BB9" s="151">
        <v>0.01</v>
      </c>
      <c r="BC9" s="151">
        <v>35.005000000000003</v>
      </c>
      <c r="BD9" s="151">
        <v>70</v>
      </c>
      <c r="BE9" s="151">
        <v>361</v>
      </c>
      <c r="BF9" s="151">
        <v>319</v>
      </c>
      <c r="BG9" s="151">
        <v>6.2</v>
      </c>
      <c r="BH9" s="151">
        <v>26</v>
      </c>
      <c r="BI9" s="151">
        <v>12</v>
      </c>
      <c r="BJ9" s="151"/>
      <c r="BK9" s="151">
        <v>611</v>
      </c>
      <c r="BL9" s="151"/>
      <c r="BM9" s="151">
        <v>250</v>
      </c>
      <c r="BN9" s="151">
        <v>28570</v>
      </c>
    </row>
    <row r="10" spans="1:67" s="152" customFormat="1" ht="12">
      <c r="A10" s="146">
        <v>241</v>
      </c>
      <c r="B10" s="146"/>
      <c r="C10" s="146">
        <v>3</v>
      </c>
      <c r="D10" s="146">
        <v>1</v>
      </c>
      <c r="E10" s="146">
        <v>2000</v>
      </c>
      <c r="F10" s="146">
        <v>2100</v>
      </c>
      <c r="G10" s="146" t="s">
        <v>212</v>
      </c>
      <c r="H10" s="146">
        <v>2</v>
      </c>
      <c r="I10" s="146"/>
      <c r="J10" s="146"/>
      <c r="K10" s="146">
        <v>21</v>
      </c>
      <c r="L10" s="153">
        <v>41948</v>
      </c>
      <c r="M10" s="147" t="s">
        <v>213</v>
      </c>
      <c r="N10" s="148" t="s">
        <v>235</v>
      </c>
      <c r="O10" s="170">
        <v>9800</v>
      </c>
      <c r="P10" s="171" t="s">
        <v>223</v>
      </c>
      <c r="Q10" s="170">
        <v>98</v>
      </c>
      <c r="R10" s="172" t="s">
        <v>218</v>
      </c>
      <c r="S10" s="170">
        <v>2300</v>
      </c>
      <c r="T10" s="171" t="s">
        <v>223</v>
      </c>
      <c r="U10" s="170">
        <v>1440</v>
      </c>
      <c r="V10" s="171" t="s">
        <v>223</v>
      </c>
      <c r="W10" s="170">
        <v>2600</v>
      </c>
      <c r="X10" s="173" t="s">
        <v>223</v>
      </c>
      <c r="Y10" s="173">
        <v>13638</v>
      </c>
      <c r="Z10" s="155">
        <v>16</v>
      </c>
      <c r="AA10" s="155">
        <v>17</v>
      </c>
      <c r="AB10" s="155">
        <v>0</v>
      </c>
      <c r="AC10" s="155" t="s">
        <v>233</v>
      </c>
      <c r="AD10" s="155" t="s">
        <v>234</v>
      </c>
      <c r="AE10" s="151">
        <v>9800</v>
      </c>
      <c r="AF10" s="151">
        <v>98</v>
      </c>
      <c r="AG10" s="151">
        <v>2300</v>
      </c>
      <c r="AH10" s="151">
        <v>1440</v>
      </c>
      <c r="AI10" s="151">
        <v>2600</v>
      </c>
      <c r="AJ10" s="151">
        <v>13638</v>
      </c>
      <c r="AK10" s="151">
        <v>16000</v>
      </c>
      <c r="AL10" s="151">
        <v>17</v>
      </c>
      <c r="AM10" s="151"/>
      <c r="AN10" s="151">
        <v>0.75</v>
      </c>
      <c r="AO10" s="151">
        <v>5</v>
      </c>
      <c r="AP10" s="151">
        <v>0.2</v>
      </c>
      <c r="AQ10" s="151">
        <v>15.1</v>
      </c>
      <c r="AR10" s="151">
        <v>30</v>
      </c>
      <c r="AS10" s="151">
        <v>7</v>
      </c>
      <c r="AT10" s="151">
        <v>503.5</v>
      </c>
      <c r="AU10" s="151">
        <v>1000</v>
      </c>
      <c r="AV10" s="151">
        <v>4</v>
      </c>
      <c r="AW10" s="151">
        <v>77</v>
      </c>
      <c r="AX10" s="151">
        <v>150</v>
      </c>
      <c r="AY10" s="151">
        <v>0.2</v>
      </c>
      <c r="AZ10" s="151">
        <v>35.1</v>
      </c>
      <c r="BA10" s="151">
        <v>70</v>
      </c>
      <c r="BB10" s="151">
        <v>0.01</v>
      </c>
      <c r="BC10" s="151">
        <v>35.005000000000003</v>
      </c>
      <c r="BD10" s="151">
        <v>70</v>
      </c>
      <c r="BE10" s="151">
        <v>355</v>
      </c>
      <c r="BF10" s="151">
        <v>259</v>
      </c>
      <c r="BG10" s="151">
        <v>6.24</v>
      </c>
      <c r="BH10" s="151">
        <v>30</v>
      </c>
      <c r="BI10" s="151">
        <v>12.7</v>
      </c>
      <c r="BJ10" s="151"/>
      <c r="BK10" s="151">
        <v>611</v>
      </c>
      <c r="BL10" s="151"/>
      <c r="BM10" s="151">
        <v>256</v>
      </c>
      <c r="BN10" s="151">
        <v>16238</v>
      </c>
      <c r="BO10" s="152">
        <v>1.24</v>
      </c>
    </row>
    <row r="11" spans="1:67" s="152" customFormat="1" ht="12">
      <c r="A11" s="146">
        <v>241</v>
      </c>
      <c r="B11" s="146"/>
      <c r="C11" s="146">
        <v>4</v>
      </c>
      <c r="D11" s="146">
        <v>1</v>
      </c>
      <c r="E11" s="146">
        <v>2900</v>
      </c>
      <c r="F11" s="146">
        <v>3000</v>
      </c>
      <c r="G11" s="146" t="s">
        <v>212</v>
      </c>
      <c r="H11" s="146">
        <v>2</v>
      </c>
      <c r="I11" s="146"/>
      <c r="J11" s="146"/>
      <c r="K11" s="146">
        <v>30</v>
      </c>
      <c r="L11" s="147">
        <v>41565</v>
      </c>
      <c r="M11" s="147" t="s">
        <v>213</v>
      </c>
      <c r="N11" s="148" t="s">
        <v>236</v>
      </c>
      <c r="O11" s="170">
        <v>3100</v>
      </c>
      <c r="P11" s="171" t="s">
        <v>223</v>
      </c>
      <c r="Q11" s="170">
        <v>20</v>
      </c>
      <c r="R11" s="172" t="s">
        <v>218</v>
      </c>
      <c r="S11" s="170">
        <v>650</v>
      </c>
      <c r="T11" s="171" t="s">
        <v>223</v>
      </c>
      <c r="U11" s="170">
        <v>120</v>
      </c>
      <c r="V11" s="171" t="s">
        <v>223</v>
      </c>
      <c r="W11" s="170">
        <v>290</v>
      </c>
      <c r="X11" s="173" t="s">
        <v>223</v>
      </c>
      <c r="Y11" s="173">
        <v>3900</v>
      </c>
      <c r="Z11" s="155">
        <v>8.3000000000000007</v>
      </c>
      <c r="AA11" s="155">
        <v>7.6</v>
      </c>
      <c r="AB11" s="155">
        <v>0.7</v>
      </c>
      <c r="AC11" s="155">
        <v>1.2</v>
      </c>
      <c r="AD11" s="155" t="s">
        <v>234</v>
      </c>
      <c r="AE11" s="151">
        <v>3100</v>
      </c>
      <c r="AF11" s="151">
        <v>20</v>
      </c>
      <c r="AG11" s="151">
        <v>650</v>
      </c>
      <c r="AH11" s="151">
        <v>120</v>
      </c>
      <c r="AI11" s="151">
        <v>290</v>
      </c>
      <c r="AJ11" s="151">
        <v>3900</v>
      </c>
      <c r="AK11" s="151">
        <v>8300</v>
      </c>
      <c r="AL11" s="151">
        <v>7.6</v>
      </c>
      <c r="AM11" s="151"/>
      <c r="AN11" s="151">
        <v>1.2</v>
      </c>
      <c r="AO11" s="151">
        <v>5</v>
      </c>
      <c r="AP11" s="151">
        <v>0.2</v>
      </c>
      <c r="AQ11" s="151">
        <v>15.1</v>
      </c>
      <c r="AR11" s="151">
        <v>30</v>
      </c>
      <c r="AS11" s="151">
        <v>7</v>
      </c>
      <c r="AT11" s="151">
        <v>503.5</v>
      </c>
      <c r="AU11" s="151">
        <v>1000</v>
      </c>
      <c r="AV11" s="151">
        <v>4</v>
      </c>
      <c r="AW11" s="151">
        <v>77</v>
      </c>
      <c r="AX11" s="151">
        <v>150</v>
      </c>
      <c r="AY11" s="151">
        <v>0.2</v>
      </c>
      <c r="AZ11" s="151">
        <v>35.1</v>
      </c>
      <c r="BA11" s="151">
        <v>70</v>
      </c>
      <c r="BB11" s="151">
        <v>0.01</v>
      </c>
      <c r="BC11" s="151">
        <v>35.005000000000003</v>
      </c>
      <c r="BD11" s="151">
        <v>70</v>
      </c>
      <c r="BE11" s="151">
        <v>355</v>
      </c>
      <c r="BF11" s="151">
        <v>362</v>
      </c>
      <c r="BG11" s="151">
        <v>6.3</v>
      </c>
      <c r="BH11" s="151">
        <v>22</v>
      </c>
      <c r="BI11" s="151">
        <v>12</v>
      </c>
      <c r="BJ11" s="151"/>
      <c r="BK11" s="151">
        <v>607</v>
      </c>
      <c r="BL11" s="151"/>
      <c r="BM11" s="151">
        <v>252</v>
      </c>
      <c r="BN11" s="151">
        <v>4180</v>
      </c>
    </row>
    <row r="12" spans="1:67" s="152" customFormat="1" ht="12">
      <c r="A12" s="146">
        <v>241</v>
      </c>
      <c r="B12" s="146"/>
      <c r="C12" s="146">
        <v>4</v>
      </c>
      <c r="D12" s="146">
        <v>1</v>
      </c>
      <c r="E12" s="146">
        <v>2900</v>
      </c>
      <c r="F12" s="146">
        <v>3000</v>
      </c>
      <c r="G12" s="146" t="s">
        <v>212</v>
      </c>
      <c r="H12" s="146">
        <v>2</v>
      </c>
      <c r="I12" s="146"/>
      <c r="J12" s="146"/>
      <c r="K12" s="146">
        <v>30</v>
      </c>
      <c r="L12" s="153">
        <v>41948</v>
      </c>
      <c r="M12" s="147" t="s">
        <v>213</v>
      </c>
      <c r="N12" s="148" t="s">
        <v>237</v>
      </c>
      <c r="O12" s="170">
        <v>2900</v>
      </c>
      <c r="P12" s="171" t="s">
        <v>223</v>
      </c>
      <c r="Q12" s="170">
        <v>10</v>
      </c>
      <c r="R12" s="172" t="s">
        <v>218</v>
      </c>
      <c r="S12" s="170">
        <v>550</v>
      </c>
      <c r="T12" s="171" t="s">
        <v>223</v>
      </c>
      <c r="U12" s="170">
        <v>45</v>
      </c>
      <c r="V12" s="171" t="s">
        <v>238</v>
      </c>
      <c r="W12" s="170">
        <v>61</v>
      </c>
      <c r="X12" s="173" t="s">
        <v>238</v>
      </c>
      <c r="Y12" s="173">
        <v>3505</v>
      </c>
      <c r="Z12" s="155">
        <v>6.7</v>
      </c>
      <c r="AA12" s="155">
        <v>7.4</v>
      </c>
      <c r="AB12" s="155">
        <v>0</v>
      </c>
      <c r="AC12" s="155" t="s">
        <v>233</v>
      </c>
      <c r="AD12" s="155" t="s">
        <v>234</v>
      </c>
      <c r="AE12" s="151">
        <v>2900</v>
      </c>
      <c r="AF12" s="151">
        <v>10</v>
      </c>
      <c r="AG12" s="151">
        <v>550</v>
      </c>
      <c r="AH12" s="151">
        <v>45</v>
      </c>
      <c r="AI12" s="151">
        <v>61</v>
      </c>
      <c r="AJ12" s="151">
        <v>3505</v>
      </c>
      <c r="AK12" s="151">
        <v>6700</v>
      </c>
      <c r="AL12" s="151">
        <v>7.4</v>
      </c>
      <c r="AM12" s="151"/>
      <c r="AN12" s="151">
        <v>0.75</v>
      </c>
      <c r="AO12" s="151">
        <v>5</v>
      </c>
      <c r="AP12" s="151">
        <v>0.2</v>
      </c>
      <c r="AQ12" s="151">
        <v>15.1</v>
      </c>
      <c r="AR12" s="151">
        <v>30</v>
      </c>
      <c r="AS12" s="151">
        <v>7</v>
      </c>
      <c r="AT12" s="151">
        <v>503.5</v>
      </c>
      <c r="AU12" s="151">
        <v>1000</v>
      </c>
      <c r="AV12" s="151">
        <v>4</v>
      </c>
      <c r="AW12" s="151">
        <v>77</v>
      </c>
      <c r="AX12" s="151">
        <v>150</v>
      </c>
      <c r="AY12" s="151">
        <v>0.2</v>
      </c>
      <c r="AZ12" s="151">
        <v>35.1</v>
      </c>
      <c r="BA12" s="151">
        <v>70</v>
      </c>
      <c r="BB12" s="151">
        <v>0.01</v>
      </c>
      <c r="BC12" s="151">
        <v>35.005000000000003</v>
      </c>
      <c r="BD12" s="151">
        <v>70</v>
      </c>
      <c r="BE12" s="151">
        <v>350</v>
      </c>
      <c r="BF12" s="151">
        <v>265</v>
      </c>
      <c r="BG12" s="151">
        <v>6.27</v>
      </c>
      <c r="BH12" s="151">
        <v>28</v>
      </c>
      <c r="BI12" s="151">
        <v>12.1</v>
      </c>
      <c r="BJ12" s="151"/>
      <c r="BK12" s="151">
        <v>607</v>
      </c>
      <c r="BL12" s="151"/>
      <c r="BM12" s="151">
        <v>257</v>
      </c>
      <c r="BN12" s="151">
        <v>3566</v>
      </c>
      <c r="BO12" s="152">
        <v>8.7100000000000009</v>
      </c>
    </row>
    <row r="13" spans="1:67" s="152" customFormat="1" ht="12">
      <c r="A13" s="146">
        <v>241</v>
      </c>
      <c r="B13" s="146"/>
      <c r="C13" s="146">
        <v>5</v>
      </c>
      <c r="D13" s="146">
        <v>1</v>
      </c>
      <c r="E13" s="146">
        <v>3500</v>
      </c>
      <c r="F13" s="146">
        <v>3600</v>
      </c>
      <c r="G13" s="146" t="s">
        <v>212</v>
      </c>
      <c r="H13" s="146">
        <v>2</v>
      </c>
      <c r="I13" s="146"/>
      <c r="J13" s="146"/>
      <c r="K13" s="146">
        <v>36</v>
      </c>
      <c r="L13" s="147">
        <v>41565</v>
      </c>
      <c r="M13" s="147" t="s">
        <v>213</v>
      </c>
      <c r="N13" s="148" t="s">
        <v>239</v>
      </c>
      <c r="O13" s="149" t="s">
        <v>215</v>
      </c>
      <c r="P13" s="174" t="s">
        <v>14</v>
      </c>
      <c r="Q13" s="149" t="s">
        <v>215</v>
      </c>
      <c r="R13" s="150" t="s">
        <v>14</v>
      </c>
      <c r="S13" s="149" t="s">
        <v>215</v>
      </c>
      <c r="T13" s="150" t="s">
        <v>14</v>
      </c>
      <c r="U13" s="149">
        <v>0.21</v>
      </c>
      <c r="V13" s="150" t="s">
        <v>216</v>
      </c>
      <c r="W13" s="149" t="s">
        <v>230</v>
      </c>
      <c r="X13" s="148" t="s">
        <v>216</v>
      </c>
      <c r="Y13" s="148">
        <v>0.6</v>
      </c>
      <c r="Z13" s="149"/>
      <c r="AA13" s="149" t="s">
        <v>219</v>
      </c>
      <c r="AB13" s="149"/>
      <c r="AC13" s="149" t="s">
        <v>219</v>
      </c>
      <c r="AD13" s="149" t="s">
        <v>219</v>
      </c>
      <c r="AE13" s="151">
        <v>0.2</v>
      </c>
      <c r="AF13" s="151">
        <v>0.2</v>
      </c>
      <c r="AG13" s="151">
        <v>0.2</v>
      </c>
      <c r="AH13" s="151">
        <v>0.21</v>
      </c>
      <c r="AI13" s="151">
        <v>0.05</v>
      </c>
      <c r="AJ13" s="151">
        <v>0.6</v>
      </c>
      <c r="AK13" s="151"/>
      <c r="AL13" s="151"/>
      <c r="AM13" s="151"/>
      <c r="AN13" s="151"/>
      <c r="AO13" s="151"/>
      <c r="AP13" s="151">
        <v>0.2</v>
      </c>
      <c r="AQ13" s="151">
        <v>15.1</v>
      </c>
      <c r="AR13" s="151">
        <v>30</v>
      </c>
      <c r="AS13" s="151">
        <v>7</v>
      </c>
      <c r="AT13" s="151">
        <v>503.5</v>
      </c>
      <c r="AU13" s="151">
        <v>1000</v>
      </c>
      <c r="AV13" s="151">
        <v>4</v>
      </c>
      <c r="AW13" s="151">
        <v>77</v>
      </c>
      <c r="AX13" s="151">
        <v>150</v>
      </c>
      <c r="AY13" s="151">
        <v>0.2</v>
      </c>
      <c r="AZ13" s="151">
        <v>35.1</v>
      </c>
      <c r="BA13" s="151">
        <v>70</v>
      </c>
      <c r="BB13" s="151">
        <v>0.01</v>
      </c>
      <c r="BC13" s="151">
        <v>35.005000000000003</v>
      </c>
      <c r="BD13" s="151">
        <v>70</v>
      </c>
      <c r="BE13" s="151">
        <v>352</v>
      </c>
      <c r="BF13" s="151">
        <v>343</v>
      </c>
      <c r="BG13" s="151">
        <v>5.9</v>
      </c>
      <c r="BH13" s="151">
        <v>45</v>
      </c>
      <c r="BI13" s="151">
        <v>12</v>
      </c>
      <c r="BJ13" s="151"/>
      <c r="BK13" s="151">
        <v>604</v>
      </c>
      <c r="BL13" s="151"/>
      <c r="BM13" s="151">
        <v>252</v>
      </c>
      <c r="BN13" s="151">
        <v>0.66499999999999992</v>
      </c>
    </row>
    <row r="14" spans="1:67" s="152" customFormat="1" ht="12">
      <c r="A14" s="146">
        <v>241</v>
      </c>
      <c r="B14" s="146"/>
      <c r="C14" s="146">
        <v>5</v>
      </c>
      <c r="D14" s="146">
        <v>1</v>
      </c>
      <c r="E14" s="146">
        <v>3500</v>
      </c>
      <c r="F14" s="146">
        <v>3600</v>
      </c>
      <c r="G14" s="146" t="s">
        <v>212</v>
      </c>
      <c r="H14" s="146">
        <v>2</v>
      </c>
      <c r="I14" s="146"/>
      <c r="J14" s="146"/>
      <c r="K14" s="146">
        <v>36</v>
      </c>
      <c r="L14" s="153">
        <v>41948</v>
      </c>
      <c r="M14" s="147" t="s">
        <v>213</v>
      </c>
      <c r="N14" s="148" t="s">
        <v>240</v>
      </c>
      <c r="O14" s="149" t="s">
        <v>215</v>
      </c>
      <c r="P14" s="174" t="s">
        <v>14</v>
      </c>
      <c r="Q14" s="149">
        <v>0.2</v>
      </c>
      <c r="R14" s="150" t="s">
        <v>14</v>
      </c>
      <c r="S14" s="149" t="s">
        <v>215</v>
      </c>
      <c r="T14" s="150" t="s">
        <v>14</v>
      </c>
      <c r="U14" s="149">
        <v>0.21</v>
      </c>
      <c r="V14" s="150" t="s">
        <v>216</v>
      </c>
      <c r="W14" s="149" t="s">
        <v>221</v>
      </c>
      <c r="X14" s="148" t="s">
        <v>216</v>
      </c>
      <c r="Y14" s="148">
        <v>0.69</v>
      </c>
      <c r="Z14" s="155"/>
      <c r="AA14" s="149" t="s">
        <v>219</v>
      </c>
      <c r="AB14" s="151"/>
      <c r="AC14" s="149" t="s">
        <v>219</v>
      </c>
      <c r="AD14" s="149" t="s">
        <v>219</v>
      </c>
      <c r="AE14" s="151">
        <v>0.2</v>
      </c>
      <c r="AF14" s="151">
        <v>0.2</v>
      </c>
      <c r="AG14" s="151">
        <v>0.2</v>
      </c>
      <c r="AH14" s="151">
        <v>0.21</v>
      </c>
      <c r="AI14" s="151">
        <v>0.02</v>
      </c>
      <c r="AJ14" s="151">
        <v>0.69</v>
      </c>
      <c r="AK14" s="151"/>
      <c r="AL14" s="151"/>
      <c r="AM14" s="151"/>
      <c r="AN14" s="151"/>
      <c r="AO14" s="151"/>
      <c r="AP14" s="151">
        <v>0.2</v>
      </c>
      <c r="AQ14" s="151">
        <v>15.1</v>
      </c>
      <c r="AR14" s="151">
        <v>30</v>
      </c>
      <c r="AS14" s="151">
        <v>7</v>
      </c>
      <c r="AT14" s="151">
        <v>503.5</v>
      </c>
      <c r="AU14" s="151">
        <v>1000</v>
      </c>
      <c r="AV14" s="151">
        <v>4</v>
      </c>
      <c r="AW14" s="151">
        <v>77</v>
      </c>
      <c r="AX14" s="151">
        <v>150</v>
      </c>
      <c r="AY14" s="151">
        <v>0.2</v>
      </c>
      <c r="AZ14" s="151">
        <v>35.1</v>
      </c>
      <c r="BA14" s="151">
        <v>70</v>
      </c>
      <c r="BB14" s="151">
        <v>0.01</v>
      </c>
      <c r="BC14" s="151">
        <v>35.005000000000003</v>
      </c>
      <c r="BD14" s="151">
        <v>70</v>
      </c>
      <c r="BE14" s="151">
        <v>350</v>
      </c>
      <c r="BF14" s="151">
        <v>321</v>
      </c>
      <c r="BG14" s="151">
        <v>5.97</v>
      </c>
      <c r="BH14" s="151">
        <v>50</v>
      </c>
      <c r="BI14" s="151">
        <v>12</v>
      </c>
      <c r="BJ14" s="151"/>
      <c r="BK14" s="151">
        <v>604</v>
      </c>
      <c r="BL14" s="151"/>
      <c r="BM14" s="151">
        <v>254</v>
      </c>
      <c r="BN14" s="151">
        <v>0.70399999999999996</v>
      </c>
      <c r="BO14" s="152">
        <v>1.75</v>
      </c>
    </row>
    <row r="15" spans="1:67" s="152" customFormat="1" ht="12">
      <c r="A15" s="146">
        <v>304</v>
      </c>
      <c r="B15" s="146"/>
      <c r="C15" s="146">
        <v>2</v>
      </c>
      <c r="D15" s="146">
        <v>1</v>
      </c>
      <c r="E15" s="146">
        <v>1900</v>
      </c>
      <c r="F15" s="146">
        <v>2100</v>
      </c>
      <c r="G15" s="146" t="s">
        <v>212</v>
      </c>
      <c r="H15" s="146">
        <v>2</v>
      </c>
      <c r="I15" s="146">
        <v>1</v>
      </c>
      <c r="J15" s="146"/>
      <c r="K15" s="146">
        <v>20</v>
      </c>
      <c r="L15" s="147">
        <v>41570</v>
      </c>
      <c r="M15" s="147" t="s">
        <v>213</v>
      </c>
      <c r="N15" s="148" t="s">
        <v>241</v>
      </c>
      <c r="O15" s="149" t="s">
        <v>215</v>
      </c>
      <c r="P15" s="169" t="s">
        <v>14</v>
      </c>
      <c r="Q15" s="157" t="s">
        <v>215</v>
      </c>
      <c r="R15" s="169" t="s">
        <v>14</v>
      </c>
      <c r="S15" s="149" t="s">
        <v>215</v>
      </c>
      <c r="T15" s="169" t="s">
        <v>14</v>
      </c>
      <c r="U15" s="149">
        <v>0.21</v>
      </c>
      <c r="V15" s="169" t="s">
        <v>216</v>
      </c>
      <c r="W15" s="149" t="s">
        <v>230</v>
      </c>
      <c r="X15" s="154" t="s">
        <v>216</v>
      </c>
      <c r="Y15" s="154">
        <v>0.6</v>
      </c>
      <c r="Z15" s="155">
        <v>0.22</v>
      </c>
      <c r="AA15" s="155" t="s">
        <v>215</v>
      </c>
      <c r="AB15" s="155">
        <v>0.22</v>
      </c>
      <c r="AC15" s="155">
        <v>51</v>
      </c>
      <c r="AD15" s="155">
        <v>66</v>
      </c>
      <c r="AE15" s="151">
        <v>0.2</v>
      </c>
      <c r="AF15" s="151">
        <v>0.2</v>
      </c>
      <c r="AG15" s="151">
        <v>0.2</v>
      </c>
      <c r="AH15" s="151">
        <v>0.21</v>
      </c>
      <c r="AI15" s="151">
        <v>0.05</v>
      </c>
      <c r="AJ15" s="151">
        <v>0.6</v>
      </c>
      <c r="AK15" s="151">
        <v>220</v>
      </c>
      <c r="AL15" s="151">
        <v>0.2</v>
      </c>
      <c r="AM15" s="151"/>
      <c r="AN15" s="151">
        <v>51</v>
      </c>
      <c r="AO15" s="151">
        <v>66</v>
      </c>
      <c r="AP15" s="151">
        <v>0.2</v>
      </c>
      <c r="AQ15" s="151">
        <v>15.1</v>
      </c>
      <c r="AR15" s="151">
        <v>30</v>
      </c>
      <c r="AS15" s="151">
        <v>7</v>
      </c>
      <c r="AT15" s="151">
        <v>503.5</v>
      </c>
      <c r="AU15" s="151">
        <v>1000</v>
      </c>
      <c r="AV15" s="151">
        <v>4</v>
      </c>
      <c r="AW15" s="151">
        <v>77</v>
      </c>
      <c r="AX15" s="151">
        <v>150</v>
      </c>
      <c r="AY15" s="151">
        <v>0.2</v>
      </c>
      <c r="AZ15" s="151">
        <v>35.1</v>
      </c>
      <c r="BA15" s="151">
        <v>70</v>
      </c>
      <c r="BB15" s="151">
        <v>0.01</v>
      </c>
      <c r="BC15" s="151">
        <v>35.005000000000003</v>
      </c>
      <c r="BD15" s="151">
        <v>70</v>
      </c>
      <c r="BE15" s="151">
        <v>774</v>
      </c>
      <c r="BF15" s="151">
        <v>360</v>
      </c>
      <c r="BG15" s="151">
        <v>6</v>
      </c>
      <c r="BH15" s="151">
        <v>40</v>
      </c>
      <c r="BI15" s="151">
        <v>12</v>
      </c>
      <c r="BJ15" s="151"/>
      <c r="BK15" s="151">
        <v>1045</v>
      </c>
      <c r="BL15" s="151"/>
      <c r="BM15" s="151">
        <v>271</v>
      </c>
      <c r="BN15" s="151">
        <v>0.66499999999999992</v>
      </c>
    </row>
    <row r="16" spans="1:67" s="152" customFormat="1" ht="12">
      <c r="A16" s="146">
        <v>304</v>
      </c>
      <c r="B16" s="146"/>
      <c r="C16" s="146">
        <v>2</v>
      </c>
      <c r="D16" s="146">
        <v>1</v>
      </c>
      <c r="E16" s="146">
        <v>1900</v>
      </c>
      <c r="F16" s="146">
        <v>2100</v>
      </c>
      <c r="G16" s="146" t="s">
        <v>212</v>
      </c>
      <c r="H16" s="146">
        <v>2</v>
      </c>
      <c r="I16" s="146">
        <v>1</v>
      </c>
      <c r="J16" s="146" t="s">
        <v>242</v>
      </c>
      <c r="K16" s="146">
        <v>20</v>
      </c>
      <c r="L16" s="153">
        <v>41960</v>
      </c>
      <c r="M16" s="147" t="s">
        <v>213</v>
      </c>
      <c r="N16" s="148" t="s">
        <v>243</v>
      </c>
      <c r="O16" s="149" t="s">
        <v>215</v>
      </c>
      <c r="P16" s="169" t="s">
        <v>14</v>
      </c>
      <c r="Q16" s="157" t="s">
        <v>215</v>
      </c>
      <c r="R16" s="169" t="s">
        <v>14</v>
      </c>
      <c r="S16" s="149" t="s">
        <v>215</v>
      </c>
      <c r="T16" s="169" t="s">
        <v>14</v>
      </c>
      <c r="U16" s="149">
        <v>0.21</v>
      </c>
      <c r="V16" s="169" t="s">
        <v>216</v>
      </c>
      <c r="W16" s="149" t="s">
        <v>221</v>
      </c>
      <c r="X16" s="154" t="s">
        <v>216</v>
      </c>
      <c r="Y16" s="154">
        <v>0.63</v>
      </c>
      <c r="Z16" s="155">
        <v>0.1</v>
      </c>
      <c r="AA16" s="155" t="s">
        <v>215</v>
      </c>
      <c r="AB16" s="155">
        <v>0.1</v>
      </c>
      <c r="AC16" s="155">
        <v>51</v>
      </c>
      <c r="AD16" s="155">
        <v>63</v>
      </c>
      <c r="AE16" s="151">
        <v>0.2</v>
      </c>
      <c r="AF16" s="151">
        <v>0.2</v>
      </c>
      <c r="AG16" s="151">
        <v>0.2</v>
      </c>
      <c r="AH16" s="151">
        <v>0.21</v>
      </c>
      <c r="AI16" s="151">
        <v>0.02</v>
      </c>
      <c r="AJ16" s="151">
        <v>0.63</v>
      </c>
      <c r="AK16" s="151">
        <v>100</v>
      </c>
      <c r="AL16" s="151">
        <v>0.2</v>
      </c>
      <c r="AM16" s="151"/>
      <c r="AN16" s="151">
        <v>51</v>
      </c>
      <c r="AO16" s="151">
        <v>63</v>
      </c>
      <c r="AP16" s="151">
        <v>0.2</v>
      </c>
      <c r="AQ16" s="151">
        <v>15.1</v>
      </c>
      <c r="AR16" s="151">
        <v>30</v>
      </c>
      <c r="AS16" s="151">
        <v>7</v>
      </c>
      <c r="AT16" s="151">
        <v>503.5</v>
      </c>
      <c r="AU16" s="151">
        <v>1000</v>
      </c>
      <c r="AV16" s="151">
        <v>4</v>
      </c>
      <c r="AW16" s="151">
        <v>77</v>
      </c>
      <c r="AX16" s="151">
        <v>150</v>
      </c>
      <c r="AY16" s="151">
        <v>0.2</v>
      </c>
      <c r="AZ16" s="151">
        <v>35.1</v>
      </c>
      <c r="BA16" s="151">
        <v>70</v>
      </c>
      <c r="BB16" s="151">
        <v>0.01</v>
      </c>
      <c r="BC16" s="151">
        <v>35.005000000000003</v>
      </c>
      <c r="BD16" s="151">
        <v>70</v>
      </c>
      <c r="BE16" s="151">
        <v>766</v>
      </c>
      <c r="BF16" s="151">
        <v>426</v>
      </c>
      <c r="BG16" s="151">
        <v>5.47</v>
      </c>
      <c r="BH16" s="151">
        <v>77</v>
      </c>
      <c r="BI16" s="151">
        <v>13.7</v>
      </c>
      <c r="BJ16" s="151"/>
      <c r="BK16" s="151">
        <v>1045</v>
      </c>
      <c r="BL16" s="151"/>
      <c r="BM16" s="151">
        <v>279</v>
      </c>
      <c r="BN16" s="151">
        <v>0.64399999999999991</v>
      </c>
      <c r="BO16" s="152">
        <v>9.14</v>
      </c>
    </row>
    <row r="17" spans="1:67" s="152" customFormat="1" ht="12">
      <c r="A17" s="146">
        <v>306</v>
      </c>
      <c r="B17" s="146"/>
      <c r="C17" s="146">
        <v>2</v>
      </c>
      <c r="D17" s="146">
        <v>1</v>
      </c>
      <c r="E17" s="146">
        <v>1900</v>
      </c>
      <c r="F17" s="146">
        <v>2000</v>
      </c>
      <c r="G17" s="146" t="s">
        <v>212</v>
      </c>
      <c r="H17" s="146">
        <v>2</v>
      </c>
      <c r="I17" s="146">
        <v>1</v>
      </c>
      <c r="J17" s="146"/>
      <c r="K17" s="146">
        <v>20</v>
      </c>
      <c r="L17" s="147">
        <v>41570</v>
      </c>
      <c r="M17" s="147" t="s">
        <v>213</v>
      </c>
      <c r="N17" s="148" t="s">
        <v>244</v>
      </c>
      <c r="O17" s="149" t="s">
        <v>215</v>
      </c>
      <c r="P17" s="169" t="s">
        <v>14</v>
      </c>
      <c r="Q17" s="149" t="s">
        <v>215</v>
      </c>
      <c r="R17" s="169" t="s">
        <v>14</v>
      </c>
      <c r="S17" s="149" t="s">
        <v>215</v>
      </c>
      <c r="T17" s="169" t="s">
        <v>14</v>
      </c>
      <c r="U17" s="149">
        <v>0.21</v>
      </c>
      <c r="V17" s="169" t="s">
        <v>216</v>
      </c>
      <c r="W17" s="149" t="s">
        <v>230</v>
      </c>
      <c r="X17" s="154" t="s">
        <v>216</v>
      </c>
      <c r="Y17" s="154">
        <v>0.6</v>
      </c>
      <c r="Z17" s="157"/>
      <c r="AA17" s="157" t="s">
        <v>219</v>
      </c>
      <c r="AB17" s="149"/>
      <c r="AC17" s="157" t="s">
        <v>219</v>
      </c>
      <c r="AD17" s="157" t="s">
        <v>219</v>
      </c>
      <c r="AE17" s="151">
        <v>0.2</v>
      </c>
      <c r="AF17" s="151">
        <v>0.2</v>
      </c>
      <c r="AG17" s="151">
        <v>0.2</v>
      </c>
      <c r="AH17" s="151">
        <v>0.21</v>
      </c>
      <c r="AI17" s="151">
        <v>0.05</v>
      </c>
      <c r="AJ17" s="151">
        <v>0.6</v>
      </c>
      <c r="AK17" s="151"/>
      <c r="AL17" s="151"/>
      <c r="AM17" s="151"/>
      <c r="AN17" s="151"/>
      <c r="AO17" s="151"/>
      <c r="AP17" s="151">
        <v>0.2</v>
      </c>
      <c r="AQ17" s="151">
        <v>15.1</v>
      </c>
      <c r="AR17" s="151">
        <v>30</v>
      </c>
      <c r="AS17" s="151">
        <v>7</v>
      </c>
      <c r="AT17" s="151">
        <v>503.5</v>
      </c>
      <c r="AU17" s="151">
        <v>1000</v>
      </c>
      <c r="AV17" s="151">
        <v>4</v>
      </c>
      <c r="AW17" s="151">
        <v>77</v>
      </c>
      <c r="AX17" s="151">
        <v>150</v>
      </c>
      <c r="AY17" s="151">
        <v>0.2</v>
      </c>
      <c r="AZ17" s="151">
        <v>35.1</v>
      </c>
      <c r="BA17" s="151">
        <v>70</v>
      </c>
      <c r="BB17" s="151">
        <v>0.01</v>
      </c>
      <c r="BC17" s="151">
        <v>35.005000000000003</v>
      </c>
      <c r="BD17" s="151">
        <v>70</v>
      </c>
      <c r="BE17" s="151">
        <v>893</v>
      </c>
      <c r="BF17" s="151">
        <v>403</v>
      </c>
      <c r="BG17" s="151">
        <v>6.1</v>
      </c>
      <c r="BH17" s="151">
        <v>25</v>
      </c>
      <c r="BI17" s="151">
        <v>12</v>
      </c>
      <c r="BJ17" s="151"/>
      <c r="BK17" s="151">
        <v>1160</v>
      </c>
      <c r="BL17" s="151"/>
      <c r="BM17" s="151">
        <v>267</v>
      </c>
      <c r="BN17" s="151">
        <v>0.66499999999999992</v>
      </c>
    </row>
    <row r="18" spans="1:67" s="152" customFormat="1" ht="12">
      <c r="A18" s="146">
        <v>306</v>
      </c>
      <c r="B18" s="146"/>
      <c r="C18" s="146">
        <v>2</v>
      </c>
      <c r="D18" s="146">
        <v>1</v>
      </c>
      <c r="E18" s="146">
        <v>1900</v>
      </c>
      <c r="F18" s="146">
        <v>2000</v>
      </c>
      <c r="G18" s="146" t="s">
        <v>212</v>
      </c>
      <c r="H18" s="146">
        <v>2</v>
      </c>
      <c r="I18" s="146">
        <v>1</v>
      </c>
      <c r="J18" s="146" t="s">
        <v>242</v>
      </c>
      <c r="K18" s="146">
        <v>20</v>
      </c>
      <c r="L18" s="153">
        <v>41960</v>
      </c>
      <c r="M18" s="147" t="s">
        <v>213</v>
      </c>
      <c r="N18" s="148" t="s">
        <v>245</v>
      </c>
      <c r="O18" s="149" t="s">
        <v>215</v>
      </c>
      <c r="P18" s="169" t="s">
        <v>14</v>
      </c>
      <c r="Q18" s="149" t="s">
        <v>215</v>
      </c>
      <c r="R18" s="169" t="s">
        <v>14</v>
      </c>
      <c r="S18" s="149" t="s">
        <v>215</v>
      </c>
      <c r="T18" s="169" t="s">
        <v>14</v>
      </c>
      <c r="U18" s="149">
        <v>0.21</v>
      </c>
      <c r="V18" s="169" t="s">
        <v>216</v>
      </c>
      <c r="W18" s="149" t="s">
        <v>221</v>
      </c>
      <c r="X18" s="154" t="s">
        <v>216</v>
      </c>
      <c r="Y18" s="154">
        <v>0.63</v>
      </c>
      <c r="Z18" s="155"/>
      <c r="AA18" s="157" t="s">
        <v>219</v>
      </c>
      <c r="AB18" s="151"/>
      <c r="AC18" s="157" t="s">
        <v>219</v>
      </c>
      <c r="AD18" s="157" t="s">
        <v>219</v>
      </c>
      <c r="AE18" s="151">
        <v>0.2</v>
      </c>
      <c r="AF18" s="151">
        <v>0.2</v>
      </c>
      <c r="AG18" s="151">
        <v>0.2</v>
      </c>
      <c r="AH18" s="151">
        <v>0.21</v>
      </c>
      <c r="AI18" s="151">
        <v>0.02</v>
      </c>
      <c r="AJ18" s="151">
        <v>0.63</v>
      </c>
      <c r="AK18" s="151"/>
      <c r="AL18" s="151"/>
      <c r="AM18" s="151"/>
      <c r="AN18" s="151"/>
      <c r="AO18" s="151"/>
      <c r="AP18" s="151">
        <v>0.2</v>
      </c>
      <c r="AQ18" s="151">
        <v>15.1</v>
      </c>
      <c r="AR18" s="151">
        <v>30</v>
      </c>
      <c r="AS18" s="151">
        <v>7</v>
      </c>
      <c r="AT18" s="151">
        <v>503.5</v>
      </c>
      <c r="AU18" s="151">
        <v>1000</v>
      </c>
      <c r="AV18" s="151">
        <v>4</v>
      </c>
      <c r="AW18" s="151">
        <v>77</v>
      </c>
      <c r="AX18" s="151">
        <v>150</v>
      </c>
      <c r="AY18" s="151">
        <v>0.2</v>
      </c>
      <c r="AZ18" s="151">
        <v>35.1</v>
      </c>
      <c r="BA18" s="151">
        <v>70</v>
      </c>
      <c r="BB18" s="151">
        <v>0.01</v>
      </c>
      <c r="BC18" s="151">
        <v>35.005000000000003</v>
      </c>
      <c r="BD18" s="151">
        <v>70</v>
      </c>
      <c r="BE18" s="151">
        <v>882</v>
      </c>
      <c r="BF18" s="151">
        <v>833</v>
      </c>
      <c r="BG18" s="151">
        <v>5.78</v>
      </c>
      <c r="BH18" s="151">
        <v>60</v>
      </c>
      <c r="BI18" s="151">
        <v>13.9</v>
      </c>
      <c r="BJ18" s="151"/>
      <c r="BK18" s="151">
        <v>1160</v>
      </c>
      <c r="BL18" s="151"/>
      <c r="BM18" s="151">
        <v>278</v>
      </c>
      <c r="BN18" s="151">
        <v>0.64399999999999991</v>
      </c>
      <c r="BO18" s="152">
        <v>311</v>
      </c>
    </row>
    <row r="19" spans="1:67" s="168" customFormat="1" ht="12">
      <c r="A19" s="161">
        <v>323</v>
      </c>
      <c r="B19" s="161" t="s">
        <v>225</v>
      </c>
      <c r="C19" s="161">
        <v>2</v>
      </c>
      <c r="D19" s="161">
        <v>0</v>
      </c>
      <c r="E19" s="161">
        <v>2100</v>
      </c>
      <c r="F19" s="161">
        <v>2300</v>
      </c>
      <c r="G19" s="161" t="s">
        <v>212</v>
      </c>
      <c r="H19" s="161">
        <v>2</v>
      </c>
      <c r="I19" s="161"/>
      <c r="J19" s="161"/>
      <c r="K19" s="161">
        <v>23</v>
      </c>
      <c r="L19" s="162">
        <v>36073</v>
      </c>
      <c r="M19" s="162" t="s">
        <v>227</v>
      </c>
      <c r="N19" s="163"/>
      <c r="O19" s="164" t="s">
        <v>228</v>
      </c>
      <c r="P19" s="165"/>
      <c r="Q19" s="164" t="s">
        <v>228</v>
      </c>
      <c r="R19" s="165"/>
      <c r="S19" s="164" t="s">
        <v>228</v>
      </c>
      <c r="T19" s="165"/>
      <c r="U19" s="164" t="s">
        <v>228</v>
      </c>
      <c r="V19" s="165"/>
      <c r="W19" s="164" t="s">
        <v>228</v>
      </c>
      <c r="X19" s="163"/>
      <c r="Y19" s="163">
        <v>0.27999999999999997</v>
      </c>
      <c r="Z19" s="166">
        <v>1.9</v>
      </c>
      <c r="AA19" s="166">
        <v>0.3</v>
      </c>
      <c r="AB19" s="166"/>
      <c r="AC19" s="166">
        <v>0.28000000000000003</v>
      </c>
      <c r="AD19" s="166">
        <v>56</v>
      </c>
      <c r="AE19" s="167">
        <v>0.1</v>
      </c>
      <c r="AF19" s="167">
        <v>0.1</v>
      </c>
      <c r="AG19" s="167">
        <v>0.1</v>
      </c>
      <c r="AH19" s="167">
        <v>0.1</v>
      </c>
      <c r="AI19" s="167">
        <v>0.1</v>
      </c>
      <c r="AJ19" s="167">
        <v>0.27999999999999997</v>
      </c>
      <c r="AK19" s="167">
        <v>1.9</v>
      </c>
      <c r="AL19" s="167">
        <v>0.3</v>
      </c>
      <c r="AM19" s="167"/>
      <c r="AN19" s="167">
        <v>0.28000000000000003</v>
      </c>
      <c r="AO19" s="167">
        <v>56</v>
      </c>
      <c r="AP19" s="167">
        <v>0.2</v>
      </c>
      <c r="AQ19" s="167">
        <v>15.1</v>
      </c>
      <c r="AR19" s="167">
        <v>30</v>
      </c>
      <c r="AS19" s="167">
        <v>7</v>
      </c>
      <c r="AT19" s="167">
        <v>503.5</v>
      </c>
      <c r="AU19" s="167">
        <v>1000</v>
      </c>
      <c r="AV19" s="167">
        <v>4</v>
      </c>
      <c r="AW19" s="167">
        <v>77</v>
      </c>
      <c r="AX19" s="167">
        <v>150</v>
      </c>
      <c r="AY19" s="167">
        <v>0.2</v>
      </c>
      <c r="AZ19" s="167">
        <v>35.1</v>
      </c>
      <c r="BA19" s="167">
        <v>70</v>
      </c>
      <c r="BB19" s="167">
        <v>0.01</v>
      </c>
      <c r="BC19" s="167">
        <v>35.005000000000003</v>
      </c>
      <c r="BD19" s="167">
        <v>70</v>
      </c>
      <c r="BE19" s="167"/>
      <c r="BF19" s="167"/>
      <c r="BG19" s="167"/>
      <c r="BH19" s="167"/>
      <c r="BI19" s="167"/>
      <c r="BJ19" s="167"/>
      <c r="BK19" s="167">
        <v>647</v>
      </c>
      <c r="BL19" s="167"/>
      <c r="BM19" s="167"/>
      <c r="BN19" s="167">
        <v>0.35</v>
      </c>
    </row>
    <row r="20" spans="1:67" s="152" customFormat="1" ht="12">
      <c r="A20" s="146">
        <v>352</v>
      </c>
      <c r="B20" s="146"/>
      <c r="C20" s="146">
        <v>1</v>
      </c>
      <c r="D20" s="146">
        <v>1</v>
      </c>
      <c r="E20" s="146">
        <v>500</v>
      </c>
      <c r="F20" s="146">
        <v>600</v>
      </c>
      <c r="G20" s="146" t="s">
        <v>212</v>
      </c>
      <c r="H20" s="146">
        <v>1</v>
      </c>
      <c r="I20" s="146"/>
      <c r="J20" s="146"/>
      <c r="K20" s="146">
        <v>6</v>
      </c>
      <c r="L20" s="147">
        <v>41569</v>
      </c>
      <c r="M20" s="147" t="s">
        <v>213</v>
      </c>
      <c r="N20" s="148" t="s">
        <v>246</v>
      </c>
      <c r="O20" s="157" t="s">
        <v>247</v>
      </c>
      <c r="P20" s="169" t="s">
        <v>218</v>
      </c>
      <c r="Q20" s="157" t="s">
        <v>247</v>
      </c>
      <c r="R20" s="169" t="s">
        <v>14</v>
      </c>
      <c r="S20" s="157" t="s">
        <v>247</v>
      </c>
      <c r="T20" s="169" t="s">
        <v>14</v>
      </c>
      <c r="U20" s="157" t="s">
        <v>248</v>
      </c>
      <c r="V20" s="169" t="s">
        <v>218</v>
      </c>
      <c r="W20" s="157" t="s">
        <v>217</v>
      </c>
      <c r="X20" s="154" t="s">
        <v>218</v>
      </c>
      <c r="Y20" s="154" t="s">
        <v>249</v>
      </c>
      <c r="Z20" s="157"/>
      <c r="AA20" s="157" t="s">
        <v>219</v>
      </c>
      <c r="AB20" s="149"/>
      <c r="AC20" s="157" t="s">
        <v>219</v>
      </c>
      <c r="AD20" s="157" t="s">
        <v>219</v>
      </c>
      <c r="AE20" s="151">
        <v>2</v>
      </c>
      <c r="AF20" s="151">
        <v>2</v>
      </c>
      <c r="AG20" s="151">
        <v>2</v>
      </c>
      <c r="AH20" s="151">
        <v>2.1</v>
      </c>
      <c r="AI20" s="151">
        <v>0.5</v>
      </c>
      <c r="AJ20" s="151">
        <v>6.3</v>
      </c>
      <c r="AK20" s="151"/>
      <c r="AL20" s="151"/>
      <c r="AM20" s="151"/>
      <c r="AN20" s="151"/>
      <c r="AO20" s="151"/>
      <c r="AP20" s="151">
        <v>0.2</v>
      </c>
      <c r="AQ20" s="151">
        <v>15.1</v>
      </c>
      <c r="AR20" s="151">
        <v>30</v>
      </c>
      <c r="AS20" s="151">
        <v>7</v>
      </c>
      <c r="AT20" s="151">
        <v>503.5</v>
      </c>
      <c r="AU20" s="151">
        <v>1000</v>
      </c>
      <c r="AV20" s="151">
        <v>4</v>
      </c>
      <c r="AW20" s="151">
        <v>77</v>
      </c>
      <c r="AX20" s="151">
        <v>150</v>
      </c>
      <c r="AY20" s="151">
        <v>0.2</v>
      </c>
      <c r="AZ20" s="151">
        <v>35.1</v>
      </c>
      <c r="BA20" s="151">
        <v>70</v>
      </c>
      <c r="BB20" s="151">
        <v>0.01</v>
      </c>
      <c r="BC20" s="151">
        <v>35.005000000000003</v>
      </c>
      <c r="BD20" s="151">
        <v>70</v>
      </c>
      <c r="BE20" s="151">
        <v>311</v>
      </c>
      <c r="BF20" s="151">
        <v>80</v>
      </c>
      <c r="BG20" s="151">
        <v>5.64</v>
      </c>
      <c r="BH20" s="151">
        <v>56</v>
      </c>
      <c r="BI20" s="151">
        <v>15.5</v>
      </c>
      <c r="BJ20" s="151"/>
      <c r="BK20" s="151">
        <v>712</v>
      </c>
      <c r="BL20" s="151"/>
      <c r="BM20" s="151">
        <v>401</v>
      </c>
      <c r="BN20" s="151">
        <v>6.65</v>
      </c>
    </row>
    <row r="21" spans="1:67" s="152" customFormat="1" ht="12">
      <c r="A21" s="146">
        <v>352</v>
      </c>
      <c r="B21" s="146"/>
      <c r="C21" s="146">
        <v>1</v>
      </c>
      <c r="D21" s="146">
        <v>1</v>
      </c>
      <c r="E21" s="146">
        <v>500</v>
      </c>
      <c r="F21" s="146">
        <v>600</v>
      </c>
      <c r="G21" s="146" t="s">
        <v>212</v>
      </c>
      <c r="H21" s="146">
        <v>1</v>
      </c>
      <c r="I21" s="146"/>
      <c r="J21" s="146"/>
      <c r="K21" s="146">
        <v>6</v>
      </c>
      <c r="L21" s="153">
        <v>41947</v>
      </c>
      <c r="M21" s="147" t="s">
        <v>213</v>
      </c>
      <c r="N21" s="148" t="s">
        <v>250</v>
      </c>
      <c r="O21" s="157" t="s">
        <v>215</v>
      </c>
      <c r="P21" s="154" t="s">
        <v>14</v>
      </c>
      <c r="Q21" s="157" t="s">
        <v>215</v>
      </c>
      <c r="R21" s="169" t="s">
        <v>14</v>
      </c>
      <c r="S21" s="157" t="s">
        <v>215</v>
      </c>
      <c r="T21" s="169" t="s">
        <v>14</v>
      </c>
      <c r="U21" s="157">
        <v>0.21</v>
      </c>
      <c r="V21" s="169" t="s">
        <v>216</v>
      </c>
      <c r="W21" s="157">
        <v>7.0000000000000007E-2</v>
      </c>
      <c r="X21" s="154" t="s">
        <v>218</v>
      </c>
      <c r="Y21" s="154">
        <v>0.63</v>
      </c>
      <c r="Z21" s="155"/>
      <c r="AA21" s="157" t="s">
        <v>219</v>
      </c>
      <c r="AB21" s="151"/>
      <c r="AC21" s="157" t="s">
        <v>219</v>
      </c>
      <c r="AD21" s="157" t="s">
        <v>219</v>
      </c>
      <c r="AE21" s="151">
        <v>0.2</v>
      </c>
      <c r="AF21" s="151">
        <v>0.2</v>
      </c>
      <c r="AG21" s="151">
        <v>0.2</v>
      </c>
      <c r="AH21" s="151">
        <v>0.21</v>
      </c>
      <c r="AI21" s="151">
        <v>7.0000000000000007E-2</v>
      </c>
      <c r="AJ21" s="151">
        <v>0.63</v>
      </c>
      <c r="AK21" s="151"/>
      <c r="AL21" s="151"/>
      <c r="AM21" s="151"/>
      <c r="AN21" s="151"/>
      <c r="AO21" s="151"/>
      <c r="AP21" s="151">
        <v>0.2</v>
      </c>
      <c r="AQ21" s="151">
        <v>15.1</v>
      </c>
      <c r="AR21" s="151">
        <v>30</v>
      </c>
      <c r="AS21" s="151">
        <v>7</v>
      </c>
      <c r="AT21" s="151">
        <v>503.5</v>
      </c>
      <c r="AU21" s="151">
        <v>1000</v>
      </c>
      <c r="AV21" s="151">
        <v>4</v>
      </c>
      <c r="AW21" s="151">
        <v>77</v>
      </c>
      <c r="AX21" s="151">
        <v>150</v>
      </c>
      <c r="AY21" s="151">
        <v>0.2</v>
      </c>
      <c r="AZ21" s="151">
        <v>35.1</v>
      </c>
      <c r="BA21" s="151">
        <v>70</v>
      </c>
      <c r="BB21" s="151">
        <v>0.01</v>
      </c>
      <c r="BC21" s="151">
        <v>35.005000000000003</v>
      </c>
      <c r="BD21" s="151">
        <v>70</v>
      </c>
      <c r="BE21" s="151">
        <v>327</v>
      </c>
      <c r="BF21" s="151">
        <v>67</v>
      </c>
      <c r="BG21" s="151">
        <v>5.74</v>
      </c>
      <c r="BH21" s="151">
        <v>63</v>
      </c>
      <c r="BI21" s="151">
        <v>14.1</v>
      </c>
      <c r="BJ21" s="151"/>
      <c r="BK21" s="151">
        <v>712</v>
      </c>
      <c r="BL21" s="151"/>
      <c r="BM21" s="151">
        <v>385</v>
      </c>
      <c r="BN21" s="151">
        <v>0.7</v>
      </c>
      <c r="BO21" s="152">
        <v>4.5599999999999996</v>
      </c>
    </row>
    <row r="22" spans="1:67" s="152" customFormat="1" ht="12">
      <c r="A22" s="146">
        <v>352</v>
      </c>
      <c r="B22" s="146"/>
      <c r="C22" s="146">
        <v>2</v>
      </c>
      <c r="D22" s="146">
        <v>1</v>
      </c>
      <c r="E22" s="146">
        <v>800</v>
      </c>
      <c r="F22" s="146">
        <v>900</v>
      </c>
      <c r="G22" s="146" t="s">
        <v>212</v>
      </c>
      <c r="H22" s="146">
        <v>1</v>
      </c>
      <c r="I22" s="146"/>
      <c r="J22" s="146"/>
      <c r="K22" s="146">
        <v>8</v>
      </c>
      <c r="L22" s="147">
        <v>41569</v>
      </c>
      <c r="M22" s="147" t="s">
        <v>213</v>
      </c>
      <c r="N22" s="148" t="s">
        <v>251</v>
      </c>
      <c r="O22" s="157" t="s">
        <v>252</v>
      </c>
      <c r="P22" s="169" t="s">
        <v>218</v>
      </c>
      <c r="Q22" s="157">
        <v>31</v>
      </c>
      <c r="R22" s="169" t="s">
        <v>218</v>
      </c>
      <c r="S22" s="157" t="s">
        <v>252</v>
      </c>
      <c r="T22" s="169" t="s">
        <v>14</v>
      </c>
      <c r="U22" s="157">
        <v>26</v>
      </c>
      <c r="V22" s="169" t="s">
        <v>218</v>
      </c>
      <c r="W22" s="149">
        <v>390</v>
      </c>
      <c r="X22" s="159" t="s">
        <v>223</v>
      </c>
      <c r="Y22" s="159">
        <v>68</v>
      </c>
      <c r="Z22" s="160"/>
      <c r="AA22" s="160" t="s">
        <v>219</v>
      </c>
      <c r="AB22" s="149"/>
      <c r="AC22" s="160" t="s">
        <v>219</v>
      </c>
      <c r="AD22" s="160" t="s">
        <v>219</v>
      </c>
      <c r="AE22" s="151">
        <v>8</v>
      </c>
      <c r="AF22" s="151">
        <v>31</v>
      </c>
      <c r="AG22" s="151">
        <v>8</v>
      </c>
      <c r="AH22" s="151">
        <v>26</v>
      </c>
      <c r="AI22" s="151">
        <v>390</v>
      </c>
      <c r="AJ22" s="151">
        <v>68</v>
      </c>
      <c r="AK22" s="151"/>
      <c r="AL22" s="151"/>
      <c r="AM22" s="151"/>
      <c r="AN22" s="151"/>
      <c r="AO22" s="151"/>
      <c r="AP22" s="151">
        <v>0.2</v>
      </c>
      <c r="AQ22" s="151">
        <v>15.1</v>
      </c>
      <c r="AR22" s="151">
        <v>30</v>
      </c>
      <c r="AS22" s="151">
        <v>7</v>
      </c>
      <c r="AT22" s="151">
        <v>503.5</v>
      </c>
      <c r="AU22" s="151">
        <v>1000</v>
      </c>
      <c r="AV22" s="151">
        <v>4</v>
      </c>
      <c r="AW22" s="151">
        <v>77</v>
      </c>
      <c r="AX22" s="151">
        <v>150</v>
      </c>
      <c r="AY22" s="151">
        <v>0.2</v>
      </c>
      <c r="AZ22" s="151">
        <v>35.1</v>
      </c>
      <c r="BA22" s="151">
        <v>70</v>
      </c>
      <c r="BB22" s="151">
        <v>0.01</v>
      </c>
      <c r="BC22" s="151">
        <v>35.005000000000003</v>
      </c>
      <c r="BD22" s="151">
        <v>70</v>
      </c>
      <c r="BE22" s="151">
        <v>309</v>
      </c>
      <c r="BF22" s="151">
        <v>140</v>
      </c>
      <c r="BG22" s="151">
        <v>5.33</v>
      </c>
      <c r="BH22" s="151">
        <v>74</v>
      </c>
      <c r="BI22" s="151">
        <v>14.6</v>
      </c>
      <c r="BJ22" s="151"/>
      <c r="BK22" s="151">
        <v>710</v>
      </c>
      <c r="BL22" s="151"/>
      <c r="BM22" s="151">
        <v>401</v>
      </c>
      <c r="BN22" s="151">
        <v>458.2</v>
      </c>
    </row>
    <row r="23" spans="1:67" s="152" customFormat="1" ht="12">
      <c r="A23" s="146">
        <v>352</v>
      </c>
      <c r="B23" s="146"/>
      <c r="C23" s="146">
        <v>2</v>
      </c>
      <c r="D23" s="146">
        <v>1</v>
      </c>
      <c r="E23" s="146">
        <v>800</v>
      </c>
      <c r="F23" s="146">
        <v>900</v>
      </c>
      <c r="G23" s="146" t="s">
        <v>212</v>
      </c>
      <c r="H23" s="146">
        <v>1</v>
      </c>
      <c r="I23" s="146"/>
      <c r="J23" s="146"/>
      <c r="K23" s="146">
        <v>8</v>
      </c>
      <c r="L23" s="153">
        <v>41947</v>
      </c>
      <c r="M23" s="147" t="s">
        <v>213</v>
      </c>
      <c r="N23" s="148" t="s">
        <v>253</v>
      </c>
      <c r="O23" s="157">
        <v>3.2</v>
      </c>
      <c r="P23" s="154" t="s">
        <v>218</v>
      </c>
      <c r="Q23" s="157">
        <v>110</v>
      </c>
      <c r="R23" s="169" t="s">
        <v>218</v>
      </c>
      <c r="S23" s="157">
        <v>5.7</v>
      </c>
      <c r="T23" s="169" t="s">
        <v>218</v>
      </c>
      <c r="U23" s="157">
        <v>76</v>
      </c>
      <c r="V23" s="169" t="s">
        <v>223</v>
      </c>
      <c r="W23" s="149">
        <v>1100</v>
      </c>
      <c r="X23" s="159" t="s">
        <v>223</v>
      </c>
      <c r="Y23" s="159">
        <v>194.9</v>
      </c>
      <c r="Z23" s="155"/>
      <c r="AA23" s="160" t="s">
        <v>219</v>
      </c>
      <c r="AB23" s="151"/>
      <c r="AC23" s="160" t="s">
        <v>219</v>
      </c>
      <c r="AD23" s="160" t="s">
        <v>219</v>
      </c>
      <c r="AE23" s="151">
        <v>3.2</v>
      </c>
      <c r="AF23" s="151">
        <v>110</v>
      </c>
      <c r="AG23" s="151">
        <v>5.7</v>
      </c>
      <c r="AH23" s="151">
        <v>76</v>
      </c>
      <c r="AI23" s="151">
        <v>1100</v>
      </c>
      <c r="AJ23" s="151">
        <v>194.9</v>
      </c>
      <c r="AK23" s="151"/>
      <c r="AL23" s="151"/>
      <c r="AM23" s="151"/>
      <c r="AN23" s="151"/>
      <c r="AO23" s="151"/>
      <c r="AP23" s="151">
        <v>0.2</v>
      </c>
      <c r="AQ23" s="151">
        <v>15.1</v>
      </c>
      <c r="AR23" s="151">
        <v>30</v>
      </c>
      <c r="AS23" s="151">
        <v>7</v>
      </c>
      <c r="AT23" s="151">
        <v>503.5</v>
      </c>
      <c r="AU23" s="151">
        <v>1000</v>
      </c>
      <c r="AV23" s="151">
        <v>4</v>
      </c>
      <c r="AW23" s="151">
        <v>77</v>
      </c>
      <c r="AX23" s="151">
        <v>150</v>
      </c>
      <c r="AY23" s="151">
        <v>0.2</v>
      </c>
      <c r="AZ23" s="151">
        <v>35.1</v>
      </c>
      <c r="BA23" s="151">
        <v>70</v>
      </c>
      <c r="BB23" s="151">
        <v>0.01</v>
      </c>
      <c r="BC23" s="151">
        <v>35.005000000000003</v>
      </c>
      <c r="BD23" s="151">
        <v>70</v>
      </c>
      <c r="BE23" s="151">
        <v>324</v>
      </c>
      <c r="BF23" s="151">
        <v>216</v>
      </c>
      <c r="BG23" s="151">
        <v>5.16</v>
      </c>
      <c r="BH23" s="151">
        <v>93</v>
      </c>
      <c r="BI23" s="151">
        <v>13.6</v>
      </c>
      <c r="BJ23" s="151"/>
      <c r="BK23" s="151">
        <v>710</v>
      </c>
      <c r="BL23" s="151"/>
      <c r="BM23" s="151">
        <v>386</v>
      </c>
      <c r="BN23" s="151">
        <v>1294.9000000000001</v>
      </c>
      <c r="BO23" s="152">
        <v>0.36</v>
      </c>
    </row>
    <row r="24" spans="1:67" s="152" customFormat="1" ht="12">
      <c r="A24" s="146">
        <v>1023</v>
      </c>
      <c r="B24" s="146"/>
      <c r="C24" s="146">
        <v>1</v>
      </c>
      <c r="D24" s="146">
        <v>1</v>
      </c>
      <c r="E24" s="146">
        <v>700</v>
      </c>
      <c r="F24" s="146">
        <v>800</v>
      </c>
      <c r="G24" s="146" t="s">
        <v>212</v>
      </c>
      <c r="H24" s="146">
        <v>1</v>
      </c>
      <c r="I24" s="146">
        <v>1</v>
      </c>
      <c r="J24" s="146"/>
      <c r="K24" s="146">
        <v>8</v>
      </c>
      <c r="L24" s="147">
        <v>41570</v>
      </c>
      <c r="M24" s="147" t="s">
        <v>213</v>
      </c>
      <c r="N24" s="148" t="s">
        <v>254</v>
      </c>
      <c r="O24" s="149">
        <v>30</v>
      </c>
      <c r="P24" s="158" t="s">
        <v>238</v>
      </c>
      <c r="Q24" s="149">
        <v>3</v>
      </c>
      <c r="R24" s="169" t="s">
        <v>14</v>
      </c>
      <c r="S24" s="157">
        <v>3.9</v>
      </c>
      <c r="T24" s="169" t="s">
        <v>14</v>
      </c>
      <c r="U24" s="149">
        <v>49</v>
      </c>
      <c r="V24" s="158" t="s">
        <v>238</v>
      </c>
      <c r="W24" s="149">
        <v>93</v>
      </c>
      <c r="X24" s="159" t="s">
        <v>223</v>
      </c>
      <c r="Y24" s="159">
        <v>86</v>
      </c>
      <c r="Z24" s="160"/>
      <c r="AA24" s="160" t="s">
        <v>219</v>
      </c>
      <c r="AB24" s="149"/>
      <c r="AC24" s="160" t="s">
        <v>219</v>
      </c>
      <c r="AD24" s="160" t="s">
        <v>219</v>
      </c>
      <c r="AE24" s="151">
        <v>30</v>
      </c>
      <c r="AF24" s="151">
        <v>3</v>
      </c>
      <c r="AG24" s="151">
        <v>3.9</v>
      </c>
      <c r="AH24" s="151">
        <v>49</v>
      </c>
      <c r="AI24" s="151">
        <v>93</v>
      </c>
      <c r="AJ24" s="151">
        <v>86</v>
      </c>
      <c r="AK24" s="151"/>
      <c r="AL24" s="151"/>
      <c r="AM24" s="151"/>
      <c r="AN24" s="151"/>
      <c r="AO24" s="151"/>
      <c r="AP24" s="151">
        <v>0.2</v>
      </c>
      <c r="AQ24" s="151">
        <v>15.1</v>
      </c>
      <c r="AR24" s="151">
        <v>30</v>
      </c>
      <c r="AS24" s="151">
        <v>7</v>
      </c>
      <c r="AT24" s="151">
        <v>503.5</v>
      </c>
      <c r="AU24" s="151">
        <v>1000</v>
      </c>
      <c r="AV24" s="151">
        <v>4</v>
      </c>
      <c r="AW24" s="151">
        <v>77</v>
      </c>
      <c r="AX24" s="151">
        <v>150</v>
      </c>
      <c r="AY24" s="151">
        <v>0.2</v>
      </c>
      <c r="AZ24" s="151">
        <v>35.1</v>
      </c>
      <c r="BA24" s="151">
        <v>70</v>
      </c>
      <c r="BB24" s="151">
        <v>0.01</v>
      </c>
      <c r="BC24" s="151">
        <v>35.005000000000003</v>
      </c>
      <c r="BD24" s="151">
        <v>70</v>
      </c>
      <c r="BE24" s="151">
        <v>372</v>
      </c>
      <c r="BF24" s="151">
        <v>98</v>
      </c>
      <c r="BG24" s="151">
        <v>6.4</v>
      </c>
      <c r="BH24" s="151">
        <v>21</v>
      </c>
      <c r="BI24" s="151">
        <v>12</v>
      </c>
      <c r="BJ24" s="151"/>
      <c r="BK24" s="151">
        <v>644</v>
      </c>
      <c r="BL24" s="151"/>
      <c r="BM24" s="151">
        <v>272</v>
      </c>
      <c r="BN24" s="151">
        <v>178.9</v>
      </c>
    </row>
    <row r="25" spans="1:67" s="152" customFormat="1" ht="12">
      <c r="A25" s="146">
        <v>1023</v>
      </c>
      <c r="B25" s="146"/>
      <c r="C25" s="146">
        <v>1</v>
      </c>
      <c r="D25" s="146">
        <v>1</v>
      </c>
      <c r="E25" s="146">
        <v>700</v>
      </c>
      <c r="F25" s="146">
        <v>800</v>
      </c>
      <c r="G25" s="146" t="s">
        <v>212</v>
      </c>
      <c r="H25" s="146">
        <v>1</v>
      </c>
      <c r="I25" s="146">
        <v>1</v>
      </c>
      <c r="J25" s="146"/>
      <c r="K25" s="146">
        <v>8</v>
      </c>
      <c r="L25" s="153">
        <v>41962</v>
      </c>
      <c r="M25" s="147" t="s">
        <v>213</v>
      </c>
      <c r="N25" s="148" t="s">
        <v>255</v>
      </c>
      <c r="O25" s="149">
        <v>11</v>
      </c>
      <c r="P25" s="158" t="s">
        <v>218</v>
      </c>
      <c r="Q25" s="149">
        <v>0.52</v>
      </c>
      <c r="R25" s="169" t="s">
        <v>14</v>
      </c>
      <c r="S25" s="157">
        <v>0.95</v>
      </c>
      <c r="T25" s="169" t="s">
        <v>14</v>
      </c>
      <c r="U25" s="149">
        <v>6.9</v>
      </c>
      <c r="V25" s="158" t="s">
        <v>218</v>
      </c>
      <c r="W25" s="149">
        <v>7.5</v>
      </c>
      <c r="X25" s="159" t="s">
        <v>218</v>
      </c>
      <c r="Y25" s="159">
        <v>19.37</v>
      </c>
      <c r="Z25" s="155"/>
      <c r="AA25" s="160" t="s">
        <v>219</v>
      </c>
      <c r="AB25" s="151"/>
      <c r="AC25" s="160" t="s">
        <v>219</v>
      </c>
      <c r="AD25" s="160" t="s">
        <v>219</v>
      </c>
      <c r="AE25" s="151">
        <v>11</v>
      </c>
      <c r="AF25" s="151">
        <v>0.52</v>
      </c>
      <c r="AG25" s="151">
        <v>0.95</v>
      </c>
      <c r="AH25" s="151">
        <v>6.9</v>
      </c>
      <c r="AI25" s="151">
        <v>7.5</v>
      </c>
      <c r="AJ25" s="151">
        <v>19.37</v>
      </c>
      <c r="AK25" s="151"/>
      <c r="AL25" s="151"/>
      <c r="AM25" s="151"/>
      <c r="AN25" s="151"/>
      <c r="AO25" s="151"/>
      <c r="AP25" s="151">
        <v>0.2</v>
      </c>
      <c r="AQ25" s="151">
        <v>15.1</v>
      </c>
      <c r="AR25" s="151">
        <v>30</v>
      </c>
      <c r="AS25" s="151">
        <v>7</v>
      </c>
      <c r="AT25" s="151">
        <v>503.5</v>
      </c>
      <c r="AU25" s="151">
        <v>1000</v>
      </c>
      <c r="AV25" s="151">
        <v>4</v>
      </c>
      <c r="AW25" s="151">
        <v>77</v>
      </c>
      <c r="AX25" s="151">
        <v>150</v>
      </c>
      <c r="AY25" s="151">
        <v>0.2</v>
      </c>
      <c r="AZ25" s="151">
        <v>35.1</v>
      </c>
      <c r="BA25" s="151">
        <v>70</v>
      </c>
      <c r="BB25" s="151">
        <v>0.01</v>
      </c>
      <c r="BC25" s="151">
        <v>35.005000000000003</v>
      </c>
      <c r="BD25" s="151">
        <v>70</v>
      </c>
      <c r="BE25" s="151">
        <v>375</v>
      </c>
      <c r="BF25" s="151">
        <v>105</v>
      </c>
      <c r="BG25" s="151">
        <v>5.95</v>
      </c>
      <c r="BH25" s="151">
        <v>41</v>
      </c>
      <c r="BI25" s="151">
        <v>12.9</v>
      </c>
      <c r="BJ25" s="151"/>
      <c r="BK25" s="151">
        <v>644</v>
      </c>
      <c r="BL25" s="151"/>
      <c r="BM25" s="151">
        <v>269</v>
      </c>
      <c r="BN25" s="151">
        <v>26.869999999999997</v>
      </c>
      <c r="BO25" s="152">
        <v>2.2400000000000002</v>
      </c>
    </row>
    <row r="26" spans="1:67" s="152" customFormat="1" ht="12">
      <c r="A26" s="146">
        <v>1023</v>
      </c>
      <c r="B26" s="146"/>
      <c r="C26" s="146">
        <v>2</v>
      </c>
      <c r="D26" s="146">
        <v>1</v>
      </c>
      <c r="E26" s="146">
        <v>1500</v>
      </c>
      <c r="F26" s="146">
        <v>1600</v>
      </c>
      <c r="G26" s="146" t="s">
        <v>212</v>
      </c>
      <c r="H26" s="146">
        <v>1</v>
      </c>
      <c r="I26" s="146">
        <v>1</v>
      </c>
      <c r="J26" s="146"/>
      <c r="K26" s="146">
        <v>16</v>
      </c>
      <c r="L26" s="147">
        <v>41570</v>
      </c>
      <c r="M26" s="147" t="s">
        <v>213</v>
      </c>
      <c r="N26" s="148" t="s">
        <v>256</v>
      </c>
      <c r="O26" s="157" t="s">
        <v>215</v>
      </c>
      <c r="P26" s="169" t="s">
        <v>14</v>
      </c>
      <c r="Q26" s="157" t="s">
        <v>215</v>
      </c>
      <c r="R26" s="169" t="s">
        <v>14</v>
      </c>
      <c r="S26" s="157" t="s">
        <v>215</v>
      </c>
      <c r="T26" s="169" t="s">
        <v>14</v>
      </c>
      <c r="U26" s="157">
        <v>0.21</v>
      </c>
      <c r="V26" s="169" t="s">
        <v>216</v>
      </c>
      <c r="W26" s="157" t="s">
        <v>230</v>
      </c>
      <c r="X26" s="154" t="s">
        <v>216</v>
      </c>
      <c r="Y26" s="154">
        <v>0.6</v>
      </c>
      <c r="Z26" s="157"/>
      <c r="AA26" s="157" t="s">
        <v>219</v>
      </c>
      <c r="AB26" s="149"/>
      <c r="AC26" s="157" t="s">
        <v>219</v>
      </c>
      <c r="AD26" s="157" t="s">
        <v>219</v>
      </c>
      <c r="AE26" s="151">
        <v>0.2</v>
      </c>
      <c r="AF26" s="151">
        <v>0.2</v>
      </c>
      <c r="AG26" s="151">
        <v>0.2</v>
      </c>
      <c r="AH26" s="151">
        <v>0.21</v>
      </c>
      <c r="AI26" s="151">
        <v>0.05</v>
      </c>
      <c r="AJ26" s="151">
        <v>0.6</v>
      </c>
      <c r="AK26" s="151"/>
      <c r="AL26" s="151"/>
      <c r="AM26" s="151"/>
      <c r="AN26" s="151"/>
      <c r="AO26" s="151"/>
      <c r="AP26" s="151">
        <v>0.2</v>
      </c>
      <c r="AQ26" s="151">
        <v>15.1</v>
      </c>
      <c r="AR26" s="151">
        <v>30</v>
      </c>
      <c r="AS26" s="151">
        <v>7</v>
      </c>
      <c r="AT26" s="151">
        <v>503.5</v>
      </c>
      <c r="AU26" s="151">
        <v>1000</v>
      </c>
      <c r="AV26" s="151">
        <v>4</v>
      </c>
      <c r="AW26" s="151">
        <v>77</v>
      </c>
      <c r="AX26" s="151">
        <v>150</v>
      </c>
      <c r="AY26" s="151">
        <v>0.2</v>
      </c>
      <c r="AZ26" s="151">
        <v>35.1</v>
      </c>
      <c r="BA26" s="151">
        <v>70</v>
      </c>
      <c r="BB26" s="151">
        <v>0.01</v>
      </c>
      <c r="BC26" s="151">
        <v>35.005000000000003</v>
      </c>
      <c r="BD26" s="151">
        <v>70</v>
      </c>
      <c r="BE26" s="151">
        <v>379</v>
      </c>
      <c r="BF26" s="151">
        <v>187</v>
      </c>
      <c r="BG26" s="151">
        <v>5.8</v>
      </c>
      <c r="BH26" s="151">
        <v>50</v>
      </c>
      <c r="BI26" s="151">
        <v>12</v>
      </c>
      <c r="BJ26" s="151"/>
      <c r="BK26" s="151">
        <v>639</v>
      </c>
      <c r="BL26" s="151"/>
      <c r="BM26" s="151">
        <v>260</v>
      </c>
      <c r="BN26" s="151">
        <v>0.66499999999999992</v>
      </c>
    </row>
    <row r="27" spans="1:67" s="152" customFormat="1" ht="12">
      <c r="A27" s="146">
        <v>1023</v>
      </c>
      <c r="B27" s="146"/>
      <c r="C27" s="146">
        <v>2</v>
      </c>
      <c r="D27" s="146">
        <v>1</v>
      </c>
      <c r="E27" s="146">
        <v>1500</v>
      </c>
      <c r="F27" s="146">
        <v>1600</v>
      </c>
      <c r="G27" s="146" t="s">
        <v>212</v>
      </c>
      <c r="H27" s="146">
        <v>1</v>
      </c>
      <c r="I27" s="146">
        <v>1</v>
      </c>
      <c r="J27" s="146"/>
      <c r="K27" s="146">
        <v>16</v>
      </c>
      <c r="L27" s="153">
        <v>41962</v>
      </c>
      <c r="M27" s="147" t="s">
        <v>213</v>
      </c>
      <c r="N27" s="148" t="s">
        <v>257</v>
      </c>
      <c r="O27" s="157" t="s">
        <v>215</v>
      </c>
      <c r="P27" s="169" t="s">
        <v>14</v>
      </c>
      <c r="Q27" s="157" t="s">
        <v>215</v>
      </c>
      <c r="R27" s="169" t="s">
        <v>14</v>
      </c>
      <c r="S27" s="157" t="s">
        <v>215</v>
      </c>
      <c r="T27" s="169" t="s">
        <v>14</v>
      </c>
      <c r="U27" s="157">
        <v>0.21</v>
      </c>
      <c r="V27" s="169" t="s">
        <v>216</v>
      </c>
      <c r="W27" s="157">
        <v>0.12</v>
      </c>
      <c r="X27" s="154" t="s">
        <v>218</v>
      </c>
      <c r="Y27" s="154">
        <v>0.63</v>
      </c>
      <c r="Z27" s="155"/>
      <c r="AA27" s="157" t="s">
        <v>219</v>
      </c>
      <c r="AB27" s="151"/>
      <c r="AC27" s="157" t="s">
        <v>219</v>
      </c>
      <c r="AD27" s="157" t="s">
        <v>219</v>
      </c>
      <c r="AE27" s="151">
        <v>0.2</v>
      </c>
      <c r="AF27" s="151">
        <v>0.2</v>
      </c>
      <c r="AG27" s="151">
        <v>0.2</v>
      </c>
      <c r="AH27" s="151">
        <v>0.21</v>
      </c>
      <c r="AI27" s="151">
        <v>0.12</v>
      </c>
      <c r="AJ27" s="151">
        <v>0.63</v>
      </c>
      <c r="AK27" s="151"/>
      <c r="AL27" s="151"/>
      <c r="AM27" s="151"/>
      <c r="AN27" s="151"/>
      <c r="AO27" s="151"/>
      <c r="AP27" s="151">
        <v>0.2</v>
      </c>
      <c r="AQ27" s="151">
        <v>15.1</v>
      </c>
      <c r="AR27" s="151">
        <v>30</v>
      </c>
      <c r="AS27" s="151">
        <v>7</v>
      </c>
      <c r="AT27" s="151">
        <v>503.5</v>
      </c>
      <c r="AU27" s="151">
        <v>1000</v>
      </c>
      <c r="AV27" s="151">
        <v>4</v>
      </c>
      <c r="AW27" s="151">
        <v>77</v>
      </c>
      <c r="AX27" s="151">
        <v>150</v>
      </c>
      <c r="AY27" s="151">
        <v>0.2</v>
      </c>
      <c r="AZ27" s="151">
        <v>35.1</v>
      </c>
      <c r="BA27" s="151">
        <v>70</v>
      </c>
      <c r="BB27" s="151">
        <v>0.01</v>
      </c>
      <c r="BC27" s="151">
        <v>35.005000000000003</v>
      </c>
      <c r="BD27" s="151">
        <v>70</v>
      </c>
      <c r="BE27" s="151">
        <v>372</v>
      </c>
      <c r="BF27" s="151">
        <v>116</v>
      </c>
      <c r="BG27" s="151">
        <v>5.79</v>
      </c>
      <c r="BH27" s="151">
        <v>61</v>
      </c>
      <c r="BI27" s="151">
        <v>12.4</v>
      </c>
      <c r="BJ27" s="151"/>
      <c r="BK27" s="151">
        <v>639</v>
      </c>
      <c r="BL27" s="151"/>
      <c r="BM27" s="151">
        <v>267</v>
      </c>
      <c r="BN27" s="151">
        <v>0.74999999999999989</v>
      </c>
      <c r="BO27" s="152">
        <v>2.8</v>
      </c>
    </row>
    <row r="28" spans="1:67" s="152" customFormat="1" ht="12">
      <c r="A28" s="146">
        <v>1024</v>
      </c>
      <c r="B28" s="146"/>
      <c r="C28" s="146">
        <v>1</v>
      </c>
      <c r="D28" s="146">
        <v>1</v>
      </c>
      <c r="E28" s="146">
        <v>500</v>
      </c>
      <c r="F28" s="146">
        <v>600</v>
      </c>
      <c r="G28" s="146" t="s">
        <v>212</v>
      </c>
      <c r="H28" s="146">
        <v>1</v>
      </c>
      <c r="I28" s="146">
        <v>1</v>
      </c>
      <c r="J28" s="146" t="s">
        <v>258</v>
      </c>
      <c r="K28" s="146">
        <v>6</v>
      </c>
      <c r="L28" s="147">
        <v>41570</v>
      </c>
      <c r="M28" s="147" t="s">
        <v>213</v>
      </c>
      <c r="N28" s="148" t="s">
        <v>259</v>
      </c>
      <c r="O28" s="157" t="s">
        <v>215</v>
      </c>
      <c r="P28" s="169" t="s">
        <v>14</v>
      </c>
      <c r="Q28" s="157" t="s">
        <v>215</v>
      </c>
      <c r="R28" s="169" t="s">
        <v>14</v>
      </c>
      <c r="S28" s="157" t="s">
        <v>215</v>
      </c>
      <c r="T28" s="169" t="s">
        <v>14</v>
      </c>
      <c r="U28" s="157">
        <v>0.21</v>
      </c>
      <c r="V28" s="169" t="s">
        <v>216</v>
      </c>
      <c r="W28" s="157" t="s">
        <v>230</v>
      </c>
      <c r="X28" s="154" t="s">
        <v>216</v>
      </c>
      <c r="Y28" s="154">
        <v>0.6</v>
      </c>
      <c r="Z28" s="157"/>
      <c r="AA28" s="157" t="s">
        <v>219</v>
      </c>
      <c r="AB28" s="149"/>
      <c r="AC28" s="157" t="s">
        <v>219</v>
      </c>
      <c r="AD28" s="157" t="s">
        <v>219</v>
      </c>
      <c r="AE28" s="151">
        <v>0.2</v>
      </c>
      <c r="AF28" s="151">
        <v>0.2</v>
      </c>
      <c r="AG28" s="151">
        <v>0.2</v>
      </c>
      <c r="AH28" s="151">
        <v>0.21</v>
      </c>
      <c r="AI28" s="151">
        <v>0.05</v>
      </c>
      <c r="AJ28" s="151">
        <v>0.6</v>
      </c>
      <c r="AK28" s="151"/>
      <c r="AL28" s="151"/>
      <c r="AM28" s="151"/>
      <c r="AN28" s="151"/>
      <c r="AO28" s="151"/>
      <c r="AP28" s="151">
        <v>0.2</v>
      </c>
      <c r="AQ28" s="151">
        <v>15.1</v>
      </c>
      <c r="AR28" s="151">
        <v>30</v>
      </c>
      <c r="AS28" s="151">
        <v>7</v>
      </c>
      <c r="AT28" s="151">
        <v>503.5</v>
      </c>
      <c r="AU28" s="151">
        <v>1000</v>
      </c>
      <c r="AV28" s="151">
        <v>4</v>
      </c>
      <c r="AW28" s="151">
        <v>77</v>
      </c>
      <c r="AX28" s="151">
        <v>150</v>
      </c>
      <c r="AY28" s="151">
        <v>0.2</v>
      </c>
      <c r="AZ28" s="151">
        <v>35.1</v>
      </c>
      <c r="BA28" s="151">
        <v>70</v>
      </c>
      <c r="BB28" s="151">
        <v>0.01</v>
      </c>
      <c r="BC28" s="151">
        <v>35.005000000000003</v>
      </c>
      <c r="BD28" s="151">
        <v>70</v>
      </c>
      <c r="BE28" s="151"/>
      <c r="BF28" s="151">
        <v>886</v>
      </c>
      <c r="BG28" s="151">
        <v>7.4</v>
      </c>
      <c r="BH28" s="151">
        <v>-40</v>
      </c>
      <c r="BI28" s="151">
        <v>12</v>
      </c>
      <c r="BJ28" s="151"/>
      <c r="BK28" s="151">
        <v>642</v>
      </c>
      <c r="BL28" s="151"/>
      <c r="BM28" s="151"/>
      <c r="BN28" s="151">
        <v>0.66499999999999992</v>
      </c>
    </row>
    <row r="29" spans="1:67" s="152" customFormat="1" ht="12">
      <c r="A29" s="146">
        <v>1024</v>
      </c>
      <c r="B29" s="146"/>
      <c r="C29" s="146">
        <v>1</v>
      </c>
      <c r="D29" s="146">
        <v>1</v>
      </c>
      <c r="E29" s="146">
        <v>500</v>
      </c>
      <c r="F29" s="146">
        <v>600</v>
      </c>
      <c r="G29" s="146" t="s">
        <v>212</v>
      </c>
      <c r="H29" s="146">
        <v>1</v>
      </c>
      <c r="I29" s="146">
        <v>1</v>
      </c>
      <c r="J29" s="146"/>
      <c r="K29" s="146">
        <v>6</v>
      </c>
      <c r="L29" s="153">
        <v>41962</v>
      </c>
      <c r="M29" s="147" t="s">
        <v>213</v>
      </c>
      <c r="N29" s="148" t="s">
        <v>260</v>
      </c>
      <c r="O29" s="157" t="s">
        <v>215</v>
      </c>
      <c r="P29" s="169" t="s">
        <v>14</v>
      </c>
      <c r="Q29" s="157" t="s">
        <v>215</v>
      </c>
      <c r="R29" s="169" t="s">
        <v>14</v>
      </c>
      <c r="S29" s="157" t="s">
        <v>215</v>
      </c>
      <c r="T29" s="169" t="s">
        <v>14</v>
      </c>
      <c r="U29" s="157">
        <v>0.21</v>
      </c>
      <c r="V29" s="169" t="s">
        <v>216</v>
      </c>
      <c r="W29" s="157" t="s">
        <v>221</v>
      </c>
      <c r="X29" s="154" t="s">
        <v>216</v>
      </c>
      <c r="Y29" s="154">
        <v>0.63</v>
      </c>
      <c r="Z29" s="155"/>
      <c r="AA29" s="157" t="s">
        <v>219</v>
      </c>
      <c r="AB29" s="151"/>
      <c r="AC29" s="157" t="s">
        <v>219</v>
      </c>
      <c r="AD29" s="157" t="s">
        <v>219</v>
      </c>
      <c r="AE29" s="151">
        <v>0.2</v>
      </c>
      <c r="AF29" s="151">
        <v>0.2</v>
      </c>
      <c r="AG29" s="151">
        <v>0.2</v>
      </c>
      <c r="AH29" s="151">
        <v>0.21</v>
      </c>
      <c r="AI29" s="151">
        <v>0.02</v>
      </c>
      <c r="AJ29" s="151">
        <v>0.63</v>
      </c>
      <c r="AK29" s="151"/>
      <c r="AL29" s="151"/>
      <c r="AM29" s="151"/>
      <c r="AN29" s="151"/>
      <c r="AO29" s="151"/>
      <c r="AP29" s="151">
        <v>0.2</v>
      </c>
      <c r="AQ29" s="151">
        <v>15.1</v>
      </c>
      <c r="AR29" s="151">
        <v>30</v>
      </c>
      <c r="AS29" s="151">
        <v>7</v>
      </c>
      <c r="AT29" s="151">
        <v>503.5</v>
      </c>
      <c r="AU29" s="151">
        <v>1000</v>
      </c>
      <c r="AV29" s="151">
        <v>4</v>
      </c>
      <c r="AW29" s="151">
        <v>77</v>
      </c>
      <c r="AX29" s="151">
        <v>150</v>
      </c>
      <c r="AY29" s="151">
        <v>0.2</v>
      </c>
      <c r="AZ29" s="151">
        <v>35.1</v>
      </c>
      <c r="BA29" s="151">
        <v>70</v>
      </c>
      <c r="BB29" s="151">
        <v>0.01</v>
      </c>
      <c r="BC29" s="151">
        <v>35.005000000000003</v>
      </c>
      <c r="BD29" s="151">
        <v>70</v>
      </c>
      <c r="BE29" s="151">
        <v>369</v>
      </c>
      <c r="BF29" s="151">
        <v>664</v>
      </c>
      <c r="BG29" s="151">
        <v>6.97</v>
      </c>
      <c r="BH29" s="151">
        <v>-5</v>
      </c>
      <c r="BI29" s="151">
        <v>13.6</v>
      </c>
      <c r="BJ29" s="151"/>
      <c r="BK29" s="151">
        <v>642</v>
      </c>
      <c r="BL29" s="151"/>
      <c r="BM29" s="151">
        <v>273</v>
      </c>
      <c r="BN29" s="151">
        <v>0.64399999999999991</v>
      </c>
      <c r="BO29" s="152">
        <v>6.71</v>
      </c>
    </row>
    <row r="30" spans="1:67" s="152" customFormat="1" ht="12">
      <c r="A30" s="146">
        <v>1024</v>
      </c>
      <c r="B30" s="146"/>
      <c r="C30" s="146">
        <v>2</v>
      </c>
      <c r="D30" s="146">
        <v>1</v>
      </c>
      <c r="E30" s="146">
        <v>1500</v>
      </c>
      <c r="F30" s="146">
        <v>1600</v>
      </c>
      <c r="G30" s="146" t="s">
        <v>212</v>
      </c>
      <c r="H30" s="146">
        <v>1</v>
      </c>
      <c r="I30" s="146">
        <v>1</v>
      </c>
      <c r="J30" s="146"/>
      <c r="K30" s="146">
        <v>16</v>
      </c>
      <c r="L30" s="147">
        <v>41570</v>
      </c>
      <c r="M30" s="147" t="s">
        <v>213</v>
      </c>
      <c r="N30" s="148" t="s">
        <v>261</v>
      </c>
      <c r="O30" s="157" t="s">
        <v>215</v>
      </c>
      <c r="P30" s="169" t="s">
        <v>14</v>
      </c>
      <c r="Q30" s="157" t="s">
        <v>215</v>
      </c>
      <c r="R30" s="169" t="s">
        <v>14</v>
      </c>
      <c r="S30" s="157" t="s">
        <v>215</v>
      </c>
      <c r="T30" s="169" t="s">
        <v>14</v>
      </c>
      <c r="U30" s="157">
        <v>0.21</v>
      </c>
      <c r="V30" s="169" t="s">
        <v>216</v>
      </c>
      <c r="W30" s="157" t="s">
        <v>230</v>
      </c>
      <c r="X30" s="154" t="s">
        <v>216</v>
      </c>
      <c r="Y30" s="154">
        <v>0.6</v>
      </c>
      <c r="Z30" s="155" t="s">
        <v>230</v>
      </c>
      <c r="AA30" s="155" t="s">
        <v>215</v>
      </c>
      <c r="AB30" s="149">
        <v>0</v>
      </c>
      <c r="AC30" s="155">
        <v>34</v>
      </c>
      <c r="AD30" s="155">
        <v>12</v>
      </c>
      <c r="AE30" s="151">
        <v>0.2</v>
      </c>
      <c r="AF30" s="151">
        <v>0.2</v>
      </c>
      <c r="AG30" s="151">
        <v>0.2</v>
      </c>
      <c r="AH30" s="151">
        <v>0.21</v>
      </c>
      <c r="AI30" s="151">
        <v>0.05</v>
      </c>
      <c r="AJ30" s="151">
        <v>0.6</v>
      </c>
      <c r="AK30" s="151">
        <v>50</v>
      </c>
      <c r="AL30" s="151">
        <v>0.2</v>
      </c>
      <c r="AM30" s="151"/>
      <c r="AN30" s="151">
        <v>34</v>
      </c>
      <c r="AO30" s="151">
        <v>12</v>
      </c>
      <c r="AP30" s="151">
        <v>0.2</v>
      </c>
      <c r="AQ30" s="151">
        <v>15.1</v>
      </c>
      <c r="AR30" s="151">
        <v>30</v>
      </c>
      <c r="AS30" s="151">
        <v>7</v>
      </c>
      <c r="AT30" s="151">
        <v>503.5</v>
      </c>
      <c r="AU30" s="151">
        <v>1000</v>
      </c>
      <c r="AV30" s="151">
        <v>4</v>
      </c>
      <c r="AW30" s="151">
        <v>77</v>
      </c>
      <c r="AX30" s="151">
        <v>150</v>
      </c>
      <c r="AY30" s="151">
        <v>0.2</v>
      </c>
      <c r="AZ30" s="151">
        <v>35.1</v>
      </c>
      <c r="BA30" s="151">
        <v>70</v>
      </c>
      <c r="BB30" s="151">
        <v>0.01</v>
      </c>
      <c r="BC30" s="151">
        <v>35.005000000000003</v>
      </c>
      <c r="BD30" s="151">
        <v>70</v>
      </c>
      <c r="BE30" s="151">
        <v>375</v>
      </c>
      <c r="BF30" s="151">
        <v>980</v>
      </c>
      <c r="BG30" s="151">
        <v>6.6</v>
      </c>
      <c r="BH30" s="151">
        <v>6</v>
      </c>
      <c r="BI30" s="151">
        <v>12</v>
      </c>
      <c r="BJ30" s="151"/>
      <c r="BK30" s="151">
        <v>639</v>
      </c>
      <c r="BL30" s="151"/>
      <c r="BM30" s="151">
        <v>264</v>
      </c>
      <c r="BN30" s="151">
        <v>0.66499999999999992</v>
      </c>
    </row>
    <row r="31" spans="1:67" s="152" customFormat="1" ht="12">
      <c r="A31" s="146">
        <v>1024</v>
      </c>
      <c r="B31" s="146"/>
      <c r="C31" s="146">
        <v>2</v>
      </c>
      <c r="D31" s="146">
        <v>1</v>
      </c>
      <c r="E31" s="146">
        <v>1500</v>
      </c>
      <c r="F31" s="146">
        <v>1600</v>
      </c>
      <c r="G31" s="146" t="s">
        <v>212</v>
      </c>
      <c r="H31" s="146">
        <v>1</v>
      </c>
      <c r="I31" s="146">
        <v>1</v>
      </c>
      <c r="J31" s="146"/>
      <c r="K31" s="146">
        <v>16</v>
      </c>
      <c r="L31" s="153">
        <v>41962</v>
      </c>
      <c r="M31" s="147" t="s">
        <v>213</v>
      </c>
      <c r="N31" s="148" t="s">
        <v>262</v>
      </c>
      <c r="O31" s="157" t="s">
        <v>215</v>
      </c>
      <c r="P31" s="169" t="s">
        <v>14</v>
      </c>
      <c r="Q31" s="157" t="s">
        <v>215</v>
      </c>
      <c r="R31" s="169" t="s">
        <v>14</v>
      </c>
      <c r="S31" s="157" t="s">
        <v>215</v>
      </c>
      <c r="T31" s="169" t="s">
        <v>14</v>
      </c>
      <c r="U31" s="157">
        <v>0.21</v>
      </c>
      <c r="V31" s="169" t="s">
        <v>216</v>
      </c>
      <c r="W31" s="157">
        <v>0.04</v>
      </c>
      <c r="X31" s="154" t="s">
        <v>218</v>
      </c>
      <c r="Y31" s="154">
        <v>0.63</v>
      </c>
      <c r="Z31" s="155" t="s">
        <v>230</v>
      </c>
      <c r="AA31" s="155" t="s">
        <v>215</v>
      </c>
      <c r="AB31" s="155">
        <v>0</v>
      </c>
      <c r="AC31" s="155">
        <v>23</v>
      </c>
      <c r="AD31" s="155">
        <v>17</v>
      </c>
      <c r="AE31" s="151">
        <v>0.2</v>
      </c>
      <c r="AF31" s="151">
        <v>0.2</v>
      </c>
      <c r="AG31" s="151">
        <v>0.2</v>
      </c>
      <c r="AH31" s="151">
        <v>0.21</v>
      </c>
      <c r="AI31" s="151">
        <v>0.04</v>
      </c>
      <c r="AJ31" s="151">
        <v>0.63</v>
      </c>
      <c r="AK31" s="151">
        <v>50</v>
      </c>
      <c r="AL31" s="151">
        <v>0.2</v>
      </c>
      <c r="AM31" s="151"/>
      <c r="AN31" s="151">
        <v>23</v>
      </c>
      <c r="AO31" s="151">
        <v>17</v>
      </c>
      <c r="AP31" s="151">
        <v>0.2</v>
      </c>
      <c r="AQ31" s="151">
        <v>15.1</v>
      </c>
      <c r="AR31" s="151">
        <v>30</v>
      </c>
      <c r="AS31" s="151">
        <v>7</v>
      </c>
      <c r="AT31" s="151">
        <v>503.5</v>
      </c>
      <c r="AU31" s="151">
        <v>1000</v>
      </c>
      <c r="AV31" s="151">
        <v>4</v>
      </c>
      <c r="AW31" s="151">
        <v>77</v>
      </c>
      <c r="AX31" s="151">
        <v>150</v>
      </c>
      <c r="AY31" s="151">
        <v>0.2</v>
      </c>
      <c r="AZ31" s="151">
        <v>35.1</v>
      </c>
      <c r="BA31" s="151">
        <v>70</v>
      </c>
      <c r="BB31" s="151">
        <v>0.01</v>
      </c>
      <c r="BC31" s="151">
        <v>35.005000000000003</v>
      </c>
      <c r="BD31" s="151">
        <v>70</v>
      </c>
      <c r="BE31" s="151">
        <v>367</v>
      </c>
      <c r="BF31" s="151">
        <v>608</v>
      </c>
      <c r="BG31" s="151">
        <v>6.68</v>
      </c>
      <c r="BH31" s="151">
        <v>12</v>
      </c>
      <c r="BI31" s="151">
        <v>12.4</v>
      </c>
      <c r="BJ31" s="151"/>
      <c r="BK31" s="151">
        <v>639</v>
      </c>
      <c r="BL31" s="151"/>
      <c r="BM31" s="151">
        <v>272</v>
      </c>
      <c r="BN31" s="151">
        <v>0.66999999999999993</v>
      </c>
      <c r="BO31" s="152">
        <v>4.33</v>
      </c>
    </row>
    <row r="32" spans="1:67" s="152" customFormat="1" ht="12">
      <c r="A32" s="146">
        <v>1033</v>
      </c>
      <c r="B32" s="146"/>
      <c r="C32" s="146">
        <v>1</v>
      </c>
      <c r="D32" s="146">
        <v>1</v>
      </c>
      <c r="E32" s="146">
        <v>1900</v>
      </c>
      <c r="F32" s="146">
        <v>2000</v>
      </c>
      <c r="G32" s="146" t="s">
        <v>212</v>
      </c>
      <c r="H32" s="146">
        <v>2</v>
      </c>
      <c r="I32" s="146"/>
      <c r="J32" s="146"/>
      <c r="K32" s="146">
        <v>20</v>
      </c>
      <c r="L32" s="147">
        <v>41565</v>
      </c>
      <c r="M32" s="147" t="s">
        <v>213</v>
      </c>
      <c r="N32" s="148" t="s">
        <v>263</v>
      </c>
      <c r="O32" s="149" t="s">
        <v>215</v>
      </c>
      <c r="P32" s="169" t="s">
        <v>14</v>
      </c>
      <c r="Q32" s="149" t="s">
        <v>215</v>
      </c>
      <c r="R32" s="169" t="s">
        <v>14</v>
      </c>
      <c r="S32" s="149" t="s">
        <v>215</v>
      </c>
      <c r="T32" s="169" t="s">
        <v>14</v>
      </c>
      <c r="U32" s="157">
        <v>0.21</v>
      </c>
      <c r="V32" s="169" t="s">
        <v>216</v>
      </c>
      <c r="W32" s="149" t="s">
        <v>230</v>
      </c>
      <c r="X32" s="154" t="s">
        <v>216</v>
      </c>
      <c r="Y32" s="154">
        <v>0.6</v>
      </c>
      <c r="Z32" s="157"/>
      <c r="AA32" s="157" t="s">
        <v>219</v>
      </c>
      <c r="AB32" s="149"/>
      <c r="AC32" s="157" t="s">
        <v>219</v>
      </c>
      <c r="AD32" s="157" t="s">
        <v>219</v>
      </c>
      <c r="AE32" s="151">
        <v>0.2</v>
      </c>
      <c r="AF32" s="151">
        <v>0.2</v>
      </c>
      <c r="AG32" s="151">
        <v>0.2</v>
      </c>
      <c r="AH32" s="151">
        <v>0.21</v>
      </c>
      <c r="AI32" s="151">
        <v>0.05</v>
      </c>
      <c r="AJ32" s="151">
        <v>0.6</v>
      </c>
      <c r="AK32" s="151"/>
      <c r="AL32" s="151"/>
      <c r="AM32" s="151"/>
      <c r="AN32" s="151"/>
      <c r="AO32" s="151"/>
      <c r="AP32" s="151">
        <v>0.2</v>
      </c>
      <c r="AQ32" s="151">
        <v>15.1</v>
      </c>
      <c r="AR32" s="151">
        <v>30</v>
      </c>
      <c r="AS32" s="151">
        <v>7</v>
      </c>
      <c r="AT32" s="151">
        <v>503.5</v>
      </c>
      <c r="AU32" s="151">
        <v>1000</v>
      </c>
      <c r="AV32" s="151">
        <v>4</v>
      </c>
      <c r="AW32" s="151">
        <v>77</v>
      </c>
      <c r="AX32" s="151">
        <v>150</v>
      </c>
      <c r="AY32" s="151">
        <v>0.2</v>
      </c>
      <c r="AZ32" s="151">
        <v>35.1</v>
      </c>
      <c r="BA32" s="151">
        <v>70</v>
      </c>
      <c r="BB32" s="151">
        <v>0.01</v>
      </c>
      <c r="BC32" s="151">
        <v>35.005000000000003</v>
      </c>
      <c r="BD32" s="151">
        <v>70</v>
      </c>
      <c r="BE32" s="151">
        <v>375</v>
      </c>
      <c r="BF32" s="151">
        <v>424</v>
      </c>
      <c r="BG32" s="151">
        <v>6.7</v>
      </c>
      <c r="BH32" s="151">
        <v>-2</v>
      </c>
      <c r="BI32" s="151">
        <v>12</v>
      </c>
      <c r="BJ32" s="151"/>
      <c r="BK32" s="151">
        <v>631</v>
      </c>
      <c r="BL32" s="151"/>
      <c r="BM32" s="151">
        <v>256</v>
      </c>
      <c r="BN32" s="151">
        <v>0.66499999999999992</v>
      </c>
    </row>
    <row r="33" spans="1:67" s="152" customFormat="1" ht="12">
      <c r="A33" s="146">
        <v>1033</v>
      </c>
      <c r="B33" s="146"/>
      <c r="C33" s="146">
        <v>1</v>
      </c>
      <c r="D33" s="146">
        <v>1</v>
      </c>
      <c r="E33" s="146">
        <v>1900</v>
      </c>
      <c r="F33" s="146">
        <v>2000</v>
      </c>
      <c r="G33" s="146" t="s">
        <v>212</v>
      </c>
      <c r="H33" s="146">
        <v>2</v>
      </c>
      <c r="I33" s="146"/>
      <c r="J33" s="146"/>
      <c r="K33" s="146">
        <v>20</v>
      </c>
      <c r="L33" s="153">
        <v>41948</v>
      </c>
      <c r="M33" s="147" t="s">
        <v>213</v>
      </c>
      <c r="N33" s="148" t="s">
        <v>264</v>
      </c>
      <c r="O33" s="149" t="s">
        <v>215</v>
      </c>
      <c r="P33" s="169" t="s">
        <v>14</v>
      </c>
      <c r="Q33" s="149">
        <v>0.32</v>
      </c>
      <c r="R33" s="169" t="s">
        <v>14</v>
      </c>
      <c r="S33" s="149" t="s">
        <v>215</v>
      </c>
      <c r="T33" s="169" t="s">
        <v>14</v>
      </c>
      <c r="U33" s="157">
        <v>0.45</v>
      </c>
      <c r="V33" s="169" t="s">
        <v>218</v>
      </c>
      <c r="W33" s="149">
        <v>0.02</v>
      </c>
      <c r="X33" s="154" t="s">
        <v>218</v>
      </c>
      <c r="Y33" s="154">
        <v>1.05</v>
      </c>
      <c r="Z33" s="155"/>
      <c r="AA33" s="157" t="s">
        <v>219</v>
      </c>
      <c r="AB33" s="151"/>
      <c r="AC33" s="157" t="s">
        <v>219</v>
      </c>
      <c r="AD33" s="157" t="s">
        <v>219</v>
      </c>
      <c r="AE33" s="151">
        <v>0.2</v>
      </c>
      <c r="AF33" s="151">
        <v>0.32</v>
      </c>
      <c r="AG33" s="151">
        <v>0.2</v>
      </c>
      <c r="AH33" s="151">
        <v>0.45</v>
      </c>
      <c r="AI33" s="151">
        <v>0.02</v>
      </c>
      <c r="AJ33" s="151">
        <v>1.05</v>
      </c>
      <c r="AK33" s="151"/>
      <c r="AL33" s="151"/>
      <c r="AM33" s="151"/>
      <c r="AN33" s="151"/>
      <c r="AO33" s="151"/>
      <c r="AP33" s="151">
        <v>0.2</v>
      </c>
      <c r="AQ33" s="151">
        <v>15.1</v>
      </c>
      <c r="AR33" s="151">
        <v>30</v>
      </c>
      <c r="AS33" s="151">
        <v>7</v>
      </c>
      <c r="AT33" s="151">
        <v>503.5</v>
      </c>
      <c r="AU33" s="151">
        <v>1000</v>
      </c>
      <c r="AV33" s="151">
        <v>4</v>
      </c>
      <c r="AW33" s="151">
        <v>77</v>
      </c>
      <c r="AX33" s="151">
        <v>150</v>
      </c>
      <c r="AY33" s="151">
        <v>0.2</v>
      </c>
      <c r="AZ33" s="151">
        <v>35.1</v>
      </c>
      <c r="BA33" s="151">
        <v>70</v>
      </c>
      <c r="BB33" s="151">
        <v>0.01</v>
      </c>
      <c r="BC33" s="151">
        <v>35.005000000000003</v>
      </c>
      <c r="BD33" s="151">
        <v>70</v>
      </c>
      <c r="BE33" s="151">
        <v>377</v>
      </c>
      <c r="BF33" s="151">
        <v>314</v>
      </c>
      <c r="BG33" s="151">
        <v>7.21</v>
      </c>
      <c r="BH33" s="151">
        <v>-22</v>
      </c>
      <c r="BI33" s="151">
        <v>9.4</v>
      </c>
      <c r="BJ33" s="151"/>
      <c r="BK33" s="151">
        <v>631</v>
      </c>
      <c r="BL33" s="151"/>
      <c r="BM33" s="151">
        <v>254</v>
      </c>
      <c r="BN33" s="151">
        <v>1.07</v>
      </c>
      <c r="BO33" s="152">
        <v>3.52</v>
      </c>
    </row>
    <row r="34" spans="1:67" s="152" customFormat="1" ht="12">
      <c r="A34" s="146">
        <v>1034</v>
      </c>
      <c r="B34" s="146"/>
      <c r="C34" s="146">
        <v>1</v>
      </c>
      <c r="D34" s="146">
        <v>1</v>
      </c>
      <c r="E34" s="146">
        <v>1900</v>
      </c>
      <c r="F34" s="146">
        <v>2000</v>
      </c>
      <c r="G34" s="146" t="s">
        <v>212</v>
      </c>
      <c r="H34" s="146">
        <v>2</v>
      </c>
      <c r="I34" s="146"/>
      <c r="J34" s="146"/>
      <c r="K34" s="146">
        <v>20</v>
      </c>
      <c r="L34" s="147">
        <v>41568</v>
      </c>
      <c r="M34" s="147" t="s">
        <v>213</v>
      </c>
      <c r="N34" s="148" t="s">
        <v>265</v>
      </c>
      <c r="O34" s="149" t="s">
        <v>215</v>
      </c>
      <c r="P34" s="169" t="s">
        <v>14</v>
      </c>
      <c r="Q34" s="149" t="s">
        <v>215</v>
      </c>
      <c r="R34" s="169" t="s">
        <v>14</v>
      </c>
      <c r="S34" s="149" t="s">
        <v>215</v>
      </c>
      <c r="T34" s="169" t="s">
        <v>14</v>
      </c>
      <c r="U34" s="149">
        <v>0.21</v>
      </c>
      <c r="V34" s="169" t="s">
        <v>216</v>
      </c>
      <c r="W34" s="149" t="s">
        <v>230</v>
      </c>
      <c r="X34" s="154" t="s">
        <v>216</v>
      </c>
      <c r="Y34" s="154">
        <v>0.6</v>
      </c>
      <c r="Z34" s="157"/>
      <c r="AA34" s="157" t="s">
        <v>219</v>
      </c>
      <c r="AB34" s="149"/>
      <c r="AC34" s="157" t="s">
        <v>219</v>
      </c>
      <c r="AD34" s="157" t="s">
        <v>219</v>
      </c>
      <c r="AE34" s="151">
        <v>0.2</v>
      </c>
      <c r="AF34" s="151">
        <v>0.2</v>
      </c>
      <c r="AG34" s="151">
        <v>0.2</v>
      </c>
      <c r="AH34" s="151">
        <v>0.21</v>
      </c>
      <c r="AI34" s="151">
        <v>0.05</v>
      </c>
      <c r="AJ34" s="151">
        <v>0.6</v>
      </c>
      <c r="AK34" s="151"/>
      <c r="AL34" s="151"/>
      <c r="AM34" s="151"/>
      <c r="AN34" s="151"/>
      <c r="AO34" s="151"/>
      <c r="AP34" s="151">
        <v>0.2</v>
      </c>
      <c r="AQ34" s="151">
        <v>15.1</v>
      </c>
      <c r="AR34" s="151">
        <v>30</v>
      </c>
      <c r="AS34" s="151">
        <v>7</v>
      </c>
      <c r="AT34" s="151">
        <v>503.5</v>
      </c>
      <c r="AU34" s="151">
        <v>1000</v>
      </c>
      <c r="AV34" s="151">
        <v>4</v>
      </c>
      <c r="AW34" s="151">
        <v>77</v>
      </c>
      <c r="AX34" s="151">
        <v>150</v>
      </c>
      <c r="AY34" s="151">
        <v>0.2</v>
      </c>
      <c r="AZ34" s="151">
        <v>35.1</v>
      </c>
      <c r="BA34" s="151">
        <v>70</v>
      </c>
      <c r="BB34" s="151">
        <v>0.01</v>
      </c>
      <c r="BC34" s="151">
        <v>35.005000000000003</v>
      </c>
      <c r="BD34" s="151">
        <v>70</v>
      </c>
      <c r="BE34" s="151">
        <v>444</v>
      </c>
      <c r="BF34" s="151">
        <v>231</v>
      </c>
      <c r="BG34" s="151">
        <v>6.5</v>
      </c>
      <c r="BH34" s="151">
        <v>16</v>
      </c>
      <c r="BI34" s="151">
        <v>12</v>
      </c>
      <c r="BJ34" s="151"/>
      <c r="BK34" s="151">
        <v>705</v>
      </c>
      <c r="BL34" s="151"/>
      <c r="BM34" s="151">
        <v>261</v>
      </c>
      <c r="BN34" s="151">
        <v>0.66499999999999992</v>
      </c>
    </row>
    <row r="35" spans="1:67" s="152" customFormat="1" ht="12">
      <c r="A35" s="146">
        <v>1034</v>
      </c>
      <c r="B35" s="146"/>
      <c r="C35" s="146">
        <v>1</v>
      </c>
      <c r="D35" s="146">
        <v>1</v>
      </c>
      <c r="E35" s="146">
        <v>1900</v>
      </c>
      <c r="F35" s="146">
        <v>2000</v>
      </c>
      <c r="G35" s="146" t="s">
        <v>212</v>
      </c>
      <c r="H35" s="146">
        <v>2</v>
      </c>
      <c r="I35" s="146"/>
      <c r="J35" s="146"/>
      <c r="K35" s="146">
        <v>20</v>
      </c>
      <c r="L35" s="153">
        <v>41949</v>
      </c>
      <c r="M35" s="147" t="s">
        <v>213</v>
      </c>
      <c r="N35" s="148" t="s">
        <v>266</v>
      </c>
      <c r="O35" s="149" t="s">
        <v>215</v>
      </c>
      <c r="P35" s="169" t="s">
        <v>14</v>
      </c>
      <c r="Q35" s="149" t="s">
        <v>215</v>
      </c>
      <c r="R35" s="169" t="s">
        <v>14</v>
      </c>
      <c r="S35" s="149" t="s">
        <v>215</v>
      </c>
      <c r="T35" s="169" t="s">
        <v>14</v>
      </c>
      <c r="U35" s="149">
        <v>0.21</v>
      </c>
      <c r="V35" s="169" t="s">
        <v>216</v>
      </c>
      <c r="W35" s="149" t="s">
        <v>221</v>
      </c>
      <c r="X35" s="154" t="s">
        <v>216</v>
      </c>
      <c r="Y35" s="154">
        <v>0.63</v>
      </c>
      <c r="Z35" s="155"/>
      <c r="AA35" s="157" t="s">
        <v>219</v>
      </c>
      <c r="AB35" s="151"/>
      <c r="AC35" s="157" t="s">
        <v>219</v>
      </c>
      <c r="AD35" s="157" t="s">
        <v>219</v>
      </c>
      <c r="AE35" s="151">
        <v>0.2</v>
      </c>
      <c r="AF35" s="151">
        <v>0.2</v>
      </c>
      <c r="AG35" s="151">
        <v>0.2</v>
      </c>
      <c r="AH35" s="151">
        <v>0.21</v>
      </c>
      <c r="AI35" s="151">
        <v>0.02</v>
      </c>
      <c r="AJ35" s="151">
        <v>0.63</v>
      </c>
      <c r="AK35" s="151"/>
      <c r="AL35" s="151"/>
      <c r="AM35" s="151"/>
      <c r="AN35" s="151"/>
      <c r="AO35" s="151"/>
      <c r="AP35" s="151">
        <v>0.2</v>
      </c>
      <c r="AQ35" s="151">
        <v>15.1</v>
      </c>
      <c r="AR35" s="151">
        <v>30</v>
      </c>
      <c r="AS35" s="151">
        <v>7</v>
      </c>
      <c r="AT35" s="151">
        <v>503.5</v>
      </c>
      <c r="AU35" s="151">
        <v>1000</v>
      </c>
      <c r="AV35" s="151">
        <v>4</v>
      </c>
      <c r="AW35" s="151">
        <v>77</v>
      </c>
      <c r="AX35" s="151">
        <v>150</v>
      </c>
      <c r="AY35" s="151">
        <v>0.2</v>
      </c>
      <c r="AZ35" s="151">
        <v>35.1</v>
      </c>
      <c r="BA35" s="151">
        <v>70</v>
      </c>
      <c r="BB35" s="151">
        <v>0.01</v>
      </c>
      <c r="BC35" s="151">
        <v>35.005000000000003</v>
      </c>
      <c r="BD35" s="151">
        <v>70</v>
      </c>
      <c r="BE35" s="151">
        <v>444</v>
      </c>
      <c r="BF35" s="151">
        <v>235</v>
      </c>
      <c r="BG35" s="151">
        <v>5.79</v>
      </c>
      <c r="BH35" s="151">
        <v>51</v>
      </c>
      <c r="BI35" s="151">
        <v>12.4</v>
      </c>
      <c r="BJ35" s="151"/>
      <c r="BK35" s="151">
        <v>705</v>
      </c>
      <c r="BL35" s="151"/>
      <c r="BM35" s="151">
        <v>261</v>
      </c>
      <c r="BN35" s="151">
        <v>0.64399999999999991</v>
      </c>
      <c r="BO35" s="152">
        <v>0.12</v>
      </c>
    </row>
    <row r="36" spans="1:67" s="152" customFormat="1" ht="12">
      <c r="A36" s="146">
        <v>4016</v>
      </c>
      <c r="B36" s="146"/>
      <c r="C36" s="146">
        <v>1</v>
      </c>
      <c r="D36" s="146">
        <v>1</v>
      </c>
      <c r="E36" s="146">
        <v>500</v>
      </c>
      <c r="F36" s="146">
        <v>600</v>
      </c>
      <c r="G36" s="146" t="s">
        <v>212</v>
      </c>
      <c r="H36" s="146">
        <v>1</v>
      </c>
      <c r="I36" s="146"/>
      <c r="J36" s="146"/>
      <c r="K36" s="146">
        <v>6</v>
      </c>
      <c r="L36" s="147">
        <v>41570</v>
      </c>
      <c r="M36" s="147" t="s">
        <v>213</v>
      </c>
      <c r="N36" s="148" t="s">
        <v>267</v>
      </c>
      <c r="O36" s="157">
        <v>0.72</v>
      </c>
      <c r="P36" s="169" t="s">
        <v>218</v>
      </c>
      <c r="Q36" s="157" t="s">
        <v>215</v>
      </c>
      <c r="R36" s="169" t="s">
        <v>14</v>
      </c>
      <c r="S36" s="157" t="s">
        <v>215</v>
      </c>
      <c r="T36" s="169" t="s">
        <v>14</v>
      </c>
      <c r="U36" s="157">
        <v>0.86</v>
      </c>
      <c r="V36" s="169" t="s">
        <v>218</v>
      </c>
      <c r="W36" s="157">
        <v>3.8</v>
      </c>
      <c r="X36" s="154" t="s">
        <v>218</v>
      </c>
      <c r="Y36" s="154">
        <v>1.9</v>
      </c>
      <c r="Z36" s="157"/>
      <c r="AA36" s="157" t="s">
        <v>219</v>
      </c>
      <c r="AB36" s="149"/>
      <c r="AC36" s="157" t="s">
        <v>219</v>
      </c>
      <c r="AD36" s="157" t="s">
        <v>219</v>
      </c>
      <c r="AE36" s="151">
        <v>0.72</v>
      </c>
      <c r="AF36" s="151">
        <v>0.2</v>
      </c>
      <c r="AG36" s="151">
        <v>0.2</v>
      </c>
      <c r="AH36" s="151">
        <v>0.86</v>
      </c>
      <c r="AI36" s="151">
        <v>3.8</v>
      </c>
      <c r="AJ36" s="151">
        <v>1.9</v>
      </c>
      <c r="AK36" s="151"/>
      <c r="AL36" s="151"/>
      <c r="AM36" s="151"/>
      <c r="AN36" s="151"/>
      <c r="AO36" s="151"/>
      <c r="AP36" s="151">
        <v>0.2</v>
      </c>
      <c r="AQ36" s="151">
        <v>15.1</v>
      </c>
      <c r="AR36" s="151">
        <v>30</v>
      </c>
      <c r="AS36" s="151">
        <v>7</v>
      </c>
      <c r="AT36" s="151">
        <v>503.5</v>
      </c>
      <c r="AU36" s="151">
        <v>1000</v>
      </c>
      <c r="AV36" s="151">
        <v>4</v>
      </c>
      <c r="AW36" s="151">
        <v>77</v>
      </c>
      <c r="AX36" s="151">
        <v>150</v>
      </c>
      <c r="AY36" s="151">
        <v>0.2</v>
      </c>
      <c r="AZ36" s="151">
        <v>35.1</v>
      </c>
      <c r="BA36" s="151">
        <v>70</v>
      </c>
      <c r="BB36" s="151">
        <v>0.01</v>
      </c>
      <c r="BC36" s="151">
        <v>35.005000000000003</v>
      </c>
      <c r="BD36" s="151">
        <v>70</v>
      </c>
      <c r="BE36" s="151">
        <v>371</v>
      </c>
      <c r="BF36" s="151">
        <v>377</v>
      </c>
      <c r="BG36" s="151">
        <v>5.8</v>
      </c>
      <c r="BH36" s="151">
        <v>52</v>
      </c>
      <c r="BI36" s="151">
        <v>12</v>
      </c>
      <c r="BJ36" s="151"/>
      <c r="BK36" s="151">
        <v>644</v>
      </c>
      <c r="BL36" s="151"/>
      <c r="BM36" s="151">
        <v>273</v>
      </c>
      <c r="BN36" s="151">
        <v>5.66</v>
      </c>
    </row>
    <row r="37" spans="1:67" s="152" customFormat="1" ht="12">
      <c r="A37" s="146">
        <v>4016</v>
      </c>
      <c r="B37" s="146"/>
      <c r="C37" s="146">
        <v>1</v>
      </c>
      <c r="D37" s="146">
        <v>1</v>
      </c>
      <c r="E37" s="146">
        <v>500</v>
      </c>
      <c r="F37" s="146">
        <v>600</v>
      </c>
      <c r="G37" s="146" t="s">
        <v>212</v>
      </c>
      <c r="H37" s="146">
        <v>1</v>
      </c>
      <c r="I37" s="146"/>
      <c r="J37" s="146"/>
      <c r="K37" s="146">
        <v>6</v>
      </c>
      <c r="L37" s="153">
        <v>41962</v>
      </c>
      <c r="M37" s="147" t="s">
        <v>213</v>
      </c>
      <c r="N37" s="148" t="s">
        <v>268</v>
      </c>
      <c r="O37" s="157">
        <v>0.41</v>
      </c>
      <c r="P37" s="169" t="s">
        <v>218</v>
      </c>
      <c r="Q37" s="157" t="s">
        <v>215</v>
      </c>
      <c r="R37" s="169" t="s">
        <v>14</v>
      </c>
      <c r="S37" s="157" t="s">
        <v>215</v>
      </c>
      <c r="T37" s="169" t="s">
        <v>14</v>
      </c>
      <c r="U37" s="157">
        <v>0.37</v>
      </c>
      <c r="V37" s="169" t="s">
        <v>218</v>
      </c>
      <c r="W37" s="157">
        <v>1.2</v>
      </c>
      <c r="X37" s="154" t="s">
        <v>218</v>
      </c>
      <c r="Y37" s="154">
        <v>1.06</v>
      </c>
      <c r="Z37" s="155"/>
      <c r="AA37" s="157" t="s">
        <v>219</v>
      </c>
      <c r="AB37" s="151"/>
      <c r="AC37" s="157" t="s">
        <v>219</v>
      </c>
      <c r="AD37" s="157" t="s">
        <v>219</v>
      </c>
      <c r="AE37" s="151">
        <v>0.41</v>
      </c>
      <c r="AF37" s="151">
        <v>0.2</v>
      </c>
      <c r="AG37" s="151">
        <v>0.2</v>
      </c>
      <c r="AH37" s="151">
        <v>0.37</v>
      </c>
      <c r="AI37" s="151">
        <v>1.2</v>
      </c>
      <c r="AJ37" s="151">
        <v>1.06</v>
      </c>
      <c r="AK37" s="151"/>
      <c r="AL37" s="151"/>
      <c r="AM37" s="151"/>
      <c r="AN37" s="151"/>
      <c r="AO37" s="151"/>
      <c r="AP37" s="151">
        <v>0.2</v>
      </c>
      <c r="AQ37" s="151">
        <v>15.1</v>
      </c>
      <c r="AR37" s="151">
        <v>30</v>
      </c>
      <c r="AS37" s="151">
        <v>7</v>
      </c>
      <c r="AT37" s="151">
        <v>503.5</v>
      </c>
      <c r="AU37" s="151">
        <v>1000</v>
      </c>
      <c r="AV37" s="151">
        <v>4</v>
      </c>
      <c r="AW37" s="151">
        <v>77</v>
      </c>
      <c r="AX37" s="151">
        <v>150</v>
      </c>
      <c r="AY37" s="151">
        <v>0.2</v>
      </c>
      <c r="AZ37" s="151">
        <v>35.1</v>
      </c>
      <c r="BA37" s="151">
        <v>70</v>
      </c>
      <c r="BB37" s="151">
        <v>0.01</v>
      </c>
      <c r="BC37" s="151">
        <v>35.005000000000003</v>
      </c>
      <c r="BD37" s="151">
        <v>70</v>
      </c>
      <c r="BE37" s="151">
        <v>368</v>
      </c>
      <c r="BF37" s="151">
        <v>534</v>
      </c>
      <c r="BG37" s="151">
        <v>5.43</v>
      </c>
      <c r="BH37" s="151">
        <v>81</v>
      </c>
      <c r="BI37" s="151">
        <v>13.3</v>
      </c>
      <c r="BJ37" s="151"/>
      <c r="BK37" s="151">
        <v>644</v>
      </c>
      <c r="BL37" s="151"/>
      <c r="BM37" s="151">
        <v>276</v>
      </c>
      <c r="BN37" s="151">
        <v>2.2599999999999998</v>
      </c>
      <c r="BO37" s="152">
        <v>3.55</v>
      </c>
    </row>
    <row r="38" spans="1:67" s="152" customFormat="1" ht="12">
      <c r="A38" s="146">
        <v>4016</v>
      </c>
      <c r="B38" s="146"/>
      <c r="C38" s="146">
        <v>2</v>
      </c>
      <c r="D38" s="146">
        <v>1</v>
      </c>
      <c r="E38" s="146">
        <v>850</v>
      </c>
      <c r="F38" s="146">
        <v>950</v>
      </c>
      <c r="G38" s="146" t="s">
        <v>212</v>
      </c>
      <c r="H38" s="146">
        <v>1</v>
      </c>
      <c r="I38" s="146"/>
      <c r="J38" s="146"/>
      <c r="K38" s="146">
        <v>9.5</v>
      </c>
      <c r="L38" s="147">
        <v>41570</v>
      </c>
      <c r="M38" s="147" t="s">
        <v>213</v>
      </c>
      <c r="N38" s="148" t="s">
        <v>269</v>
      </c>
      <c r="O38" s="157">
        <v>6900</v>
      </c>
      <c r="P38" s="158" t="s">
        <v>223</v>
      </c>
      <c r="Q38" s="157">
        <v>73</v>
      </c>
      <c r="R38" s="158" t="s">
        <v>218</v>
      </c>
      <c r="S38" s="157">
        <v>1200</v>
      </c>
      <c r="T38" s="158" t="s">
        <v>223</v>
      </c>
      <c r="U38" s="157">
        <v>1500</v>
      </c>
      <c r="V38" s="158" t="s">
        <v>223</v>
      </c>
      <c r="W38" s="157">
        <v>4600</v>
      </c>
      <c r="X38" s="159" t="s">
        <v>223</v>
      </c>
      <c r="Y38" s="159">
        <v>9600</v>
      </c>
      <c r="Z38" s="160"/>
      <c r="AA38" s="160" t="s">
        <v>219</v>
      </c>
      <c r="AB38" s="149"/>
      <c r="AC38" s="160" t="s">
        <v>219</v>
      </c>
      <c r="AD38" s="160" t="s">
        <v>219</v>
      </c>
      <c r="AE38" s="151">
        <v>6900</v>
      </c>
      <c r="AF38" s="151">
        <v>73</v>
      </c>
      <c r="AG38" s="151">
        <v>1200</v>
      </c>
      <c r="AH38" s="151">
        <v>1500</v>
      </c>
      <c r="AI38" s="151">
        <v>4600</v>
      </c>
      <c r="AJ38" s="151">
        <v>9600</v>
      </c>
      <c r="AK38" s="151"/>
      <c r="AL38" s="151"/>
      <c r="AM38" s="151"/>
      <c r="AN38" s="151"/>
      <c r="AO38" s="151"/>
      <c r="AP38" s="151">
        <v>0.2</v>
      </c>
      <c r="AQ38" s="151">
        <v>15.1</v>
      </c>
      <c r="AR38" s="151">
        <v>30</v>
      </c>
      <c r="AS38" s="151">
        <v>7</v>
      </c>
      <c r="AT38" s="151">
        <v>503.5</v>
      </c>
      <c r="AU38" s="151">
        <v>1000</v>
      </c>
      <c r="AV38" s="151">
        <v>4</v>
      </c>
      <c r="AW38" s="151">
        <v>77</v>
      </c>
      <c r="AX38" s="151">
        <v>150</v>
      </c>
      <c r="AY38" s="151">
        <v>0.2</v>
      </c>
      <c r="AZ38" s="151">
        <v>35.1</v>
      </c>
      <c r="BA38" s="151">
        <v>70</v>
      </c>
      <c r="BB38" s="151">
        <v>0.01</v>
      </c>
      <c r="BC38" s="151">
        <v>35.005000000000003</v>
      </c>
      <c r="BD38" s="151">
        <v>70</v>
      </c>
      <c r="BE38" s="151">
        <v>374</v>
      </c>
      <c r="BF38" s="151">
        <v>213</v>
      </c>
      <c r="BG38" s="151">
        <v>6.2</v>
      </c>
      <c r="BH38" s="151">
        <v>26</v>
      </c>
      <c r="BI38" s="151">
        <v>12</v>
      </c>
      <c r="BJ38" s="151"/>
      <c r="BK38" s="151">
        <v>643</v>
      </c>
      <c r="BL38" s="151"/>
      <c r="BM38" s="151">
        <v>269</v>
      </c>
      <c r="BN38" s="151">
        <v>14273</v>
      </c>
    </row>
    <row r="39" spans="1:67" s="152" customFormat="1" ht="12">
      <c r="A39" s="146">
        <v>4016</v>
      </c>
      <c r="B39" s="146"/>
      <c r="C39" s="146">
        <v>2</v>
      </c>
      <c r="D39" s="146">
        <v>1</v>
      </c>
      <c r="E39" s="146">
        <v>850</v>
      </c>
      <c r="F39" s="146">
        <v>950</v>
      </c>
      <c r="G39" s="146" t="s">
        <v>212</v>
      </c>
      <c r="H39" s="146">
        <v>1</v>
      </c>
      <c r="I39" s="146"/>
      <c r="J39" s="146"/>
      <c r="K39" s="146">
        <v>9.5</v>
      </c>
      <c r="L39" s="153">
        <v>41962</v>
      </c>
      <c r="M39" s="147" t="s">
        <v>213</v>
      </c>
      <c r="N39" s="148" t="s">
        <v>270</v>
      </c>
      <c r="O39" s="157">
        <v>6700</v>
      </c>
      <c r="P39" s="158" t="s">
        <v>223</v>
      </c>
      <c r="Q39" s="157">
        <v>45</v>
      </c>
      <c r="R39" s="158" t="s">
        <v>218</v>
      </c>
      <c r="S39" s="157">
        <v>1100</v>
      </c>
      <c r="T39" s="158" t="s">
        <v>223</v>
      </c>
      <c r="U39" s="157">
        <v>1210</v>
      </c>
      <c r="V39" s="158" t="s">
        <v>223</v>
      </c>
      <c r="W39" s="157">
        <v>5000</v>
      </c>
      <c r="X39" s="159" t="s">
        <v>223</v>
      </c>
      <c r="Y39" s="159">
        <v>9055</v>
      </c>
      <c r="Z39" s="155"/>
      <c r="AA39" s="160" t="s">
        <v>219</v>
      </c>
      <c r="AB39" s="151"/>
      <c r="AC39" s="160" t="s">
        <v>219</v>
      </c>
      <c r="AD39" s="160" t="s">
        <v>219</v>
      </c>
      <c r="AE39" s="151">
        <v>6700</v>
      </c>
      <c r="AF39" s="151">
        <v>45</v>
      </c>
      <c r="AG39" s="151">
        <v>1100</v>
      </c>
      <c r="AH39" s="151">
        <v>1210</v>
      </c>
      <c r="AI39" s="151">
        <v>5000</v>
      </c>
      <c r="AJ39" s="151">
        <v>9055</v>
      </c>
      <c r="AK39" s="151"/>
      <c r="AL39" s="151"/>
      <c r="AM39" s="151"/>
      <c r="AN39" s="151"/>
      <c r="AO39" s="151"/>
      <c r="AP39" s="151">
        <v>0.2</v>
      </c>
      <c r="AQ39" s="151">
        <v>15.1</v>
      </c>
      <c r="AR39" s="151">
        <v>30</v>
      </c>
      <c r="AS39" s="151">
        <v>7</v>
      </c>
      <c r="AT39" s="151">
        <v>503.5</v>
      </c>
      <c r="AU39" s="151">
        <v>1000</v>
      </c>
      <c r="AV39" s="151">
        <v>4</v>
      </c>
      <c r="AW39" s="151">
        <v>77</v>
      </c>
      <c r="AX39" s="151">
        <v>150</v>
      </c>
      <c r="AY39" s="151">
        <v>0.2</v>
      </c>
      <c r="AZ39" s="151">
        <v>35.1</v>
      </c>
      <c r="BA39" s="151">
        <v>70</v>
      </c>
      <c r="BB39" s="151">
        <v>0.01</v>
      </c>
      <c r="BC39" s="151">
        <v>35.005000000000003</v>
      </c>
      <c r="BD39" s="151">
        <v>70</v>
      </c>
      <c r="BE39" s="151">
        <v>370</v>
      </c>
      <c r="BF39" s="151">
        <v>320</v>
      </c>
      <c r="BG39" s="151">
        <v>6.17</v>
      </c>
      <c r="BH39" s="151">
        <v>39</v>
      </c>
      <c r="BI39" s="151">
        <v>13.1</v>
      </c>
      <c r="BJ39" s="151"/>
      <c r="BK39" s="151">
        <v>643</v>
      </c>
      <c r="BL39" s="151"/>
      <c r="BM39" s="151">
        <v>273</v>
      </c>
      <c r="BN39" s="151">
        <v>14055</v>
      </c>
      <c r="BO39" s="152">
        <v>2.93</v>
      </c>
    </row>
    <row r="40" spans="1:67" s="152" customFormat="1" ht="12">
      <c r="A40" s="146">
        <v>4016</v>
      </c>
      <c r="B40" s="146"/>
      <c r="C40" s="146">
        <v>3</v>
      </c>
      <c r="D40" s="146">
        <v>1</v>
      </c>
      <c r="E40" s="146">
        <v>1400</v>
      </c>
      <c r="F40" s="146">
        <v>1500</v>
      </c>
      <c r="G40" s="146" t="s">
        <v>212</v>
      </c>
      <c r="H40" s="146">
        <v>2</v>
      </c>
      <c r="I40" s="146"/>
      <c r="J40" s="146"/>
      <c r="K40" s="146">
        <v>15</v>
      </c>
      <c r="L40" s="147">
        <v>41570</v>
      </c>
      <c r="M40" s="147" t="s">
        <v>213</v>
      </c>
      <c r="N40" s="148" t="s">
        <v>271</v>
      </c>
      <c r="O40" s="157">
        <v>1100</v>
      </c>
      <c r="P40" s="158" t="s">
        <v>223</v>
      </c>
      <c r="Q40" s="157">
        <v>23</v>
      </c>
      <c r="R40" s="158" t="s">
        <v>218</v>
      </c>
      <c r="S40" s="157">
        <v>67</v>
      </c>
      <c r="T40" s="158" t="s">
        <v>218</v>
      </c>
      <c r="U40" s="157">
        <v>340</v>
      </c>
      <c r="V40" s="158" t="s">
        <v>223</v>
      </c>
      <c r="W40" s="157">
        <v>3300</v>
      </c>
      <c r="X40" s="159" t="s">
        <v>223</v>
      </c>
      <c r="Y40" s="159">
        <v>1500</v>
      </c>
      <c r="Z40" s="155">
        <v>2.7</v>
      </c>
      <c r="AA40" s="155">
        <v>2.6</v>
      </c>
      <c r="AB40" s="149">
        <v>0.10000000000000009</v>
      </c>
      <c r="AC40" s="155" t="s">
        <v>233</v>
      </c>
      <c r="AD40" s="155">
        <v>20</v>
      </c>
      <c r="AE40" s="151">
        <v>1100</v>
      </c>
      <c r="AF40" s="151">
        <v>23</v>
      </c>
      <c r="AG40" s="151">
        <v>67</v>
      </c>
      <c r="AH40" s="151">
        <v>340</v>
      </c>
      <c r="AI40" s="151">
        <v>3300</v>
      </c>
      <c r="AJ40" s="151">
        <v>1500</v>
      </c>
      <c r="AK40" s="151">
        <v>2700</v>
      </c>
      <c r="AL40" s="151">
        <v>2.6</v>
      </c>
      <c r="AM40" s="151"/>
      <c r="AN40" s="151">
        <v>0.75</v>
      </c>
      <c r="AO40" s="151">
        <v>20</v>
      </c>
      <c r="AP40" s="151">
        <v>0.2</v>
      </c>
      <c r="AQ40" s="151">
        <v>15.1</v>
      </c>
      <c r="AR40" s="151">
        <v>30</v>
      </c>
      <c r="AS40" s="151">
        <v>7</v>
      </c>
      <c r="AT40" s="151">
        <v>503.5</v>
      </c>
      <c r="AU40" s="151">
        <v>1000</v>
      </c>
      <c r="AV40" s="151">
        <v>4</v>
      </c>
      <c r="AW40" s="151">
        <v>77</v>
      </c>
      <c r="AX40" s="151">
        <v>150</v>
      </c>
      <c r="AY40" s="151">
        <v>0.2</v>
      </c>
      <c r="AZ40" s="151">
        <v>35.1</v>
      </c>
      <c r="BA40" s="151">
        <v>70</v>
      </c>
      <c r="BB40" s="151">
        <v>0.01</v>
      </c>
      <c r="BC40" s="151">
        <v>35.005000000000003</v>
      </c>
      <c r="BD40" s="151">
        <v>70</v>
      </c>
      <c r="BE40" s="151">
        <v>377</v>
      </c>
      <c r="BF40" s="151">
        <v>214</v>
      </c>
      <c r="BG40" s="151">
        <v>6.1</v>
      </c>
      <c r="BH40" s="151">
        <v>31</v>
      </c>
      <c r="BI40" s="151">
        <v>12</v>
      </c>
      <c r="BJ40" s="151"/>
      <c r="BK40" s="151">
        <v>639</v>
      </c>
      <c r="BL40" s="151"/>
      <c r="BM40" s="151">
        <v>262</v>
      </c>
      <c r="BN40" s="151">
        <v>4830</v>
      </c>
    </row>
    <row r="41" spans="1:67" s="152" customFormat="1" ht="12">
      <c r="A41" s="146">
        <v>4016</v>
      </c>
      <c r="B41" s="146"/>
      <c r="C41" s="146">
        <v>3</v>
      </c>
      <c r="D41" s="146">
        <v>1</v>
      </c>
      <c r="E41" s="146">
        <v>1400</v>
      </c>
      <c r="F41" s="146">
        <v>1500</v>
      </c>
      <c r="G41" s="146" t="s">
        <v>212</v>
      </c>
      <c r="H41" s="146">
        <v>2</v>
      </c>
      <c r="I41" s="146"/>
      <c r="J41" s="146"/>
      <c r="K41" s="146">
        <v>15</v>
      </c>
      <c r="L41" s="153">
        <v>41962</v>
      </c>
      <c r="M41" s="147" t="s">
        <v>213</v>
      </c>
      <c r="N41" s="148" t="s">
        <v>272</v>
      </c>
      <c r="O41" s="157">
        <v>1200</v>
      </c>
      <c r="P41" s="158" t="s">
        <v>223</v>
      </c>
      <c r="Q41" s="157">
        <v>7.6</v>
      </c>
      <c r="R41" s="158" t="s">
        <v>218</v>
      </c>
      <c r="S41" s="157">
        <v>25</v>
      </c>
      <c r="T41" s="158" t="s">
        <v>218</v>
      </c>
      <c r="U41" s="157">
        <v>96</v>
      </c>
      <c r="V41" s="158" t="s">
        <v>223</v>
      </c>
      <c r="W41" s="157">
        <v>370</v>
      </c>
      <c r="X41" s="159" t="s">
        <v>223</v>
      </c>
      <c r="Y41" s="159">
        <v>1328.6</v>
      </c>
      <c r="Z41" s="155">
        <v>3.3</v>
      </c>
      <c r="AA41" s="155">
        <v>3.4</v>
      </c>
      <c r="AB41" s="155">
        <v>0</v>
      </c>
      <c r="AC41" s="155" t="s">
        <v>233</v>
      </c>
      <c r="AD41" s="155">
        <v>29</v>
      </c>
      <c r="AE41" s="151">
        <v>1200</v>
      </c>
      <c r="AF41" s="151">
        <v>7.6</v>
      </c>
      <c r="AG41" s="151">
        <v>25</v>
      </c>
      <c r="AH41" s="151">
        <v>96</v>
      </c>
      <c r="AI41" s="151">
        <v>370</v>
      </c>
      <c r="AJ41" s="151">
        <v>1328.6</v>
      </c>
      <c r="AK41" s="151">
        <v>3300</v>
      </c>
      <c r="AL41" s="151">
        <v>3.4</v>
      </c>
      <c r="AM41" s="151"/>
      <c r="AN41" s="151">
        <v>0.75</v>
      </c>
      <c r="AO41" s="151">
        <v>29</v>
      </c>
      <c r="AP41" s="151">
        <v>0.2</v>
      </c>
      <c r="AQ41" s="151">
        <v>15.1</v>
      </c>
      <c r="AR41" s="151">
        <v>30</v>
      </c>
      <c r="AS41" s="151">
        <v>7</v>
      </c>
      <c r="AT41" s="151">
        <v>503.5</v>
      </c>
      <c r="AU41" s="151">
        <v>1000</v>
      </c>
      <c r="AV41" s="151">
        <v>4</v>
      </c>
      <c r="AW41" s="151">
        <v>77</v>
      </c>
      <c r="AX41" s="151">
        <v>150</v>
      </c>
      <c r="AY41" s="151">
        <v>0.2</v>
      </c>
      <c r="AZ41" s="151">
        <v>35.1</v>
      </c>
      <c r="BA41" s="151">
        <v>70</v>
      </c>
      <c r="BB41" s="151">
        <v>0.01</v>
      </c>
      <c r="BC41" s="151">
        <v>35.005000000000003</v>
      </c>
      <c r="BD41" s="151">
        <v>70</v>
      </c>
      <c r="BE41" s="151">
        <v>370</v>
      </c>
      <c r="BF41" s="151">
        <v>247</v>
      </c>
      <c r="BG41" s="151">
        <v>5.96</v>
      </c>
      <c r="BH41" s="151">
        <v>50</v>
      </c>
      <c r="BI41" s="151">
        <v>12.9</v>
      </c>
      <c r="BJ41" s="151"/>
      <c r="BK41" s="151">
        <v>639</v>
      </c>
      <c r="BL41" s="151"/>
      <c r="BM41" s="151">
        <v>269</v>
      </c>
      <c r="BN41" s="151">
        <v>1698.6</v>
      </c>
      <c r="BO41" s="152">
        <v>3.87</v>
      </c>
    </row>
    <row r="42" spans="1:67" s="152" customFormat="1" ht="12">
      <c r="A42" s="146">
        <v>4031</v>
      </c>
      <c r="B42" s="146"/>
      <c r="C42" s="146">
        <v>2</v>
      </c>
      <c r="D42" s="146">
        <v>1</v>
      </c>
      <c r="E42" s="146">
        <v>1600</v>
      </c>
      <c r="F42" s="146">
        <v>1700</v>
      </c>
      <c r="G42" s="146" t="s">
        <v>212</v>
      </c>
      <c r="H42" s="146">
        <v>2</v>
      </c>
      <c r="I42" s="146"/>
      <c r="J42" s="146" t="s">
        <v>273</v>
      </c>
      <c r="K42" s="146">
        <v>17</v>
      </c>
      <c r="L42" s="153">
        <v>41564</v>
      </c>
      <c r="M42" s="147" t="s">
        <v>213</v>
      </c>
      <c r="N42" s="148" t="s">
        <v>274</v>
      </c>
      <c r="O42" s="149" t="s">
        <v>275</v>
      </c>
      <c r="P42" s="174" t="s">
        <v>276</v>
      </c>
      <c r="Q42" s="149" t="s">
        <v>275</v>
      </c>
      <c r="R42" s="174" t="s">
        <v>276</v>
      </c>
      <c r="S42" s="149" t="s">
        <v>275</v>
      </c>
      <c r="T42" s="174" t="s">
        <v>276</v>
      </c>
      <c r="U42" s="149" t="s">
        <v>275</v>
      </c>
      <c r="V42" s="174" t="s">
        <v>276</v>
      </c>
      <c r="W42" s="149" t="s">
        <v>275</v>
      </c>
      <c r="X42" s="174" t="s">
        <v>276</v>
      </c>
      <c r="Y42" s="159"/>
      <c r="Z42" s="157"/>
      <c r="AA42" s="160"/>
      <c r="AB42" s="160"/>
      <c r="AC42" s="160"/>
      <c r="AD42" s="160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>
        <v>0.2</v>
      </c>
      <c r="AQ42" s="151">
        <v>15.1</v>
      </c>
      <c r="AR42" s="151">
        <v>30</v>
      </c>
      <c r="AS42" s="151">
        <v>7</v>
      </c>
      <c r="AT42" s="151">
        <v>503.5</v>
      </c>
      <c r="AU42" s="151">
        <v>1000</v>
      </c>
      <c r="AV42" s="151">
        <v>4</v>
      </c>
      <c r="AW42" s="151">
        <v>77</v>
      </c>
      <c r="AX42" s="151">
        <v>150</v>
      </c>
      <c r="AY42" s="151">
        <v>0.2</v>
      </c>
      <c r="AZ42" s="151">
        <v>35.1</v>
      </c>
      <c r="BA42" s="151">
        <v>70</v>
      </c>
      <c r="BB42" s="151">
        <v>0.01</v>
      </c>
      <c r="BC42" s="151">
        <v>35.005000000000003</v>
      </c>
      <c r="BD42" s="151">
        <v>70</v>
      </c>
      <c r="BE42" s="151">
        <v>410</v>
      </c>
      <c r="BF42" s="151"/>
      <c r="BG42" s="151"/>
      <c r="BH42" s="151"/>
      <c r="BI42" s="151"/>
      <c r="BJ42" s="151"/>
      <c r="BK42" s="151">
        <v>679</v>
      </c>
      <c r="BL42" s="151">
        <v>9000</v>
      </c>
      <c r="BM42" s="151">
        <v>269</v>
      </c>
      <c r="BN42" s="151"/>
    </row>
    <row r="43" spans="1:67" s="152" customFormat="1" ht="12">
      <c r="A43" s="146">
        <v>4031</v>
      </c>
      <c r="B43" s="146"/>
      <c r="C43" s="146">
        <v>2</v>
      </c>
      <c r="D43" s="146">
        <v>1</v>
      </c>
      <c r="E43" s="146">
        <v>1600</v>
      </c>
      <c r="F43" s="146">
        <v>1700</v>
      </c>
      <c r="G43" s="146" t="s">
        <v>212</v>
      </c>
      <c r="H43" s="146">
        <v>2</v>
      </c>
      <c r="I43" s="146"/>
      <c r="J43" s="146" t="s">
        <v>273</v>
      </c>
      <c r="K43" s="146">
        <v>17</v>
      </c>
      <c r="L43" s="153">
        <v>41942</v>
      </c>
      <c r="M43" s="147" t="s">
        <v>213</v>
      </c>
      <c r="N43" s="148" t="s">
        <v>277</v>
      </c>
      <c r="O43" s="149" t="s">
        <v>275</v>
      </c>
      <c r="P43" s="174" t="s">
        <v>276</v>
      </c>
      <c r="Q43" s="149" t="s">
        <v>275</v>
      </c>
      <c r="R43" s="174" t="s">
        <v>276</v>
      </c>
      <c r="S43" s="149" t="s">
        <v>275</v>
      </c>
      <c r="T43" s="174" t="s">
        <v>276</v>
      </c>
      <c r="U43" s="149" t="s">
        <v>275</v>
      </c>
      <c r="V43" s="174" t="s">
        <v>276</v>
      </c>
      <c r="W43" s="149" t="s">
        <v>275</v>
      </c>
      <c r="X43" s="174" t="s">
        <v>276</v>
      </c>
      <c r="Y43" s="159"/>
      <c r="Z43" s="157"/>
      <c r="AA43" s="160"/>
      <c r="AB43" s="160"/>
      <c r="AC43" s="160"/>
      <c r="AD43" s="160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>
        <v>0.2</v>
      </c>
      <c r="AQ43" s="151">
        <v>15.1</v>
      </c>
      <c r="AR43" s="151">
        <v>30</v>
      </c>
      <c r="AS43" s="151">
        <v>7</v>
      </c>
      <c r="AT43" s="151">
        <v>503.5</v>
      </c>
      <c r="AU43" s="151">
        <v>1000</v>
      </c>
      <c r="AV43" s="151">
        <v>4</v>
      </c>
      <c r="AW43" s="151">
        <v>77</v>
      </c>
      <c r="AX43" s="151">
        <v>150</v>
      </c>
      <c r="AY43" s="151">
        <v>0.2</v>
      </c>
      <c r="AZ43" s="151">
        <v>35.1</v>
      </c>
      <c r="BA43" s="151">
        <v>70</v>
      </c>
      <c r="BB43" s="151">
        <v>0.01</v>
      </c>
      <c r="BC43" s="151">
        <v>35.005000000000003</v>
      </c>
      <c r="BD43" s="151">
        <v>70</v>
      </c>
      <c r="BE43" s="151">
        <v>407</v>
      </c>
      <c r="BF43" s="151"/>
      <c r="BG43" s="151"/>
      <c r="BH43" s="151"/>
      <c r="BI43" s="151"/>
      <c r="BJ43" s="151"/>
      <c r="BK43" s="151">
        <v>679</v>
      </c>
      <c r="BL43" s="151">
        <v>9000</v>
      </c>
      <c r="BM43" s="151">
        <v>272</v>
      </c>
      <c r="BN43" s="151"/>
    </row>
    <row r="44" spans="1:67" s="152" customFormat="1" ht="12">
      <c r="A44" s="146">
        <v>4031</v>
      </c>
      <c r="B44" s="146"/>
      <c r="C44" s="146">
        <v>3</v>
      </c>
      <c r="D44" s="146">
        <v>1</v>
      </c>
      <c r="E44" s="146">
        <v>2000</v>
      </c>
      <c r="F44" s="146">
        <v>2100</v>
      </c>
      <c r="G44" s="146" t="s">
        <v>212</v>
      </c>
      <c r="H44" s="146">
        <v>2</v>
      </c>
      <c r="I44" s="146"/>
      <c r="J44" s="146" t="s">
        <v>273</v>
      </c>
      <c r="K44" s="146">
        <v>21</v>
      </c>
      <c r="L44" s="153">
        <v>41564</v>
      </c>
      <c r="M44" s="147" t="s">
        <v>213</v>
      </c>
      <c r="N44" s="148" t="s">
        <v>278</v>
      </c>
      <c r="O44" s="149" t="s">
        <v>275</v>
      </c>
      <c r="P44" s="174" t="s">
        <v>276</v>
      </c>
      <c r="Q44" s="149" t="s">
        <v>275</v>
      </c>
      <c r="R44" s="174" t="s">
        <v>276</v>
      </c>
      <c r="S44" s="149" t="s">
        <v>275</v>
      </c>
      <c r="T44" s="174" t="s">
        <v>276</v>
      </c>
      <c r="U44" s="149" t="s">
        <v>275</v>
      </c>
      <c r="V44" s="174" t="s">
        <v>276</v>
      </c>
      <c r="W44" s="149" t="s">
        <v>275</v>
      </c>
      <c r="X44" s="174" t="s">
        <v>276</v>
      </c>
      <c r="Y44" s="159"/>
      <c r="Z44" s="157"/>
      <c r="AA44" s="160"/>
      <c r="AB44" s="160"/>
      <c r="AC44" s="160"/>
      <c r="AD44" s="160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>
        <v>0.2</v>
      </c>
      <c r="AQ44" s="151">
        <v>15.1</v>
      </c>
      <c r="AR44" s="151">
        <v>30</v>
      </c>
      <c r="AS44" s="151">
        <v>7</v>
      </c>
      <c r="AT44" s="151">
        <v>503.5</v>
      </c>
      <c r="AU44" s="151">
        <v>1000</v>
      </c>
      <c r="AV44" s="151">
        <v>4</v>
      </c>
      <c r="AW44" s="151">
        <v>77</v>
      </c>
      <c r="AX44" s="151">
        <v>150</v>
      </c>
      <c r="AY44" s="151">
        <v>0.2</v>
      </c>
      <c r="AZ44" s="151">
        <v>35.1</v>
      </c>
      <c r="BA44" s="151">
        <v>70</v>
      </c>
      <c r="BB44" s="151">
        <v>0.01</v>
      </c>
      <c r="BC44" s="151">
        <v>35.005000000000003</v>
      </c>
      <c r="BD44" s="151">
        <v>70</v>
      </c>
      <c r="BE44" s="151">
        <v>427</v>
      </c>
      <c r="BF44" s="151"/>
      <c r="BG44" s="151"/>
      <c r="BH44" s="151"/>
      <c r="BI44" s="151"/>
      <c r="BJ44" s="151"/>
      <c r="BK44" s="151">
        <v>678</v>
      </c>
      <c r="BL44" s="151">
        <v>9000</v>
      </c>
      <c r="BM44" s="151">
        <v>251</v>
      </c>
      <c r="BN44" s="151"/>
    </row>
    <row r="45" spans="1:67" s="152" customFormat="1" ht="12">
      <c r="A45" s="146">
        <v>4031</v>
      </c>
      <c r="B45" s="146"/>
      <c r="C45" s="146">
        <v>3</v>
      </c>
      <c r="D45" s="146">
        <v>1</v>
      </c>
      <c r="E45" s="146">
        <v>2000</v>
      </c>
      <c r="F45" s="146">
        <v>2100</v>
      </c>
      <c r="G45" s="146" t="s">
        <v>212</v>
      </c>
      <c r="H45" s="146">
        <v>2</v>
      </c>
      <c r="I45" s="146"/>
      <c r="J45" s="146" t="s">
        <v>273</v>
      </c>
      <c r="K45" s="146">
        <v>21</v>
      </c>
      <c r="L45" s="153">
        <v>41942</v>
      </c>
      <c r="M45" s="147" t="s">
        <v>213</v>
      </c>
      <c r="N45" s="148" t="s">
        <v>279</v>
      </c>
      <c r="O45" s="149" t="s">
        <v>275</v>
      </c>
      <c r="P45" s="174" t="s">
        <v>276</v>
      </c>
      <c r="Q45" s="149" t="s">
        <v>275</v>
      </c>
      <c r="R45" s="174" t="s">
        <v>276</v>
      </c>
      <c r="S45" s="149" t="s">
        <v>275</v>
      </c>
      <c r="T45" s="174" t="s">
        <v>276</v>
      </c>
      <c r="U45" s="149" t="s">
        <v>275</v>
      </c>
      <c r="V45" s="174" t="s">
        <v>276</v>
      </c>
      <c r="W45" s="149" t="s">
        <v>275</v>
      </c>
      <c r="X45" s="174" t="s">
        <v>276</v>
      </c>
      <c r="Y45" s="159"/>
      <c r="Z45" s="157"/>
      <c r="AA45" s="160"/>
      <c r="AB45" s="160"/>
      <c r="AC45" s="160"/>
      <c r="AD45" s="160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>
        <v>0.2</v>
      </c>
      <c r="AQ45" s="151">
        <v>15.1</v>
      </c>
      <c r="AR45" s="151">
        <v>30</v>
      </c>
      <c r="AS45" s="151">
        <v>7</v>
      </c>
      <c r="AT45" s="151">
        <v>503.5</v>
      </c>
      <c r="AU45" s="151">
        <v>1000</v>
      </c>
      <c r="AV45" s="151">
        <v>4</v>
      </c>
      <c r="AW45" s="151">
        <v>77</v>
      </c>
      <c r="AX45" s="151">
        <v>150</v>
      </c>
      <c r="AY45" s="151">
        <v>0.2</v>
      </c>
      <c r="AZ45" s="151">
        <v>35.1</v>
      </c>
      <c r="BA45" s="151">
        <v>70</v>
      </c>
      <c r="BB45" s="151">
        <v>0.01</v>
      </c>
      <c r="BC45" s="151">
        <v>35.005000000000003</v>
      </c>
      <c r="BD45" s="151">
        <v>70</v>
      </c>
      <c r="BE45" s="151">
        <v>400</v>
      </c>
      <c r="BF45" s="151"/>
      <c r="BG45" s="151"/>
      <c r="BH45" s="151"/>
      <c r="BI45" s="151"/>
      <c r="BJ45" s="151"/>
      <c r="BK45" s="151">
        <v>678</v>
      </c>
      <c r="BL45" s="151">
        <v>9000</v>
      </c>
      <c r="BM45" s="151">
        <v>278</v>
      </c>
      <c r="BN45" s="151"/>
    </row>
    <row r="46" spans="1:67" s="152" customFormat="1" ht="12">
      <c r="A46" s="146">
        <v>4031</v>
      </c>
      <c r="B46" s="146"/>
      <c r="C46" s="146">
        <v>4</v>
      </c>
      <c r="D46" s="146">
        <v>1</v>
      </c>
      <c r="E46" s="146">
        <v>2900</v>
      </c>
      <c r="F46" s="146">
        <v>3000</v>
      </c>
      <c r="G46" s="146" t="s">
        <v>212</v>
      </c>
      <c r="H46" s="146">
        <v>2</v>
      </c>
      <c r="I46" s="146"/>
      <c r="J46" s="146" t="s">
        <v>273</v>
      </c>
      <c r="K46" s="146">
        <v>29.8</v>
      </c>
      <c r="L46" s="153">
        <v>41564</v>
      </c>
      <c r="M46" s="147" t="s">
        <v>213</v>
      </c>
      <c r="N46" s="148" t="s">
        <v>280</v>
      </c>
      <c r="O46" s="149" t="s">
        <v>275</v>
      </c>
      <c r="P46" s="174" t="s">
        <v>276</v>
      </c>
      <c r="Q46" s="149" t="s">
        <v>275</v>
      </c>
      <c r="R46" s="174" t="s">
        <v>276</v>
      </c>
      <c r="S46" s="149" t="s">
        <v>275</v>
      </c>
      <c r="T46" s="174" t="s">
        <v>276</v>
      </c>
      <c r="U46" s="149" t="s">
        <v>275</v>
      </c>
      <c r="V46" s="174" t="s">
        <v>276</v>
      </c>
      <c r="W46" s="149" t="s">
        <v>275</v>
      </c>
      <c r="X46" s="174" t="s">
        <v>276</v>
      </c>
      <c r="Y46" s="159"/>
      <c r="Z46" s="157"/>
      <c r="AA46" s="160"/>
      <c r="AB46" s="151"/>
      <c r="AC46" s="160"/>
      <c r="AD46" s="160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>
        <v>0.2</v>
      </c>
      <c r="AQ46" s="151">
        <v>15.1</v>
      </c>
      <c r="AR46" s="151">
        <v>30</v>
      </c>
      <c r="AS46" s="151">
        <v>7</v>
      </c>
      <c r="AT46" s="151">
        <v>503.5</v>
      </c>
      <c r="AU46" s="151">
        <v>1000</v>
      </c>
      <c r="AV46" s="151">
        <v>4</v>
      </c>
      <c r="AW46" s="151">
        <v>77</v>
      </c>
      <c r="AX46" s="151">
        <v>150</v>
      </c>
      <c r="AY46" s="151">
        <v>0.2</v>
      </c>
      <c r="AZ46" s="151">
        <v>35.1</v>
      </c>
      <c r="BA46" s="151">
        <v>70</v>
      </c>
      <c r="BB46" s="151">
        <v>0.01</v>
      </c>
      <c r="BC46" s="151">
        <v>35.005000000000003</v>
      </c>
      <c r="BD46" s="151">
        <v>70</v>
      </c>
      <c r="BE46" s="151">
        <v>390</v>
      </c>
      <c r="BF46" s="151"/>
      <c r="BG46" s="151"/>
      <c r="BH46" s="151"/>
      <c r="BI46" s="151"/>
      <c r="BJ46" s="151"/>
      <c r="BK46" s="151">
        <v>675</v>
      </c>
      <c r="BL46" s="151">
        <v>9000</v>
      </c>
      <c r="BM46" s="151">
        <v>285</v>
      </c>
      <c r="BN46" s="151"/>
    </row>
    <row r="47" spans="1:67" s="152" customFormat="1" ht="12">
      <c r="A47" s="146">
        <v>4031</v>
      </c>
      <c r="B47" s="146"/>
      <c r="C47" s="146">
        <v>4</v>
      </c>
      <c r="D47" s="146">
        <v>1</v>
      </c>
      <c r="E47" s="146">
        <v>2900</v>
      </c>
      <c r="F47" s="146">
        <v>3000</v>
      </c>
      <c r="G47" s="146" t="s">
        <v>212</v>
      </c>
      <c r="H47" s="146">
        <v>2</v>
      </c>
      <c r="I47" s="146"/>
      <c r="J47" s="146" t="s">
        <v>273</v>
      </c>
      <c r="K47" s="146">
        <v>29.8</v>
      </c>
      <c r="L47" s="153">
        <v>41942</v>
      </c>
      <c r="M47" s="147" t="s">
        <v>213</v>
      </c>
      <c r="N47" s="148" t="s">
        <v>281</v>
      </c>
      <c r="O47" s="149" t="s">
        <v>275</v>
      </c>
      <c r="P47" s="174" t="s">
        <v>276</v>
      </c>
      <c r="Q47" s="149" t="s">
        <v>275</v>
      </c>
      <c r="R47" s="174" t="s">
        <v>276</v>
      </c>
      <c r="S47" s="149" t="s">
        <v>275</v>
      </c>
      <c r="T47" s="174" t="s">
        <v>276</v>
      </c>
      <c r="U47" s="149" t="s">
        <v>275</v>
      </c>
      <c r="V47" s="174" t="s">
        <v>276</v>
      </c>
      <c r="W47" s="149" t="s">
        <v>275</v>
      </c>
      <c r="X47" s="174" t="s">
        <v>276</v>
      </c>
      <c r="Y47" s="159"/>
      <c r="Z47" s="157"/>
      <c r="AA47" s="160"/>
      <c r="AB47" s="151"/>
      <c r="AC47" s="160"/>
      <c r="AD47" s="160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>
        <v>0.2</v>
      </c>
      <c r="AQ47" s="151">
        <v>15.1</v>
      </c>
      <c r="AR47" s="151">
        <v>30</v>
      </c>
      <c r="AS47" s="151">
        <v>7</v>
      </c>
      <c r="AT47" s="151">
        <v>503.5</v>
      </c>
      <c r="AU47" s="151">
        <v>1000</v>
      </c>
      <c r="AV47" s="151">
        <v>4</v>
      </c>
      <c r="AW47" s="151">
        <v>77</v>
      </c>
      <c r="AX47" s="151">
        <v>150</v>
      </c>
      <c r="AY47" s="151">
        <v>0.2</v>
      </c>
      <c r="AZ47" s="151">
        <v>35.1</v>
      </c>
      <c r="BA47" s="151">
        <v>70</v>
      </c>
      <c r="BB47" s="151">
        <v>0.01</v>
      </c>
      <c r="BC47" s="151">
        <v>35.005000000000003</v>
      </c>
      <c r="BD47" s="151">
        <v>70</v>
      </c>
      <c r="BE47" s="151">
        <v>388</v>
      </c>
      <c r="BF47" s="151"/>
      <c r="BG47" s="151"/>
      <c r="BH47" s="151"/>
      <c r="BI47" s="151"/>
      <c r="BJ47" s="151"/>
      <c r="BK47" s="151">
        <v>675</v>
      </c>
      <c r="BL47" s="151">
        <v>9000</v>
      </c>
      <c r="BM47" s="151">
        <v>287</v>
      </c>
      <c r="BN47" s="151"/>
    </row>
    <row r="50" spans="1:6">
      <c r="A50" t="s">
        <v>282</v>
      </c>
    </row>
    <row r="51" spans="1:6">
      <c r="A51" t="s">
        <v>283</v>
      </c>
      <c r="C51" t="s">
        <v>284</v>
      </c>
      <c r="D51" t="s">
        <v>285</v>
      </c>
      <c r="E51" t="s">
        <v>286</v>
      </c>
      <c r="F51" t="s">
        <v>287</v>
      </c>
    </row>
    <row r="52" spans="1:6">
      <c r="A52" t="s">
        <v>288</v>
      </c>
      <c r="C52" s="227">
        <v>41011</v>
      </c>
      <c r="D52" s="227">
        <v>41010</v>
      </c>
      <c r="E52" s="227">
        <v>41010</v>
      </c>
      <c r="F52" s="227">
        <v>41184</v>
      </c>
    </row>
    <row r="53" spans="1:6">
      <c r="A53" t="s">
        <v>289</v>
      </c>
      <c r="C53">
        <v>6.3</v>
      </c>
      <c r="D53">
        <v>7</v>
      </c>
      <c r="E53">
        <v>6.6</v>
      </c>
      <c r="F53">
        <v>6.34</v>
      </c>
    </row>
    <row r="54" spans="1:6">
      <c r="A54" t="s">
        <v>290</v>
      </c>
      <c r="C54">
        <v>119</v>
      </c>
      <c r="D54">
        <v>220</v>
      </c>
      <c r="E54">
        <v>184</v>
      </c>
      <c r="F54">
        <v>565</v>
      </c>
    </row>
    <row r="55" spans="1:6">
      <c r="A55" t="s">
        <v>291</v>
      </c>
      <c r="C55">
        <v>1</v>
      </c>
      <c r="D55">
        <v>1</v>
      </c>
      <c r="E55">
        <v>2</v>
      </c>
      <c r="F55">
        <v>1</v>
      </c>
    </row>
    <row r="56" spans="1:6">
      <c r="A56" t="s">
        <v>292</v>
      </c>
      <c r="C56">
        <v>80</v>
      </c>
      <c r="D56">
        <v>680</v>
      </c>
      <c r="E56">
        <v>980</v>
      </c>
      <c r="F56">
        <v>1200</v>
      </c>
    </row>
    <row r="57" spans="1:6">
      <c r="A57" t="s">
        <v>293</v>
      </c>
      <c r="C57">
        <v>380</v>
      </c>
      <c r="D57">
        <v>780</v>
      </c>
      <c r="E57">
        <v>1080</v>
      </c>
      <c r="F57">
        <v>1300</v>
      </c>
    </row>
    <row r="58" spans="1:6">
      <c r="A58" t="s">
        <v>294</v>
      </c>
    </row>
    <row r="59" spans="1:6">
      <c r="A59" t="s">
        <v>295</v>
      </c>
      <c r="B59" t="s">
        <v>97</v>
      </c>
      <c r="C59" t="s">
        <v>296</v>
      </c>
      <c r="D59" t="s">
        <v>297</v>
      </c>
      <c r="E59" t="s">
        <v>298</v>
      </c>
      <c r="F59" t="s">
        <v>296</v>
      </c>
    </row>
    <row r="60" spans="1:6">
      <c r="A60" t="s">
        <v>299</v>
      </c>
      <c r="B60" t="s">
        <v>97</v>
      </c>
      <c r="C60" t="s">
        <v>300</v>
      </c>
      <c r="D60" t="s">
        <v>301</v>
      </c>
      <c r="E60" t="s">
        <v>302</v>
      </c>
      <c r="F60" t="s">
        <v>300</v>
      </c>
    </row>
    <row r="61" spans="1:6">
      <c r="A61" t="s">
        <v>303</v>
      </c>
      <c r="B61" t="s">
        <v>97</v>
      </c>
      <c r="C61" t="s">
        <v>300</v>
      </c>
      <c r="D61" t="s">
        <v>301</v>
      </c>
      <c r="E61" t="s">
        <v>302</v>
      </c>
      <c r="F61" t="s">
        <v>300</v>
      </c>
    </row>
    <row r="62" spans="1:6">
      <c r="A62" t="s">
        <v>304</v>
      </c>
      <c r="B62" t="s">
        <v>97</v>
      </c>
      <c r="C62" t="s">
        <v>305</v>
      </c>
      <c r="D62" t="s">
        <v>306</v>
      </c>
      <c r="E62" t="s">
        <v>307</v>
      </c>
      <c r="F62" t="s">
        <v>305</v>
      </c>
    </row>
    <row r="63" spans="1:6">
      <c r="A63" t="s">
        <v>308</v>
      </c>
      <c r="B63" t="s">
        <v>97</v>
      </c>
      <c r="C63" t="s">
        <v>296</v>
      </c>
      <c r="D63" t="s">
        <v>309</v>
      </c>
      <c r="E63" t="s">
        <v>298</v>
      </c>
      <c r="F63" t="s">
        <v>296</v>
      </c>
    </row>
    <row r="64" spans="1:6">
      <c r="A64" t="s">
        <v>310</v>
      </c>
      <c r="B64" t="s">
        <v>97</v>
      </c>
      <c r="C64" t="s">
        <v>300</v>
      </c>
      <c r="D64" t="s">
        <v>301</v>
      </c>
      <c r="E64" t="s">
        <v>302</v>
      </c>
      <c r="F64" t="s">
        <v>300</v>
      </c>
    </row>
    <row r="65" spans="1:6">
      <c r="A65" t="s">
        <v>311</v>
      </c>
      <c r="B65" t="s">
        <v>97</v>
      </c>
      <c r="C65" t="s">
        <v>296</v>
      </c>
      <c r="D65" t="s">
        <v>312</v>
      </c>
      <c r="E65" t="s">
        <v>298</v>
      </c>
      <c r="F65" t="s">
        <v>313</v>
      </c>
    </row>
    <row r="66" spans="1:6">
      <c r="A66" t="s">
        <v>314</v>
      </c>
      <c r="B66" t="s">
        <v>97</v>
      </c>
      <c r="C66" t="s">
        <v>300</v>
      </c>
      <c r="D66" t="s">
        <v>301</v>
      </c>
      <c r="E66" t="s">
        <v>302</v>
      </c>
      <c r="F66" t="s">
        <v>300</v>
      </c>
    </row>
    <row r="67" spans="1:6">
      <c r="A67" t="s">
        <v>315</v>
      </c>
      <c r="B67" t="s">
        <v>97</v>
      </c>
      <c r="C67" t="s">
        <v>300</v>
      </c>
      <c r="D67" t="s">
        <v>301</v>
      </c>
      <c r="E67" t="s">
        <v>302</v>
      </c>
      <c r="F67" t="s">
        <v>300</v>
      </c>
    </row>
    <row r="68" spans="1:6">
      <c r="A68" t="s">
        <v>316</v>
      </c>
      <c r="B68" t="s">
        <v>97</v>
      </c>
      <c r="C68" t="s">
        <v>305</v>
      </c>
      <c r="D68" t="s">
        <v>317</v>
      </c>
      <c r="E68" t="s">
        <v>318</v>
      </c>
      <c r="F68" t="s">
        <v>319</v>
      </c>
    </row>
    <row r="69" spans="1:6">
      <c r="A69" t="s">
        <v>320</v>
      </c>
      <c r="B69" t="s">
        <v>97</v>
      </c>
      <c r="C69">
        <v>0.16</v>
      </c>
      <c r="D69">
        <v>530</v>
      </c>
      <c r="E69">
        <v>6600</v>
      </c>
      <c r="F69">
        <v>3.7</v>
      </c>
    </row>
    <row r="70" spans="1:6">
      <c r="A70" t="s">
        <v>321</v>
      </c>
      <c r="C70">
        <v>0</v>
      </c>
      <c r="D70" t="s">
        <v>322</v>
      </c>
      <c r="E70" t="s">
        <v>323</v>
      </c>
      <c r="F70">
        <v>0.05</v>
      </c>
    </row>
    <row r="71" spans="1:6">
      <c r="A71" t="s">
        <v>324</v>
      </c>
    </row>
    <row r="72" spans="1:6">
      <c r="A72" t="s">
        <v>325</v>
      </c>
      <c r="B72" t="s">
        <v>97</v>
      </c>
      <c r="C72" t="s">
        <v>326</v>
      </c>
      <c r="D72" t="s">
        <v>327</v>
      </c>
      <c r="E72" t="s">
        <v>328</v>
      </c>
      <c r="F72" t="s">
        <v>329</v>
      </c>
    </row>
    <row r="73" spans="1:6">
      <c r="A73" t="s">
        <v>330</v>
      </c>
      <c r="B73" t="s">
        <v>97</v>
      </c>
      <c r="C73" t="s">
        <v>331</v>
      </c>
      <c r="D73" t="s">
        <v>332</v>
      </c>
      <c r="E73" t="s">
        <v>328</v>
      </c>
      <c r="F73" t="s">
        <v>333</v>
      </c>
    </row>
    <row r="74" spans="1:6">
      <c r="A74" t="s">
        <v>334</v>
      </c>
      <c r="B74" t="s">
        <v>97</v>
      </c>
      <c r="C74" t="s">
        <v>331</v>
      </c>
      <c r="D74" t="s">
        <v>335</v>
      </c>
      <c r="E74" t="s">
        <v>336</v>
      </c>
      <c r="F74" t="s">
        <v>337</v>
      </c>
    </row>
    <row r="75" spans="1:6">
      <c r="A75" t="s">
        <v>338</v>
      </c>
      <c r="B75" t="s">
        <v>97</v>
      </c>
      <c r="C75" t="s">
        <v>339</v>
      </c>
      <c r="D75">
        <v>28</v>
      </c>
      <c r="E75">
        <v>1300</v>
      </c>
      <c r="F75">
        <v>2.8</v>
      </c>
    </row>
    <row r="76" spans="1:6">
      <c r="A76" t="s">
        <v>340</v>
      </c>
      <c r="B76" t="s">
        <v>97</v>
      </c>
      <c r="C76" t="s">
        <v>341</v>
      </c>
      <c r="D76">
        <v>28</v>
      </c>
      <c r="E76">
        <v>2400</v>
      </c>
      <c r="F76">
        <v>4.3</v>
      </c>
    </row>
    <row r="77" spans="1:6">
      <c r="A77" t="s">
        <v>342</v>
      </c>
      <c r="B77" t="s">
        <v>97</v>
      </c>
      <c r="C77" t="s">
        <v>343</v>
      </c>
      <c r="D77" t="s">
        <v>344</v>
      </c>
      <c r="E77" t="s">
        <v>345</v>
      </c>
      <c r="F77" t="s">
        <v>346</v>
      </c>
    </row>
    <row r="78" spans="1:6">
      <c r="A78" t="s">
        <v>347</v>
      </c>
      <c r="B78" t="s">
        <v>97</v>
      </c>
      <c r="C78" t="s">
        <v>348</v>
      </c>
      <c r="D78">
        <v>180</v>
      </c>
      <c r="E78">
        <v>38000</v>
      </c>
    </row>
    <row r="79" spans="1:6">
      <c r="A79" t="s">
        <v>349</v>
      </c>
      <c r="B79" t="s">
        <v>97</v>
      </c>
      <c r="F79">
        <v>170</v>
      </c>
    </row>
    <row r="80" spans="1:6">
      <c r="A80" t="s">
        <v>350</v>
      </c>
      <c r="B80" t="s">
        <v>97</v>
      </c>
      <c r="F80" t="s">
        <v>351</v>
      </c>
    </row>
    <row r="81" spans="1:6">
      <c r="A81" t="s">
        <v>352</v>
      </c>
    </row>
    <row r="82" spans="1:6">
      <c r="A82" t="s">
        <v>353</v>
      </c>
      <c r="B82" t="s">
        <v>97</v>
      </c>
      <c r="C82" t="s">
        <v>354</v>
      </c>
      <c r="D82">
        <v>650</v>
      </c>
      <c r="E82">
        <v>12000</v>
      </c>
      <c r="F82" t="s">
        <v>355</v>
      </c>
    </row>
    <row r="83" spans="1:6">
      <c r="A83" t="s">
        <v>356</v>
      </c>
      <c r="B83" t="s">
        <v>97</v>
      </c>
      <c r="C83" t="s">
        <v>357</v>
      </c>
      <c r="D83">
        <v>1100</v>
      </c>
      <c r="E83">
        <v>2100</v>
      </c>
    </row>
    <row r="84" spans="1:6">
      <c r="A84" t="s">
        <v>358</v>
      </c>
      <c r="B84" t="s">
        <v>97</v>
      </c>
      <c r="F84" t="s">
        <v>355</v>
      </c>
    </row>
    <row r="85" spans="1:6">
      <c r="A85" t="s">
        <v>359</v>
      </c>
      <c r="B85" t="s">
        <v>97</v>
      </c>
      <c r="C85" t="s">
        <v>360</v>
      </c>
      <c r="D85">
        <v>210</v>
      </c>
      <c r="E85">
        <v>210</v>
      </c>
    </row>
    <row r="86" spans="1:6">
      <c r="A86" t="s">
        <v>361</v>
      </c>
      <c r="B86" t="s">
        <v>97</v>
      </c>
      <c r="C86" t="s">
        <v>362</v>
      </c>
      <c r="D86" t="s">
        <v>362</v>
      </c>
      <c r="E86" t="s">
        <v>363</v>
      </c>
    </row>
    <row r="87" spans="1:6">
      <c r="A87" t="s">
        <v>364</v>
      </c>
      <c r="B87" t="s">
        <v>97</v>
      </c>
      <c r="F87" t="s">
        <v>355</v>
      </c>
    </row>
    <row r="88" spans="1:6">
      <c r="A88" t="s">
        <v>365</v>
      </c>
      <c r="B88" t="s">
        <v>97</v>
      </c>
      <c r="C88" t="s">
        <v>357</v>
      </c>
      <c r="D88" t="s">
        <v>357</v>
      </c>
      <c r="E88" t="s">
        <v>366</v>
      </c>
    </row>
    <row r="89" spans="1:6">
      <c r="A89" t="s">
        <v>367</v>
      </c>
      <c r="B89" t="s">
        <v>97</v>
      </c>
      <c r="F89" t="s">
        <v>355</v>
      </c>
    </row>
    <row r="90" spans="1:6">
      <c r="A90" t="s">
        <v>368</v>
      </c>
      <c r="B90" t="s">
        <v>97</v>
      </c>
      <c r="C90" t="s">
        <v>357</v>
      </c>
      <c r="D90" t="s">
        <v>357</v>
      </c>
      <c r="E90">
        <v>160</v>
      </c>
    </row>
    <row r="91" spans="1:6">
      <c r="A91" t="s">
        <v>369</v>
      </c>
      <c r="B91" t="s">
        <v>97</v>
      </c>
      <c r="F91" t="s">
        <v>370</v>
      </c>
    </row>
    <row r="92" spans="1:6">
      <c r="A92" t="s">
        <v>371</v>
      </c>
      <c r="B92" t="s">
        <v>97</v>
      </c>
      <c r="C92" t="s">
        <v>370</v>
      </c>
      <c r="D92" t="s">
        <v>372</v>
      </c>
      <c r="E92" t="s">
        <v>373</v>
      </c>
    </row>
    <row r="93" spans="1:6">
      <c r="A93" t="s">
        <v>374</v>
      </c>
    </row>
    <row r="94" spans="1:6">
      <c r="A94" t="s">
        <v>283</v>
      </c>
      <c r="C94" t="s">
        <v>375</v>
      </c>
      <c r="D94" t="s">
        <v>376</v>
      </c>
      <c r="E94" t="s">
        <v>377</v>
      </c>
      <c r="F94" t="s">
        <v>378</v>
      </c>
    </row>
    <row r="95" spans="1:6">
      <c r="A95" t="s">
        <v>288</v>
      </c>
      <c r="C95" s="227">
        <v>41184</v>
      </c>
      <c r="D95" s="227">
        <v>41184</v>
      </c>
      <c r="E95" s="227">
        <v>41184</v>
      </c>
      <c r="F95" s="227">
        <v>41184</v>
      </c>
    </row>
    <row r="96" spans="1:6">
      <c r="A96" t="s">
        <v>289</v>
      </c>
      <c r="C96">
        <v>6.48</v>
      </c>
      <c r="D96">
        <v>6.39</v>
      </c>
      <c r="E96">
        <v>6.48</v>
      </c>
      <c r="F96">
        <v>6.6</v>
      </c>
    </row>
    <row r="97" spans="1:6">
      <c r="A97" t="s">
        <v>290</v>
      </c>
      <c r="C97">
        <v>380</v>
      </c>
      <c r="D97">
        <v>806</v>
      </c>
      <c r="E97">
        <v>466</v>
      </c>
      <c r="F97">
        <v>530</v>
      </c>
    </row>
    <row r="98" spans="1:6">
      <c r="A98" t="s">
        <v>291</v>
      </c>
      <c r="C98">
        <v>2</v>
      </c>
      <c r="D98">
        <v>1</v>
      </c>
      <c r="E98">
        <v>1</v>
      </c>
      <c r="F98">
        <v>2</v>
      </c>
    </row>
    <row r="99" spans="1:6">
      <c r="A99" t="s">
        <v>292</v>
      </c>
      <c r="C99">
        <v>2000</v>
      </c>
      <c r="D99">
        <v>600</v>
      </c>
      <c r="E99">
        <v>1300</v>
      </c>
      <c r="F99">
        <v>2000</v>
      </c>
    </row>
    <row r="100" spans="1:6">
      <c r="A100" t="s">
        <v>293</v>
      </c>
      <c r="C100">
        <v>2100</v>
      </c>
      <c r="D100">
        <v>700</v>
      </c>
      <c r="E100">
        <v>1400</v>
      </c>
      <c r="F100">
        <v>2100</v>
      </c>
    </row>
    <row r="101" spans="1:6">
      <c r="A101" t="s">
        <v>294</v>
      </c>
    </row>
    <row r="102" spans="1:6">
      <c r="A102" t="s">
        <v>295</v>
      </c>
      <c r="B102" t="s">
        <v>97</v>
      </c>
      <c r="C102" t="s">
        <v>379</v>
      </c>
      <c r="D102" t="s">
        <v>380</v>
      </c>
      <c r="E102" t="s">
        <v>381</v>
      </c>
      <c r="F102" t="s">
        <v>382</v>
      </c>
    </row>
    <row r="103" spans="1:6">
      <c r="A103" t="s">
        <v>299</v>
      </c>
      <c r="B103" t="s">
        <v>97</v>
      </c>
      <c r="C103" t="s">
        <v>300</v>
      </c>
      <c r="D103" t="s">
        <v>383</v>
      </c>
      <c r="E103" t="s">
        <v>384</v>
      </c>
      <c r="F103" t="s">
        <v>385</v>
      </c>
    </row>
    <row r="104" spans="1:6">
      <c r="A104" t="s">
        <v>303</v>
      </c>
      <c r="B104" t="s">
        <v>97</v>
      </c>
      <c r="C104" t="s">
        <v>300</v>
      </c>
      <c r="D104" t="s">
        <v>386</v>
      </c>
      <c r="E104" t="s">
        <v>384</v>
      </c>
      <c r="F104" t="s">
        <v>300</v>
      </c>
    </row>
    <row r="105" spans="1:6">
      <c r="A105" t="s">
        <v>304</v>
      </c>
      <c r="B105" t="s">
        <v>97</v>
      </c>
      <c r="C105" t="s">
        <v>305</v>
      </c>
      <c r="D105" t="s">
        <v>387</v>
      </c>
      <c r="E105" t="s">
        <v>388</v>
      </c>
      <c r="F105" t="s">
        <v>305</v>
      </c>
    </row>
    <row r="106" spans="1:6">
      <c r="A106" t="s">
        <v>308</v>
      </c>
      <c r="B106" t="s">
        <v>97</v>
      </c>
      <c r="C106" t="s">
        <v>296</v>
      </c>
      <c r="D106" t="s">
        <v>389</v>
      </c>
      <c r="E106" t="s">
        <v>390</v>
      </c>
      <c r="F106" t="s">
        <v>296</v>
      </c>
    </row>
    <row r="107" spans="1:6">
      <c r="A107" t="s">
        <v>310</v>
      </c>
      <c r="B107" t="s">
        <v>97</v>
      </c>
      <c r="C107" t="s">
        <v>300</v>
      </c>
      <c r="D107" t="s">
        <v>391</v>
      </c>
      <c r="E107" t="s">
        <v>384</v>
      </c>
      <c r="F107" t="s">
        <v>392</v>
      </c>
    </row>
    <row r="108" spans="1:6">
      <c r="A108" t="s">
        <v>311</v>
      </c>
      <c r="B108" t="s">
        <v>97</v>
      </c>
      <c r="C108" t="s">
        <v>393</v>
      </c>
      <c r="D108" t="s">
        <v>394</v>
      </c>
      <c r="E108" t="s">
        <v>395</v>
      </c>
      <c r="F108" t="s">
        <v>396</v>
      </c>
    </row>
    <row r="109" spans="1:6">
      <c r="A109" t="s">
        <v>314</v>
      </c>
      <c r="B109" t="s">
        <v>97</v>
      </c>
      <c r="C109" t="s">
        <v>385</v>
      </c>
      <c r="D109" t="s">
        <v>397</v>
      </c>
      <c r="E109" t="s">
        <v>384</v>
      </c>
      <c r="F109" t="s">
        <v>398</v>
      </c>
    </row>
    <row r="110" spans="1:6">
      <c r="A110" t="s">
        <v>315</v>
      </c>
      <c r="B110" t="s">
        <v>97</v>
      </c>
      <c r="C110" t="s">
        <v>300</v>
      </c>
      <c r="D110" t="s">
        <v>399</v>
      </c>
      <c r="E110" t="s">
        <v>384</v>
      </c>
      <c r="F110" t="s">
        <v>300</v>
      </c>
    </row>
    <row r="111" spans="1:6">
      <c r="A111" t="s">
        <v>316</v>
      </c>
      <c r="B111" t="s">
        <v>97</v>
      </c>
      <c r="C111" t="s">
        <v>379</v>
      </c>
      <c r="D111" t="s">
        <v>400</v>
      </c>
      <c r="E111" t="s">
        <v>401</v>
      </c>
      <c r="F111" t="s">
        <v>402</v>
      </c>
    </row>
    <row r="112" spans="1:6">
      <c r="A112" t="s">
        <v>320</v>
      </c>
      <c r="B112" t="s">
        <v>97</v>
      </c>
      <c r="C112">
        <v>0.71</v>
      </c>
      <c r="D112">
        <v>4100</v>
      </c>
      <c r="E112">
        <v>800</v>
      </c>
      <c r="F112">
        <v>3.5</v>
      </c>
    </row>
    <row r="113" spans="1:6">
      <c r="A113" t="s">
        <v>321</v>
      </c>
      <c r="C113">
        <v>0.12</v>
      </c>
      <c r="D113" t="s">
        <v>403</v>
      </c>
      <c r="E113" t="s">
        <v>404</v>
      </c>
      <c r="F113">
        <v>0.78</v>
      </c>
    </row>
    <row r="114" spans="1:6">
      <c r="A114" t="s">
        <v>324</v>
      </c>
    </row>
    <row r="115" spans="1:6">
      <c r="A115" t="s">
        <v>325</v>
      </c>
      <c r="B115" t="s">
        <v>97</v>
      </c>
      <c r="C115" t="s">
        <v>405</v>
      </c>
      <c r="D115" t="s">
        <v>406</v>
      </c>
      <c r="E115" t="s">
        <v>407</v>
      </c>
      <c r="F115" t="s">
        <v>408</v>
      </c>
    </row>
    <row r="116" spans="1:6">
      <c r="A116" t="s">
        <v>330</v>
      </c>
      <c r="B116" t="s">
        <v>97</v>
      </c>
      <c r="C116" t="s">
        <v>409</v>
      </c>
      <c r="D116" t="s">
        <v>410</v>
      </c>
      <c r="E116" t="s">
        <v>411</v>
      </c>
      <c r="F116" t="s">
        <v>412</v>
      </c>
    </row>
    <row r="117" spans="1:6">
      <c r="A117" t="s">
        <v>334</v>
      </c>
      <c r="B117" t="s">
        <v>97</v>
      </c>
      <c r="C117" t="s">
        <v>413</v>
      </c>
      <c r="D117" t="s">
        <v>414</v>
      </c>
      <c r="E117" t="s">
        <v>415</v>
      </c>
      <c r="F117" t="s">
        <v>412</v>
      </c>
    </row>
    <row r="118" spans="1:6">
      <c r="A118" t="s">
        <v>338</v>
      </c>
      <c r="B118" t="s">
        <v>97</v>
      </c>
      <c r="C118">
        <v>0.23</v>
      </c>
      <c r="D118">
        <v>1400</v>
      </c>
      <c r="E118">
        <v>110</v>
      </c>
      <c r="F118">
        <v>0.5</v>
      </c>
    </row>
    <row r="119" spans="1:6">
      <c r="A119" t="s">
        <v>340</v>
      </c>
      <c r="B119" t="s">
        <v>97</v>
      </c>
      <c r="C119">
        <v>0.43</v>
      </c>
      <c r="D119">
        <v>2200</v>
      </c>
      <c r="E119">
        <v>190</v>
      </c>
      <c r="F119">
        <v>1.3</v>
      </c>
    </row>
    <row r="120" spans="1:6">
      <c r="A120" t="s">
        <v>342</v>
      </c>
      <c r="B120" t="s">
        <v>97</v>
      </c>
      <c r="C120" t="s">
        <v>416</v>
      </c>
      <c r="D120" t="s">
        <v>417</v>
      </c>
      <c r="E120" t="s">
        <v>418</v>
      </c>
      <c r="F120" t="s">
        <v>402</v>
      </c>
    </row>
    <row r="121" spans="1:6">
      <c r="A121" t="s">
        <v>349</v>
      </c>
      <c r="B121" t="s">
        <v>97</v>
      </c>
      <c r="C121">
        <v>5.8</v>
      </c>
      <c r="D121">
        <v>18000</v>
      </c>
      <c r="E121">
        <v>1100</v>
      </c>
      <c r="F121">
        <v>3.3</v>
      </c>
    </row>
    <row r="122" spans="1:6">
      <c r="A122" t="s">
        <v>350</v>
      </c>
      <c r="B122" t="s">
        <v>97</v>
      </c>
      <c r="C122" t="s">
        <v>305</v>
      </c>
      <c r="D122" t="s">
        <v>419</v>
      </c>
      <c r="E122" t="s">
        <v>420</v>
      </c>
      <c r="F122" t="s">
        <v>421</v>
      </c>
    </row>
    <row r="123" spans="1:6">
      <c r="A123" t="s">
        <v>352</v>
      </c>
    </row>
    <row r="124" spans="1:6">
      <c r="A124" t="s">
        <v>353</v>
      </c>
      <c r="B124" t="s">
        <v>97</v>
      </c>
      <c r="C124" t="s">
        <v>355</v>
      </c>
      <c r="D124">
        <v>6300</v>
      </c>
      <c r="E124">
        <v>1600</v>
      </c>
      <c r="F124" t="s">
        <v>355</v>
      </c>
    </row>
    <row r="125" spans="1:6">
      <c r="A125" t="s">
        <v>358</v>
      </c>
      <c r="B125" t="s">
        <v>97</v>
      </c>
      <c r="C125" t="s">
        <v>355</v>
      </c>
      <c r="D125">
        <v>2900</v>
      </c>
      <c r="E125">
        <v>630</v>
      </c>
      <c r="F125" t="s">
        <v>355</v>
      </c>
    </row>
    <row r="126" spans="1:6">
      <c r="A126" t="s">
        <v>364</v>
      </c>
      <c r="B126" t="s">
        <v>97</v>
      </c>
      <c r="C126" t="s">
        <v>355</v>
      </c>
      <c r="D126" t="s">
        <v>355</v>
      </c>
      <c r="E126" t="s">
        <v>355</v>
      </c>
      <c r="F126" t="s">
        <v>355</v>
      </c>
    </row>
    <row r="127" spans="1:6">
      <c r="A127" t="s">
        <v>367</v>
      </c>
      <c r="B127" t="s">
        <v>97</v>
      </c>
      <c r="C127" t="s">
        <v>355</v>
      </c>
      <c r="D127" t="s">
        <v>355</v>
      </c>
      <c r="E127" t="s">
        <v>355</v>
      </c>
      <c r="F127" t="s">
        <v>355</v>
      </c>
    </row>
    <row r="128" spans="1:6">
      <c r="A128" t="s">
        <v>369</v>
      </c>
      <c r="B128" t="s">
        <v>97</v>
      </c>
      <c r="C128" t="s">
        <v>370</v>
      </c>
      <c r="D128" t="s">
        <v>422</v>
      </c>
      <c r="E128" t="s">
        <v>423</v>
      </c>
      <c r="F128" t="s">
        <v>370</v>
      </c>
    </row>
    <row r="129" spans="1:6">
      <c r="A129" t="s">
        <v>424</v>
      </c>
    </row>
    <row r="130" spans="1:6">
      <c r="A130" t="s">
        <v>283</v>
      </c>
      <c r="C130" t="s">
        <v>425</v>
      </c>
      <c r="D130" t="s">
        <v>426</v>
      </c>
      <c r="E130" t="s">
        <v>427</v>
      </c>
      <c r="F130" t="s">
        <v>428</v>
      </c>
    </row>
    <row r="131" spans="1:6">
      <c r="A131" t="s">
        <v>288</v>
      </c>
      <c r="C131" s="227">
        <v>41011</v>
      </c>
      <c r="D131" s="227">
        <v>41190</v>
      </c>
      <c r="E131" s="227">
        <v>41236</v>
      </c>
      <c r="F131" s="227">
        <v>41264</v>
      </c>
    </row>
    <row r="132" spans="1:6">
      <c r="A132" t="s">
        <v>289</v>
      </c>
      <c r="C132">
        <v>6.8</v>
      </c>
      <c r="D132">
        <v>6.85</v>
      </c>
      <c r="F132">
        <v>6.8</v>
      </c>
    </row>
    <row r="133" spans="1:6">
      <c r="A133" t="s">
        <v>290</v>
      </c>
      <c r="C133">
        <v>597</v>
      </c>
      <c r="D133">
        <v>543</v>
      </c>
      <c r="F133">
        <v>613</v>
      </c>
    </row>
    <row r="134" spans="1:6">
      <c r="A134" t="s">
        <v>291</v>
      </c>
      <c r="C134">
        <v>1</v>
      </c>
      <c r="D134">
        <v>2</v>
      </c>
      <c r="E134" t="s">
        <v>429</v>
      </c>
      <c r="F134" t="s">
        <v>429</v>
      </c>
    </row>
    <row r="135" spans="1:6">
      <c r="A135" t="s">
        <v>292</v>
      </c>
      <c r="C135">
        <v>750</v>
      </c>
      <c r="D135">
        <v>2100</v>
      </c>
      <c r="E135">
        <v>1960</v>
      </c>
      <c r="F135">
        <v>1960</v>
      </c>
    </row>
    <row r="136" spans="1:6">
      <c r="A136" t="s">
        <v>293</v>
      </c>
      <c r="C136">
        <v>850</v>
      </c>
      <c r="D136">
        <v>2200</v>
      </c>
      <c r="E136">
        <v>2060</v>
      </c>
      <c r="F136">
        <v>2060</v>
      </c>
    </row>
    <row r="137" spans="1:6">
      <c r="A137" t="s">
        <v>294</v>
      </c>
    </row>
    <row r="138" spans="1:6">
      <c r="A138" t="s">
        <v>295</v>
      </c>
      <c r="B138" t="s">
        <v>97</v>
      </c>
      <c r="C138" t="s">
        <v>430</v>
      </c>
      <c r="D138" t="s">
        <v>431</v>
      </c>
      <c r="F138" t="s">
        <v>432</v>
      </c>
    </row>
    <row r="139" spans="1:6">
      <c r="A139" t="s">
        <v>299</v>
      </c>
      <c r="B139" t="s">
        <v>97</v>
      </c>
      <c r="C139" t="s">
        <v>301</v>
      </c>
      <c r="D139" t="s">
        <v>433</v>
      </c>
      <c r="F139" t="s">
        <v>434</v>
      </c>
    </row>
    <row r="140" spans="1:6">
      <c r="A140" t="s">
        <v>303</v>
      </c>
      <c r="B140" t="s">
        <v>97</v>
      </c>
      <c r="C140" t="s">
        <v>301</v>
      </c>
      <c r="D140" t="s">
        <v>435</v>
      </c>
      <c r="F140" t="s">
        <v>434</v>
      </c>
    </row>
    <row r="141" spans="1:6">
      <c r="A141" t="s">
        <v>304</v>
      </c>
      <c r="B141" t="s">
        <v>97</v>
      </c>
      <c r="C141" t="s">
        <v>306</v>
      </c>
      <c r="D141" t="s">
        <v>436</v>
      </c>
      <c r="F141" t="s">
        <v>301</v>
      </c>
    </row>
    <row r="142" spans="1:6">
      <c r="A142" t="s">
        <v>308</v>
      </c>
      <c r="B142" t="s">
        <v>97</v>
      </c>
      <c r="C142" t="s">
        <v>309</v>
      </c>
      <c r="D142" t="s">
        <v>437</v>
      </c>
      <c r="F142" t="s">
        <v>438</v>
      </c>
    </row>
    <row r="143" spans="1:6">
      <c r="A143" t="s">
        <v>310</v>
      </c>
      <c r="B143" t="s">
        <v>97</v>
      </c>
      <c r="C143" t="s">
        <v>301</v>
      </c>
      <c r="D143" t="s">
        <v>439</v>
      </c>
      <c r="F143" t="s">
        <v>434</v>
      </c>
    </row>
    <row r="144" spans="1:6">
      <c r="A144" t="s">
        <v>311</v>
      </c>
      <c r="B144" t="s">
        <v>97</v>
      </c>
      <c r="C144" t="s">
        <v>440</v>
      </c>
      <c r="D144" t="s">
        <v>441</v>
      </c>
      <c r="F144" t="s">
        <v>442</v>
      </c>
    </row>
    <row r="145" spans="1:6">
      <c r="A145" t="s">
        <v>314</v>
      </c>
      <c r="B145" t="s">
        <v>97</v>
      </c>
      <c r="C145" t="s">
        <v>301</v>
      </c>
      <c r="D145" t="s">
        <v>443</v>
      </c>
      <c r="F145" t="s">
        <v>434</v>
      </c>
    </row>
    <row r="146" spans="1:6">
      <c r="A146" t="s">
        <v>315</v>
      </c>
      <c r="B146" t="s">
        <v>97</v>
      </c>
      <c r="C146" t="s">
        <v>301</v>
      </c>
      <c r="D146" t="s">
        <v>444</v>
      </c>
      <c r="F146" t="s">
        <v>434</v>
      </c>
    </row>
    <row r="147" spans="1:6">
      <c r="A147" t="s">
        <v>316</v>
      </c>
      <c r="B147" t="s">
        <v>97</v>
      </c>
      <c r="C147" t="s">
        <v>445</v>
      </c>
      <c r="D147" t="s">
        <v>446</v>
      </c>
      <c r="F147" t="s">
        <v>447</v>
      </c>
    </row>
    <row r="148" spans="1:6">
      <c r="A148" t="s">
        <v>320</v>
      </c>
      <c r="B148" t="s">
        <v>97</v>
      </c>
      <c r="C148">
        <v>4300</v>
      </c>
      <c r="D148">
        <v>400</v>
      </c>
      <c r="F148">
        <v>5000</v>
      </c>
    </row>
    <row r="149" spans="1:6">
      <c r="A149" t="s">
        <v>321</v>
      </c>
      <c r="C149" t="s">
        <v>448</v>
      </c>
      <c r="D149" t="s">
        <v>449</v>
      </c>
      <c r="F149" t="s">
        <v>450</v>
      </c>
    </row>
    <row r="150" spans="1:6">
      <c r="A150" t="s">
        <v>324</v>
      </c>
    </row>
    <row r="151" spans="1:6">
      <c r="A151" t="s">
        <v>325</v>
      </c>
      <c r="B151" t="s">
        <v>97</v>
      </c>
      <c r="C151" t="s">
        <v>451</v>
      </c>
      <c r="D151" t="s">
        <v>451</v>
      </c>
      <c r="E151" t="s">
        <v>452</v>
      </c>
      <c r="F151" t="s">
        <v>453</v>
      </c>
    </row>
    <row r="152" spans="1:6">
      <c r="A152" t="s">
        <v>330</v>
      </c>
      <c r="B152" t="s">
        <v>97</v>
      </c>
      <c r="C152" t="s">
        <v>454</v>
      </c>
      <c r="D152" t="s">
        <v>455</v>
      </c>
      <c r="E152" t="s">
        <v>456</v>
      </c>
      <c r="F152" t="s">
        <v>457</v>
      </c>
    </row>
    <row r="153" spans="1:6">
      <c r="A153" t="s">
        <v>334</v>
      </c>
      <c r="B153" t="s">
        <v>97</v>
      </c>
      <c r="C153" t="s">
        <v>458</v>
      </c>
      <c r="D153" t="s">
        <v>459</v>
      </c>
      <c r="E153" t="s">
        <v>460</v>
      </c>
      <c r="F153" t="s">
        <v>461</v>
      </c>
    </row>
    <row r="154" spans="1:6">
      <c r="A154" t="s">
        <v>338</v>
      </c>
      <c r="B154" t="s">
        <v>97</v>
      </c>
      <c r="C154">
        <v>340</v>
      </c>
      <c r="D154">
        <v>110</v>
      </c>
      <c r="E154">
        <v>1100</v>
      </c>
      <c r="F154">
        <v>1100</v>
      </c>
    </row>
    <row r="155" spans="1:6">
      <c r="A155" t="s">
        <v>340</v>
      </c>
      <c r="B155" t="s">
        <v>97</v>
      </c>
      <c r="C155">
        <v>740</v>
      </c>
      <c r="D155">
        <v>170</v>
      </c>
      <c r="E155">
        <v>2100</v>
      </c>
      <c r="F155">
        <v>2000</v>
      </c>
    </row>
    <row r="156" spans="1:6">
      <c r="A156" t="s">
        <v>342</v>
      </c>
      <c r="B156" t="s">
        <v>97</v>
      </c>
      <c r="C156" t="s">
        <v>452</v>
      </c>
      <c r="D156" t="s">
        <v>462</v>
      </c>
      <c r="E156" t="s">
        <v>463</v>
      </c>
      <c r="F156" t="s">
        <v>463</v>
      </c>
    </row>
    <row r="157" spans="1:6">
      <c r="A157" t="s">
        <v>347</v>
      </c>
      <c r="B157" t="s">
        <v>97</v>
      </c>
      <c r="C157">
        <v>1600</v>
      </c>
    </row>
    <row r="158" spans="1:6">
      <c r="A158" t="s">
        <v>349</v>
      </c>
      <c r="B158" t="s">
        <v>97</v>
      </c>
      <c r="D158">
        <v>810</v>
      </c>
      <c r="E158">
        <v>21000</v>
      </c>
      <c r="F158">
        <v>15000</v>
      </c>
    </row>
    <row r="159" spans="1:6">
      <c r="A159" t="s">
        <v>350</v>
      </c>
      <c r="B159" t="s">
        <v>97</v>
      </c>
      <c r="D159" t="s">
        <v>464</v>
      </c>
      <c r="E159" t="s">
        <v>465</v>
      </c>
      <c r="F159" t="s">
        <v>466</v>
      </c>
    </row>
    <row r="160" spans="1:6">
      <c r="A160" t="s">
        <v>352</v>
      </c>
    </row>
    <row r="161" spans="1:6">
      <c r="A161" t="s">
        <v>353</v>
      </c>
      <c r="B161" t="s">
        <v>97</v>
      </c>
      <c r="C161">
        <v>7300</v>
      </c>
      <c r="D161">
        <v>860</v>
      </c>
      <c r="F161">
        <v>5300</v>
      </c>
    </row>
    <row r="162" spans="1:6">
      <c r="A162" t="s">
        <v>356</v>
      </c>
      <c r="B162" t="s">
        <v>97</v>
      </c>
      <c r="C162">
        <v>3400</v>
      </c>
    </row>
    <row r="163" spans="1:6">
      <c r="A163" t="s">
        <v>358</v>
      </c>
      <c r="B163" t="s">
        <v>97</v>
      </c>
      <c r="D163">
        <v>370</v>
      </c>
      <c r="F163">
        <v>3200</v>
      </c>
    </row>
    <row r="164" spans="1:6">
      <c r="A164" t="s">
        <v>359</v>
      </c>
      <c r="B164" t="s">
        <v>97</v>
      </c>
      <c r="C164">
        <v>340</v>
      </c>
    </row>
    <row r="165" spans="1:6">
      <c r="A165" t="s">
        <v>361</v>
      </c>
      <c r="B165" t="s">
        <v>97</v>
      </c>
      <c r="C165">
        <v>35</v>
      </c>
    </row>
    <row r="166" spans="1:6">
      <c r="A166" t="s">
        <v>364</v>
      </c>
      <c r="B166" t="s">
        <v>97</v>
      </c>
      <c r="D166" t="s">
        <v>355</v>
      </c>
      <c r="F166" t="s">
        <v>355</v>
      </c>
    </row>
    <row r="167" spans="1:6">
      <c r="A167" t="s">
        <v>365</v>
      </c>
      <c r="B167" t="s">
        <v>97</v>
      </c>
      <c r="C167" t="s">
        <v>357</v>
      </c>
    </row>
    <row r="168" spans="1:6">
      <c r="A168" t="s">
        <v>367</v>
      </c>
      <c r="B168" t="s">
        <v>97</v>
      </c>
      <c r="D168" t="s">
        <v>355</v>
      </c>
      <c r="F168" t="s">
        <v>355</v>
      </c>
    </row>
    <row r="169" spans="1:6">
      <c r="A169" t="s">
        <v>368</v>
      </c>
      <c r="B169" t="s">
        <v>97</v>
      </c>
      <c r="C169" t="s">
        <v>357</v>
      </c>
    </row>
    <row r="170" spans="1:6">
      <c r="A170" t="s">
        <v>369</v>
      </c>
      <c r="B170" t="s">
        <v>97</v>
      </c>
      <c r="D170" t="s">
        <v>453</v>
      </c>
      <c r="F170" t="s">
        <v>467</v>
      </c>
    </row>
    <row r="171" spans="1:6">
      <c r="A171" t="s">
        <v>371</v>
      </c>
      <c r="B171" t="s">
        <v>97</v>
      </c>
      <c r="C171" t="s">
        <v>468</v>
      </c>
    </row>
    <row r="172" spans="1:6">
      <c r="A172" t="s">
        <v>469</v>
      </c>
    </row>
    <row r="173" spans="1:6">
      <c r="A173" t="s">
        <v>283</v>
      </c>
      <c r="C173" t="s">
        <v>470</v>
      </c>
      <c r="D173" t="s">
        <v>471</v>
      </c>
      <c r="E173" t="s">
        <v>472</v>
      </c>
      <c r="F173" t="s">
        <v>473</v>
      </c>
    </row>
    <row r="174" spans="1:6">
      <c r="A174" t="s">
        <v>288</v>
      </c>
      <c r="C174" s="227">
        <v>41529</v>
      </c>
      <c r="D174" s="227">
        <v>41549</v>
      </c>
      <c r="E174" s="227">
        <v>41236</v>
      </c>
      <c r="F174" s="227">
        <v>41264</v>
      </c>
    </row>
    <row r="175" spans="1:6">
      <c r="A175" t="s">
        <v>289</v>
      </c>
      <c r="C175">
        <v>7.1</v>
      </c>
      <c r="D175">
        <v>7</v>
      </c>
      <c r="F175">
        <v>6.7</v>
      </c>
    </row>
    <row r="176" spans="1:6">
      <c r="A176" t="s">
        <v>290</v>
      </c>
      <c r="C176">
        <v>288</v>
      </c>
      <c r="D176">
        <v>304</v>
      </c>
      <c r="F176">
        <v>376</v>
      </c>
    </row>
    <row r="177" spans="1:6">
      <c r="A177" t="s">
        <v>291</v>
      </c>
      <c r="C177">
        <v>3</v>
      </c>
      <c r="D177">
        <v>3</v>
      </c>
      <c r="E177" t="s">
        <v>474</v>
      </c>
      <c r="F177" t="s">
        <v>474</v>
      </c>
    </row>
    <row r="178" spans="1:6">
      <c r="A178" t="s">
        <v>292</v>
      </c>
      <c r="C178">
        <v>3026</v>
      </c>
      <c r="D178">
        <v>3026</v>
      </c>
      <c r="E178">
        <v>3900</v>
      </c>
      <c r="F178">
        <v>3900</v>
      </c>
    </row>
    <row r="179" spans="1:6">
      <c r="A179" t="s">
        <v>293</v>
      </c>
      <c r="C179">
        <v>3126</v>
      </c>
      <c r="D179">
        <v>3126</v>
      </c>
      <c r="E179">
        <v>4000</v>
      </c>
      <c r="F179">
        <v>4000</v>
      </c>
    </row>
    <row r="180" spans="1:6">
      <c r="A180" t="s">
        <v>294</v>
      </c>
    </row>
    <row r="181" spans="1:6">
      <c r="A181" t="s">
        <v>295</v>
      </c>
      <c r="B181" t="s">
        <v>97</v>
      </c>
      <c r="D181" t="s">
        <v>475</v>
      </c>
      <c r="F181" t="s">
        <v>476</v>
      </c>
    </row>
    <row r="182" spans="1:6">
      <c r="A182" t="s">
        <v>299</v>
      </c>
      <c r="B182" t="s">
        <v>97</v>
      </c>
      <c r="D182" t="s">
        <v>390</v>
      </c>
      <c r="F182" t="s">
        <v>300</v>
      </c>
    </row>
    <row r="183" spans="1:6">
      <c r="A183" t="s">
        <v>303</v>
      </c>
      <c r="B183" t="s">
        <v>97</v>
      </c>
      <c r="D183" t="s">
        <v>390</v>
      </c>
      <c r="F183" t="s">
        <v>300</v>
      </c>
    </row>
    <row r="184" spans="1:6">
      <c r="A184" t="s">
        <v>304</v>
      </c>
      <c r="B184" t="s">
        <v>97</v>
      </c>
      <c r="D184" t="s">
        <v>390</v>
      </c>
      <c r="F184" t="s">
        <v>305</v>
      </c>
    </row>
    <row r="185" spans="1:6">
      <c r="A185" t="s">
        <v>308</v>
      </c>
      <c r="B185" t="s">
        <v>97</v>
      </c>
      <c r="D185" t="s">
        <v>390</v>
      </c>
      <c r="F185" t="s">
        <v>296</v>
      </c>
    </row>
    <row r="186" spans="1:6">
      <c r="A186" t="s">
        <v>310</v>
      </c>
      <c r="B186" t="s">
        <v>97</v>
      </c>
      <c r="D186" t="s">
        <v>390</v>
      </c>
      <c r="F186" t="s">
        <v>300</v>
      </c>
    </row>
    <row r="187" spans="1:6">
      <c r="A187" t="s">
        <v>311</v>
      </c>
      <c r="B187" t="s">
        <v>97</v>
      </c>
      <c r="D187" t="s">
        <v>477</v>
      </c>
      <c r="F187" t="s">
        <v>478</v>
      </c>
    </row>
    <row r="188" spans="1:6">
      <c r="A188" t="s">
        <v>314</v>
      </c>
      <c r="B188" t="s">
        <v>97</v>
      </c>
      <c r="D188" t="s">
        <v>479</v>
      </c>
      <c r="F188" t="s">
        <v>480</v>
      </c>
    </row>
    <row r="189" spans="1:6">
      <c r="A189" t="s">
        <v>315</v>
      </c>
      <c r="B189" t="s">
        <v>97</v>
      </c>
      <c r="D189" t="s">
        <v>390</v>
      </c>
      <c r="F189" t="s">
        <v>300</v>
      </c>
    </row>
    <row r="190" spans="1:6">
      <c r="A190" t="s">
        <v>316</v>
      </c>
      <c r="B190" t="s">
        <v>97</v>
      </c>
      <c r="D190" t="s">
        <v>481</v>
      </c>
      <c r="F190" t="s">
        <v>482</v>
      </c>
    </row>
    <row r="191" spans="1:6">
      <c r="A191" t="s">
        <v>320</v>
      </c>
      <c r="B191" t="s">
        <v>97</v>
      </c>
      <c r="D191">
        <v>1600</v>
      </c>
      <c r="F191">
        <v>2600</v>
      </c>
    </row>
    <row r="192" spans="1:6">
      <c r="A192" t="s">
        <v>321</v>
      </c>
      <c r="D192" t="s">
        <v>483</v>
      </c>
      <c r="F192" t="s">
        <v>484</v>
      </c>
    </row>
    <row r="193" spans="1:6">
      <c r="A193" t="s">
        <v>324</v>
      </c>
    </row>
    <row r="194" spans="1:6">
      <c r="A194" t="s">
        <v>325</v>
      </c>
      <c r="B194" t="s">
        <v>97</v>
      </c>
      <c r="C194" t="s">
        <v>485</v>
      </c>
      <c r="E194" t="s">
        <v>486</v>
      </c>
      <c r="F194" t="s">
        <v>487</v>
      </c>
    </row>
    <row r="195" spans="1:6">
      <c r="A195" t="s">
        <v>330</v>
      </c>
      <c r="B195" t="s">
        <v>97</v>
      </c>
      <c r="C195" t="s">
        <v>488</v>
      </c>
      <c r="E195" t="s">
        <v>489</v>
      </c>
      <c r="F195" t="s">
        <v>490</v>
      </c>
    </row>
    <row r="196" spans="1:6">
      <c r="A196" t="s">
        <v>334</v>
      </c>
      <c r="B196" t="s">
        <v>97</v>
      </c>
      <c r="C196" t="s">
        <v>418</v>
      </c>
      <c r="E196" t="s">
        <v>491</v>
      </c>
      <c r="F196" t="s">
        <v>492</v>
      </c>
    </row>
    <row r="197" spans="1:6">
      <c r="A197" t="s">
        <v>338</v>
      </c>
      <c r="B197" t="s">
        <v>97</v>
      </c>
      <c r="C197">
        <v>370</v>
      </c>
      <c r="E197">
        <v>200</v>
      </c>
      <c r="F197">
        <v>300</v>
      </c>
    </row>
    <row r="198" spans="1:6">
      <c r="A198" t="s">
        <v>340</v>
      </c>
      <c r="B198" t="s">
        <v>97</v>
      </c>
      <c r="C198">
        <v>230</v>
      </c>
      <c r="E198">
        <v>130</v>
      </c>
      <c r="F198">
        <v>210</v>
      </c>
    </row>
    <row r="199" spans="1:6">
      <c r="A199" t="s">
        <v>342</v>
      </c>
      <c r="B199" t="s">
        <v>97</v>
      </c>
      <c r="C199" t="s">
        <v>493</v>
      </c>
      <c r="E199" t="s">
        <v>494</v>
      </c>
      <c r="F199" t="s">
        <v>495</v>
      </c>
    </row>
    <row r="200" spans="1:6">
      <c r="A200" t="s">
        <v>349</v>
      </c>
      <c r="B200" t="s">
        <v>97</v>
      </c>
      <c r="C200">
        <v>3300</v>
      </c>
      <c r="E200">
        <v>3900</v>
      </c>
      <c r="F200">
        <v>7200</v>
      </c>
    </row>
    <row r="201" spans="1:6">
      <c r="A201" t="s">
        <v>350</v>
      </c>
      <c r="B201" t="s">
        <v>97</v>
      </c>
      <c r="C201" t="s">
        <v>496</v>
      </c>
      <c r="E201" t="s">
        <v>497</v>
      </c>
      <c r="F201" t="s">
        <v>498</v>
      </c>
    </row>
    <row r="202" spans="1:6">
      <c r="A202" t="s">
        <v>352</v>
      </c>
    </row>
    <row r="203" spans="1:6">
      <c r="A203" t="s">
        <v>353</v>
      </c>
      <c r="B203" t="s">
        <v>97</v>
      </c>
      <c r="C203">
        <v>2600</v>
      </c>
      <c r="F203">
        <v>3400</v>
      </c>
    </row>
    <row r="204" spans="1:6">
      <c r="A204" t="s">
        <v>358</v>
      </c>
      <c r="B204" t="s">
        <v>97</v>
      </c>
      <c r="C204">
        <v>300</v>
      </c>
      <c r="F204">
        <v>530</v>
      </c>
    </row>
    <row r="205" spans="1:6">
      <c r="A205" t="s">
        <v>364</v>
      </c>
      <c r="B205" t="s">
        <v>97</v>
      </c>
      <c r="C205" t="s">
        <v>355</v>
      </c>
      <c r="F205">
        <v>200</v>
      </c>
    </row>
    <row r="206" spans="1:6">
      <c r="A206" t="s">
        <v>367</v>
      </c>
      <c r="B206" t="s">
        <v>97</v>
      </c>
      <c r="C206" t="s">
        <v>355</v>
      </c>
      <c r="F206">
        <v>200</v>
      </c>
    </row>
    <row r="207" spans="1:6">
      <c r="A207" t="s">
        <v>369</v>
      </c>
      <c r="B207" t="s">
        <v>97</v>
      </c>
      <c r="C207" t="s">
        <v>499</v>
      </c>
      <c r="F207" t="s">
        <v>445</v>
      </c>
    </row>
    <row r="208" spans="1:6">
      <c r="A208" t="s">
        <v>500</v>
      </c>
    </row>
    <row r="209" spans="1:6">
      <c r="A209" t="s">
        <v>283</v>
      </c>
      <c r="C209" t="s">
        <v>501</v>
      </c>
      <c r="D209" t="s">
        <v>502</v>
      </c>
      <c r="E209" t="s">
        <v>503</v>
      </c>
      <c r="F209" t="s">
        <v>504</v>
      </c>
    </row>
    <row r="210" spans="1:6">
      <c r="A210" t="s">
        <v>288</v>
      </c>
      <c r="C210" s="227">
        <v>41529</v>
      </c>
      <c r="D210" s="227">
        <v>41549</v>
      </c>
      <c r="E210" s="227">
        <v>41010</v>
      </c>
      <c r="F210" s="227">
        <v>41010</v>
      </c>
    </row>
    <row r="211" spans="1:6">
      <c r="A211" t="s">
        <v>289</v>
      </c>
      <c r="D211">
        <v>6.9</v>
      </c>
      <c r="E211">
        <v>6.5</v>
      </c>
      <c r="F211">
        <v>6.7</v>
      </c>
    </row>
    <row r="212" spans="1:6">
      <c r="A212" t="s">
        <v>290</v>
      </c>
      <c r="D212">
        <v>295</v>
      </c>
      <c r="E212">
        <v>576</v>
      </c>
      <c r="F212">
        <v>163</v>
      </c>
    </row>
    <row r="213" spans="1:6">
      <c r="A213" t="s">
        <v>291</v>
      </c>
      <c r="C213">
        <v>4</v>
      </c>
      <c r="D213">
        <v>4</v>
      </c>
      <c r="E213">
        <v>1</v>
      </c>
      <c r="F213">
        <v>2</v>
      </c>
    </row>
    <row r="214" spans="1:6">
      <c r="A214" t="s">
        <v>292</v>
      </c>
      <c r="C214">
        <v>3793</v>
      </c>
      <c r="D214">
        <v>3793</v>
      </c>
      <c r="E214">
        <v>610</v>
      </c>
      <c r="F214">
        <v>870</v>
      </c>
    </row>
    <row r="215" spans="1:6">
      <c r="A215" t="s">
        <v>293</v>
      </c>
      <c r="C215">
        <v>3893</v>
      </c>
      <c r="D215">
        <v>3893</v>
      </c>
      <c r="E215">
        <v>710</v>
      </c>
      <c r="F215">
        <v>1070</v>
      </c>
    </row>
    <row r="216" spans="1:6">
      <c r="A216" t="s">
        <v>294</v>
      </c>
    </row>
    <row r="217" spans="1:6">
      <c r="A217" t="s">
        <v>295</v>
      </c>
      <c r="B217" t="s">
        <v>97</v>
      </c>
      <c r="D217" t="s">
        <v>475</v>
      </c>
      <c r="E217" t="s">
        <v>309</v>
      </c>
      <c r="F217" t="s">
        <v>309</v>
      </c>
    </row>
    <row r="218" spans="1:6">
      <c r="A218" t="s">
        <v>299</v>
      </c>
      <c r="B218" t="s">
        <v>97</v>
      </c>
      <c r="D218" t="s">
        <v>390</v>
      </c>
      <c r="E218" t="s">
        <v>301</v>
      </c>
      <c r="F218" t="s">
        <v>301</v>
      </c>
    </row>
    <row r="219" spans="1:6">
      <c r="A219" t="s">
        <v>303</v>
      </c>
      <c r="B219" t="s">
        <v>97</v>
      </c>
      <c r="D219" t="s">
        <v>390</v>
      </c>
      <c r="E219" t="s">
        <v>301</v>
      </c>
      <c r="F219" t="s">
        <v>301</v>
      </c>
    </row>
    <row r="220" spans="1:6">
      <c r="A220" t="s">
        <v>304</v>
      </c>
      <c r="B220" t="s">
        <v>97</v>
      </c>
      <c r="D220" t="s">
        <v>390</v>
      </c>
      <c r="E220" t="s">
        <v>306</v>
      </c>
      <c r="F220" t="s">
        <v>306</v>
      </c>
    </row>
    <row r="221" spans="1:6">
      <c r="A221" t="s">
        <v>308</v>
      </c>
      <c r="B221" t="s">
        <v>97</v>
      </c>
      <c r="D221" t="s">
        <v>390</v>
      </c>
      <c r="E221" t="s">
        <v>309</v>
      </c>
      <c r="F221" t="s">
        <v>309</v>
      </c>
    </row>
    <row r="222" spans="1:6">
      <c r="A222" t="s">
        <v>310</v>
      </c>
      <c r="B222" t="s">
        <v>97</v>
      </c>
      <c r="D222" t="s">
        <v>390</v>
      </c>
      <c r="E222" t="s">
        <v>301</v>
      </c>
      <c r="F222" t="s">
        <v>301</v>
      </c>
    </row>
    <row r="223" spans="1:6">
      <c r="A223" t="s">
        <v>311</v>
      </c>
      <c r="B223" t="s">
        <v>97</v>
      </c>
      <c r="D223" t="s">
        <v>505</v>
      </c>
      <c r="E223" t="s">
        <v>506</v>
      </c>
      <c r="F223" t="s">
        <v>507</v>
      </c>
    </row>
    <row r="224" spans="1:6">
      <c r="A224" t="s">
        <v>314</v>
      </c>
      <c r="B224" t="s">
        <v>97</v>
      </c>
      <c r="D224" t="s">
        <v>479</v>
      </c>
      <c r="E224" t="s">
        <v>301</v>
      </c>
      <c r="F224" t="s">
        <v>301</v>
      </c>
    </row>
    <row r="225" spans="1:6">
      <c r="A225" t="s">
        <v>315</v>
      </c>
      <c r="B225" t="s">
        <v>97</v>
      </c>
      <c r="D225" t="s">
        <v>390</v>
      </c>
      <c r="E225" t="s">
        <v>301</v>
      </c>
      <c r="F225" t="s">
        <v>301</v>
      </c>
    </row>
    <row r="226" spans="1:6">
      <c r="A226" t="s">
        <v>316</v>
      </c>
      <c r="B226" t="s">
        <v>97</v>
      </c>
      <c r="D226" t="s">
        <v>508</v>
      </c>
      <c r="E226" t="s">
        <v>509</v>
      </c>
      <c r="F226" t="s">
        <v>417</v>
      </c>
    </row>
    <row r="227" spans="1:6">
      <c r="A227" t="s">
        <v>320</v>
      </c>
      <c r="B227" t="s">
        <v>97</v>
      </c>
      <c r="D227">
        <v>1900</v>
      </c>
      <c r="E227">
        <v>7000</v>
      </c>
      <c r="F227">
        <v>3600</v>
      </c>
    </row>
    <row r="228" spans="1:6">
      <c r="A228" t="s">
        <v>321</v>
      </c>
      <c r="D228" t="s">
        <v>510</v>
      </c>
      <c r="E228" t="s">
        <v>511</v>
      </c>
      <c r="F228" t="s">
        <v>512</v>
      </c>
    </row>
    <row r="229" spans="1:6">
      <c r="A229" t="s">
        <v>324</v>
      </c>
    </row>
    <row r="230" spans="1:6">
      <c r="A230" t="s">
        <v>325</v>
      </c>
      <c r="B230" t="s">
        <v>97</v>
      </c>
      <c r="C230" t="s">
        <v>513</v>
      </c>
      <c r="E230" t="s">
        <v>514</v>
      </c>
      <c r="F230" t="s">
        <v>515</v>
      </c>
    </row>
    <row r="231" spans="1:6">
      <c r="A231" t="s">
        <v>330</v>
      </c>
      <c r="B231" t="s">
        <v>97</v>
      </c>
      <c r="C231" t="s">
        <v>516</v>
      </c>
      <c r="E231" t="s">
        <v>453</v>
      </c>
      <c r="F231" t="s">
        <v>517</v>
      </c>
    </row>
    <row r="232" spans="1:6">
      <c r="A232" t="s">
        <v>334</v>
      </c>
      <c r="B232" t="s">
        <v>97</v>
      </c>
      <c r="C232" t="s">
        <v>518</v>
      </c>
      <c r="E232" t="s">
        <v>519</v>
      </c>
      <c r="F232" t="s">
        <v>520</v>
      </c>
    </row>
    <row r="233" spans="1:6">
      <c r="A233" t="s">
        <v>338</v>
      </c>
      <c r="B233" t="s">
        <v>97</v>
      </c>
      <c r="C233">
        <v>290</v>
      </c>
      <c r="E233">
        <v>750</v>
      </c>
      <c r="F233">
        <v>330</v>
      </c>
    </row>
    <row r="234" spans="1:6">
      <c r="A234" t="s">
        <v>340</v>
      </c>
      <c r="B234" t="s">
        <v>97</v>
      </c>
      <c r="C234">
        <v>230</v>
      </c>
      <c r="E234">
        <v>1400</v>
      </c>
      <c r="F234">
        <v>440</v>
      </c>
    </row>
    <row r="235" spans="1:6">
      <c r="A235" t="s">
        <v>342</v>
      </c>
      <c r="B235" t="s">
        <v>97</v>
      </c>
      <c r="C235" t="s">
        <v>495</v>
      </c>
      <c r="E235" t="s">
        <v>423</v>
      </c>
      <c r="F235" t="s">
        <v>401</v>
      </c>
    </row>
    <row r="236" spans="1:6">
      <c r="A236" t="s">
        <v>347</v>
      </c>
      <c r="B236" t="s">
        <v>97</v>
      </c>
      <c r="E236">
        <v>3800</v>
      </c>
      <c r="F236">
        <v>2300</v>
      </c>
    </row>
    <row r="237" spans="1:6">
      <c r="A237" t="s">
        <v>349</v>
      </c>
      <c r="B237" t="s">
        <v>97</v>
      </c>
      <c r="C237">
        <v>9600</v>
      </c>
    </row>
    <row r="238" spans="1:6">
      <c r="A238" t="s">
        <v>350</v>
      </c>
      <c r="B238" t="s">
        <v>97</v>
      </c>
      <c r="C238" t="s">
        <v>423</v>
      </c>
    </row>
    <row r="239" spans="1:6">
      <c r="A239" t="s">
        <v>352</v>
      </c>
    </row>
    <row r="240" spans="1:6">
      <c r="A240" t="s">
        <v>353</v>
      </c>
      <c r="B240" t="s">
        <v>97</v>
      </c>
      <c r="C240">
        <v>4000</v>
      </c>
      <c r="E240">
        <v>5900</v>
      </c>
      <c r="F240">
        <v>5700</v>
      </c>
    </row>
    <row r="241" spans="1:6">
      <c r="A241" t="s">
        <v>356</v>
      </c>
      <c r="B241" t="s">
        <v>97</v>
      </c>
      <c r="E241">
        <v>1700</v>
      </c>
      <c r="F241">
        <v>1700</v>
      </c>
    </row>
    <row r="242" spans="1:6">
      <c r="A242" t="s">
        <v>358</v>
      </c>
      <c r="B242" t="s">
        <v>97</v>
      </c>
      <c r="C242">
        <v>410</v>
      </c>
    </row>
    <row r="243" spans="1:6">
      <c r="A243" t="s">
        <v>359</v>
      </c>
      <c r="B243" t="s">
        <v>97</v>
      </c>
      <c r="E243">
        <v>48</v>
      </c>
      <c r="F243">
        <v>45</v>
      </c>
    </row>
    <row r="244" spans="1:6">
      <c r="A244" t="s">
        <v>361</v>
      </c>
      <c r="B244" t="s">
        <v>97</v>
      </c>
      <c r="E244" t="s">
        <v>362</v>
      </c>
      <c r="F244" t="s">
        <v>362</v>
      </c>
    </row>
    <row r="245" spans="1:6">
      <c r="A245" t="s">
        <v>364</v>
      </c>
      <c r="B245" t="s">
        <v>97</v>
      </c>
      <c r="C245" t="s">
        <v>355</v>
      </c>
    </row>
    <row r="246" spans="1:6">
      <c r="A246" t="s">
        <v>365</v>
      </c>
      <c r="B246" t="s">
        <v>97</v>
      </c>
      <c r="E246" t="s">
        <v>357</v>
      </c>
      <c r="F246" t="s">
        <v>357</v>
      </c>
    </row>
    <row r="247" spans="1:6">
      <c r="A247" t="s">
        <v>367</v>
      </c>
      <c r="B247" t="s">
        <v>97</v>
      </c>
      <c r="C247" t="s">
        <v>355</v>
      </c>
    </row>
    <row r="248" spans="1:6">
      <c r="A248" t="s">
        <v>368</v>
      </c>
      <c r="B248" t="s">
        <v>97</v>
      </c>
      <c r="E248" t="s">
        <v>357</v>
      </c>
      <c r="F248" t="s">
        <v>357</v>
      </c>
    </row>
    <row r="249" spans="1:6">
      <c r="A249" t="s">
        <v>369</v>
      </c>
      <c r="B249" t="s">
        <v>97</v>
      </c>
      <c r="C249" t="s">
        <v>521</v>
      </c>
    </row>
    <row r="250" spans="1:6">
      <c r="A250" t="s">
        <v>371</v>
      </c>
      <c r="B250" t="s">
        <v>97</v>
      </c>
      <c r="E250" t="s">
        <v>522</v>
      </c>
      <c r="F250" t="s">
        <v>523</v>
      </c>
    </row>
    <row r="251" spans="1:6">
      <c r="A251" t="s">
        <v>524</v>
      </c>
    </row>
    <row r="252" spans="1:6">
      <c r="A252" t="s">
        <v>283</v>
      </c>
      <c r="C252" t="s">
        <v>525</v>
      </c>
      <c r="D252" t="s">
        <v>526</v>
      </c>
      <c r="E252" t="s">
        <v>527</v>
      </c>
      <c r="F252" t="s">
        <v>528</v>
      </c>
    </row>
    <row r="253" spans="1:6">
      <c r="A253" t="s">
        <v>288</v>
      </c>
      <c r="C253" s="227">
        <v>41011</v>
      </c>
      <c r="D253" s="227">
        <v>41011</v>
      </c>
      <c r="E253" s="227">
        <v>41011</v>
      </c>
      <c r="F253" s="227">
        <v>41011</v>
      </c>
    </row>
    <row r="254" spans="1:6">
      <c r="A254" t="s">
        <v>289</v>
      </c>
      <c r="C254">
        <v>6.6</v>
      </c>
      <c r="D254">
        <v>6.7</v>
      </c>
      <c r="E254">
        <v>6.7</v>
      </c>
      <c r="F254">
        <v>6.8</v>
      </c>
    </row>
    <row r="255" spans="1:6">
      <c r="A255" t="s">
        <v>290</v>
      </c>
      <c r="C255">
        <v>327</v>
      </c>
      <c r="D255">
        <v>179</v>
      </c>
      <c r="E255">
        <v>244</v>
      </c>
      <c r="F255">
        <v>305</v>
      </c>
    </row>
    <row r="256" spans="1:6">
      <c r="A256" t="s">
        <v>291</v>
      </c>
      <c r="C256">
        <v>1</v>
      </c>
      <c r="D256">
        <v>2</v>
      </c>
      <c r="E256">
        <v>1</v>
      </c>
      <c r="F256">
        <v>2</v>
      </c>
    </row>
    <row r="257" spans="1:6">
      <c r="A257" t="s">
        <v>292</v>
      </c>
      <c r="C257">
        <v>580</v>
      </c>
      <c r="D257">
        <v>800</v>
      </c>
      <c r="E257">
        <v>580</v>
      </c>
      <c r="F257">
        <v>830</v>
      </c>
    </row>
    <row r="258" spans="1:6">
      <c r="A258" t="s">
        <v>293</v>
      </c>
      <c r="C258">
        <v>680</v>
      </c>
      <c r="D258">
        <v>1000</v>
      </c>
      <c r="E258">
        <v>680</v>
      </c>
      <c r="F258">
        <v>1030</v>
      </c>
    </row>
    <row r="259" spans="1:6">
      <c r="A259" t="s">
        <v>294</v>
      </c>
    </row>
    <row r="260" spans="1:6">
      <c r="A260" t="s">
        <v>295</v>
      </c>
      <c r="B260" t="s">
        <v>97</v>
      </c>
      <c r="C260" t="s">
        <v>402</v>
      </c>
      <c r="D260" t="s">
        <v>529</v>
      </c>
      <c r="E260" t="s">
        <v>530</v>
      </c>
      <c r="F260" t="s">
        <v>309</v>
      </c>
    </row>
    <row r="261" spans="1:6">
      <c r="A261" t="s">
        <v>299</v>
      </c>
      <c r="B261" t="s">
        <v>97</v>
      </c>
      <c r="C261" t="s">
        <v>384</v>
      </c>
      <c r="D261" t="s">
        <v>300</v>
      </c>
      <c r="E261" t="s">
        <v>300</v>
      </c>
      <c r="F261" t="s">
        <v>301</v>
      </c>
    </row>
    <row r="262" spans="1:6">
      <c r="A262" t="s">
        <v>303</v>
      </c>
      <c r="B262" t="s">
        <v>97</v>
      </c>
      <c r="C262" t="s">
        <v>384</v>
      </c>
      <c r="D262" t="s">
        <v>300</v>
      </c>
      <c r="E262" t="s">
        <v>300</v>
      </c>
      <c r="F262" t="s">
        <v>301</v>
      </c>
    </row>
    <row r="263" spans="1:6">
      <c r="A263" t="s">
        <v>304</v>
      </c>
      <c r="B263" t="s">
        <v>97</v>
      </c>
      <c r="C263" t="s">
        <v>388</v>
      </c>
      <c r="D263" t="s">
        <v>305</v>
      </c>
      <c r="E263" t="s">
        <v>305</v>
      </c>
      <c r="F263" t="s">
        <v>306</v>
      </c>
    </row>
    <row r="264" spans="1:6">
      <c r="A264" t="s">
        <v>308</v>
      </c>
      <c r="B264" t="s">
        <v>97</v>
      </c>
      <c r="C264" t="s">
        <v>390</v>
      </c>
      <c r="D264" t="s">
        <v>296</v>
      </c>
      <c r="E264" t="s">
        <v>296</v>
      </c>
      <c r="F264" t="s">
        <v>309</v>
      </c>
    </row>
    <row r="265" spans="1:6">
      <c r="A265" t="s">
        <v>310</v>
      </c>
      <c r="B265" t="s">
        <v>97</v>
      </c>
      <c r="C265" t="s">
        <v>384</v>
      </c>
      <c r="D265" t="s">
        <v>300</v>
      </c>
      <c r="E265" t="s">
        <v>300</v>
      </c>
      <c r="F265" t="s">
        <v>301</v>
      </c>
    </row>
    <row r="266" spans="1:6">
      <c r="A266" t="s">
        <v>311</v>
      </c>
      <c r="B266" t="s">
        <v>97</v>
      </c>
      <c r="C266" t="s">
        <v>531</v>
      </c>
      <c r="D266" t="s">
        <v>532</v>
      </c>
      <c r="E266" t="s">
        <v>533</v>
      </c>
      <c r="F266" t="s">
        <v>309</v>
      </c>
    </row>
    <row r="267" spans="1:6">
      <c r="A267" t="s">
        <v>314</v>
      </c>
      <c r="B267" t="s">
        <v>97</v>
      </c>
      <c r="C267" t="s">
        <v>384</v>
      </c>
      <c r="D267" t="s">
        <v>534</v>
      </c>
      <c r="E267" t="s">
        <v>535</v>
      </c>
      <c r="F267" t="s">
        <v>301</v>
      </c>
    </row>
    <row r="268" spans="1:6">
      <c r="A268" t="s">
        <v>315</v>
      </c>
      <c r="B268" t="s">
        <v>97</v>
      </c>
      <c r="C268" t="s">
        <v>384</v>
      </c>
      <c r="D268" t="s">
        <v>300</v>
      </c>
      <c r="E268" t="s">
        <v>300</v>
      </c>
      <c r="F268" t="s">
        <v>301</v>
      </c>
    </row>
    <row r="269" spans="1:6">
      <c r="A269" t="s">
        <v>316</v>
      </c>
      <c r="B269" t="s">
        <v>97</v>
      </c>
      <c r="C269" t="s">
        <v>536</v>
      </c>
      <c r="D269" t="s">
        <v>537</v>
      </c>
      <c r="E269" t="s">
        <v>379</v>
      </c>
      <c r="F269" t="s">
        <v>538</v>
      </c>
    </row>
    <row r="270" spans="1:6">
      <c r="A270" t="s">
        <v>320</v>
      </c>
      <c r="B270" t="s">
        <v>97</v>
      </c>
      <c r="C270">
        <v>130</v>
      </c>
      <c r="D270">
        <v>1.2</v>
      </c>
      <c r="E270">
        <v>0.8</v>
      </c>
      <c r="F270">
        <v>480</v>
      </c>
    </row>
    <row r="271" spans="1:6">
      <c r="A271" t="s">
        <v>321</v>
      </c>
      <c r="C271" t="s">
        <v>539</v>
      </c>
      <c r="D271">
        <v>0.14000000000000001</v>
      </c>
      <c r="E271">
        <v>0.33</v>
      </c>
      <c r="F271" t="s">
        <v>540</v>
      </c>
    </row>
    <row r="272" spans="1:6">
      <c r="A272" t="s">
        <v>324</v>
      </c>
    </row>
    <row r="273" spans="1:6">
      <c r="A273" t="s">
        <v>325</v>
      </c>
      <c r="B273" t="s">
        <v>97</v>
      </c>
      <c r="C273" t="s">
        <v>541</v>
      </c>
      <c r="D273" t="s">
        <v>542</v>
      </c>
      <c r="E273" t="s">
        <v>530</v>
      </c>
      <c r="F273" t="s">
        <v>494</v>
      </c>
    </row>
    <row r="274" spans="1:6">
      <c r="A274" t="s">
        <v>330</v>
      </c>
      <c r="B274" t="s">
        <v>97</v>
      </c>
      <c r="C274" t="s">
        <v>543</v>
      </c>
      <c r="D274" t="s">
        <v>544</v>
      </c>
      <c r="E274" t="s">
        <v>331</v>
      </c>
      <c r="F274" t="s">
        <v>545</v>
      </c>
    </row>
    <row r="275" spans="1:6">
      <c r="A275" t="s">
        <v>334</v>
      </c>
      <c r="B275" t="s">
        <v>97</v>
      </c>
      <c r="C275" t="s">
        <v>546</v>
      </c>
      <c r="D275" t="s">
        <v>547</v>
      </c>
      <c r="E275" t="s">
        <v>331</v>
      </c>
      <c r="F275" t="s">
        <v>329</v>
      </c>
    </row>
    <row r="276" spans="1:6">
      <c r="A276" t="s">
        <v>338</v>
      </c>
      <c r="B276" t="s">
        <v>97</v>
      </c>
      <c r="C276">
        <v>5.2</v>
      </c>
      <c r="D276">
        <v>32</v>
      </c>
      <c r="E276">
        <v>0.28999999999999998</v>
      </c>
      <c r="F276">
        <v>84</v>
      </c>
    </row>
    <row r="277" spans="1:6">
      <c r="A277" t="s">
        <v>340</v>
      </c>
      <c r="B277" t="s">
        <v>97</v>
      </c>
      <c r="C277">
        <v>15</v>
      </c>
      <c r="D277">
        <v>50</v>
      </c>
      <c r="E277">
        <v>0.23</v>
      </c>
      <c r="F277">
        <v>66</v>
      </c>
    </row>
    <row r="278" spans="1:6">
      <c r="A278" t="s">
        <v>342</v>
      </c>
      <c r="B278" t="s">
        <v>97</v>
      </c>
      <c r="C278" t="s">
        <v>548</v>
      </c>
      <c r="D278" t="s">
        <v>549</v>
      </c>
      <c r="E278" t="s">
        <v>550</v>
      </c>
      <c r="F278" t="s">
        <v>551</v>
      </c>
    </row>
    <row r="279" spans="1:6">
      <c r="A279" t="s">
        <v>347</v>
      </c>
      <c r="B279" t="s">
        <v>97</v>
      </c>
      <c r="C279">
        <v>52</v>
      </c>
      <c r="D279">
        <v>370</v>
      </c>
      <c r="E279" t="s">
        <v>348</v>
      </c>
      <c r="F279">
        <v>730</v>
      </c>
    </row>
    <row r="280" spans="1:6">
      <c r="A280" t="s">
        <v>352</v>
      </c>
    </row>
    <row r="281" spans="1:6">
      <c r="A281" t="s">
        <v>353</v>
      </c>
      <c r="B281" t="s">
        <v>97</v>
      </c>
      <c r="C281">
        <v>340</v>
      </c>
      <c r="D281">
        <v>260</v>
      </c>
      <c r="E281">
        <v>26</v>
      </c>
      <c r="F281">
        <v>620</v>
      </c>
    </row>
    <row r="282" spans="1:6">
      <c r="A282" t="s">
        <v>356</v>
      </c>
      <c r="B282" t="s">
        <v>97</v>
      </c>
      <c r="C282">
        <v>460</v>
      </c>
      <c r="D282">
        <v>130</v>
      </c>
      <c r="E282">
        <v>40</v>
      </c>
      <c r="F282">
        <v>240</v>
      </c>
    </row>
    <row r="283" spans="1:6">
      <c r="A283" t="s">
        <v>359</v>
      </c>
      <c r="B283" t="s">
        <v>97</v>
      </c>
      <c r="C283">
        <v>54</v>
      </c>
      <c r="D283">
        <v>42</v>
      </c>
      <c r="E283">
        <v>28</v>
      </c>
      <c r="F283">
        <v>22</v>
      </c>
    </row>
    <row r="284" spans="1:6">
      <c r="A284" t="s">
        <v>361</v>
      </c>
      <c r="B284" t="s">
        <v>97</v>
      </c>
      <c r="C284" t="s">
        <v>362</v>
      </c>
      <c r="D284" t="s">
        <v>362</v>
      </c>
      <c r="E284" t="s">
        <v>362</v>
      </c>
      <c r="F284" t="s">
        <v>362</v>
      </c>
    </row>
    <row r="285" spans="1:6">
      <c r="A285" t="s">
        <v>365</v>
      </c>
      <c r="B285" t="s">
        <v>97</v>
      </c>
      <c r="C285" t="s">
        <v>357</v>
      </c>
      <c r="D285" t="s">
        <v>357</v>
      </c>
      <c r="E285" t="s">
        <v>357</v>
      </c>
      <c r="F285" t="s">
        <v>357</v>
      </c>
    </row>
    <row r="286" spans="1:6">
      <c r="A286" t="s">
        <v>368</v>
      </c>
      <c r="B286" t="s">
        <v>97</v>
      </c>
      <c r="C286" t="s">
        <v>357</v>
      </c>
      <c r="D286" t="s">
        <v>357</v>
      </c>
      <c r="E286" t="s">
        <v>357</v>
      </c>
      <c r="F286" t="s">
        <v>357</v>
      </c>
    </row>
    <row r="287" spans="1:6">
      <c r="A287" t="s">
        <v>371</v>
      </c>
      <c r="B287" t="s">
        <v>97</v>
      </c>
      <c r="C287" t="s">
        <v>552</v>
      </c>
      <c r="D287" t="s">
        <v>553</v>
      </c>
      <c r="E287" t="s">
        <v>554</v>
      </c>
      <c r="F287" t="s">
        <v>555</v>
      </c>
    </row>
    <row r="288" spans="1:6">
      <c r="A288" t="s">
        <v>556</v>
      </c>
    </row>
    <row r="289" spans="1:6">
      <c r="A289" t="s">
        <v>283</v>
      </c>
      <c r="C289" t="s">
        <v>557</v>
      </c>
      <c r="D289" t="s">
        <v>558</v>
      </c>
      <c r="E289" t="s">
        <v>559</v>
      </c>
      <c r="F289" t="s">
        <v>560</v>
      </c>
    </row>
    <row r="290" spans="1:6">
      <c r="A290" t="s">
        <v>288</v>
      </c>
      <c r="C290" s="227">
        <v>41011</v>
      </c>
      <c r="D290" s="227">
        <v>41011</v>
      </c>
      <c r="E290" s="227">
        <v>41011</v>
      </c>
      <c r="F290" s="227">
        <v>41184</v>
      </c>
    </row>
    <row r="291" spans="1:6">
      <c r="A291" t="s">
        <v>289</v>
      </c>
      <c r="C291">
        <v>5.9</v>
      </c>
      <c r="D291">
        <v>6.9</v>
      </c>
      <c r="E291">
        <v>7</v>
      </c>
      <c r="F291">
        <v>6.91</v>
      </c>
    </row>
    <row r="292" spans="1:6">
      <c r="A292" t="s">
        <v>290</v>
      </c>
      <c r="C292">
        <v>348</v>
      </c>
      <c r="D292">
        <v>406</v>
      </c>
      <c r="E292">
        <v>216</v>
      </c>
      <c r="F292">
        <v>674</v>
      </c>
    </row>
    <row r="293" spans="1:6">
      <c r="A293" t="s">
        <v>291</v>
      </c>
      <c r="C293">
        <v>1</v>
      </c>
      <c r="D293">
        <v>1</v>
      </c>
      <c r="E293">
        <v>1</v>
      </c>
      <c r="F293">
        <v>1</v>
      </c>
    </row>
    <row r="294" spans="1:6">
      <c r="A294" t="s">
        <v>292</v>
      </c>
      <c r="C294">
        <v>150</v>
      </c>
      <c r="D294">
        <v>80</v>
      </c>
      <c r="E294">
        <v>750</v>
      </c>
      <c r="F294">
        <v>800</v>
      </c>
    </row>
    <row r="295" spans="1:6">
      <c r="A295" t="s">
        <v>293</v>
      </c>
      <c r="C295">
        <v>450</v>
      </c>
      <c r="D295">
        <v>380</v>
      </c>
      <c r="E295">
        <v>850</v>
      </c>
      <c r="F295">
        <v>900</v>
      </c>
    </row>
    <row r="296" spans="1:6">
      <c r="A296" t="s">
        <v>294</v>
      </c>
    </row>
    <row r="297" spans="1:6">
      <c r="A297" t="s">
        <v>295</v>
      </c>
      <c r="B297" t="s">
        <v>97</v>
      </c>
      <c r="C297" t="s">
        <v>395</v>
      </c>
      <c r="D297" t="s">
        <v>561</v>
      </c>
      <c r="E297" t="s">
        <v>395</v>
      </c>
      <c r="F297" t="s">
        <v>297</v>
      </c>
    </row>
    <row r="298" spans="1:6">
      <c r="A298" t="s">
        <v>299</v>
      </c>
      <c r="B298" t="s">
        <v>97</v>
      </c>
      <c r="C298" t="s">
        <v>301</v>
      </c>
      <c r="D298" t="s">
        <v>384</v>
      </c>
      <c r="E298" t="s">
        <v>301</v>
      </c>
      <c r="F298" t="s">
        <v>438</v>
      </c>
    </row>
    <row r="299" spans="1:6">
      <c r="A299" t="s">
        <v>303</v>
      </c>
      <c r="B299" t="s">
        <v>97</v>
      </c>
      <c r="C299" t="s">
        <v>301</v>
      </c>
      <c r="D299" t="s">
        <v>384</v>
      </c>
      <c r="E299" t="s">
        <v>301</v>
      </c>
      <c r="F299" t="s">
        <v>438</v>
      </c>
    </row>
    <row r="300" spans="1:6">
      <c r="A300" t="s">
        <v>304</v>
      </c>
      <c r="B300" t="s">
        <v>97</v>
      </c>
      <c r="C300" t="s">
        <v>306</v>
      </c>
      <c r="D300" t="s">
        <v>388</v>
      </c>
      <c r="E300" t="s">
        <v>306</v>
      </c>
      <c r="F300" t="s">
        <v>309</v>
      </c>
    </row>
    <row r="301" spans="1:6">
      <c r="A301" t="s">
        <v>308</v>
      </c>
      <c r="B301" t="s">
        <v>97</v>
      </c>
      <c r="C301" t="s">
        <v>309</v>
      </c>
      <c r="D301" t="s">
        <v>390</v>
      </c>
      <c r="E301" t="s">
        <v>309</v>
      </c>
      <c r="F301" t="s">
        <v>384</v>
      </c>
    </row>
    <row r="302" spans="1:6">
      <c r="A302" t="s">
        <v>310</v>
      </c>
      <c r="B302" t="s">
        <v>97</v>
      </c>
      <c r="C302" t="s">
        <v>301</v>
      </c>
      <c r="D302" t="s">
        <v>384</v>
      </c>
      <c r="E302" t="s">
        <v>301</v>
      </c>
      <c r="F302" t="s">
        <v>438</v>
      </c>
    </row>
    <row r="303" spans="1:6">
      <c r="A303" t="s">
        <v>311</v>
      </c>
      <c r="B303" t="s">
        <v>97</v>
      </c>
      <c r="C303" t="s">
        <v>562</v>
      </c>
      <c r="D303" t="s">
        <v>297</v>
      </c>
      <c r="E303" t="s">
        <v>563</v>
      </c>
      <c r="F303" t="s">
        <v>312</v>
      </c>
    </row>
    <row r="304" spans="1:6">
      <c r="A304" t="s">
        <v>314</v>
      </c>
      <c r="B304" t="s">
        <v>97</v>
      </c>
      <c r="C304" t="s">
        <v>301</v>
      </c>
      <c r="D304" t="s">
        <v>564</v>
      </c>
      <c r="E304" t="s">
        <v>301</v>
      </c>
      <c r="F304" t="s">
        <v>438</v>
      </c>
    </row>
    <row r="305" spans="1:6">
      <c r="A305" t="s">
        <v>315</v>
      </c>
      <c r="B305" t="s">
        <v>97</v>
      </c>
      <c r="C305" t="s">
        <v>301</v>
      </c>
      <c r="D305" t="s">
        <v>384</v>
      </c>
      <c r="E305" t="s">
        <v>301</v>
      </c>
      <c r="F305" t="s">
        <v>438</v>
      </c>
    </row>
    <row r="306" spans="1:6">
      <c r="A306" t="s">
        <v>316</v>
      </c>
      <c r="B306" t="s">
        <v>97</v>
      </c>
      <c r="C306" t="s">
        <v>565</v>
      </c>
      <c r="D306" t="s">
        <v>566</v>
      </c>
      <c r="E306" t="s">
        <v>487</v>
      </c>
      <c r="F306" t="s">
        <v>509</v>
      </c>
    </row>
    <row r="307" spans="1:6">
      <c r="A307" t="s">
        <v>320</v>
      </c>
      <c r="B307" t="s">
        <v>97</v>
      </c>
      <c r="C307">
        <v>3200</v>
      </c>
      <c r="D307">
        <v>72</v>
      </c>
      <c r="E307">
        <v>6400</v>
      </c>
      <c r="F307">
        <v>7000</v>
      </c>
    </row>
    <row r="308" spans="1:6">
      <c r="A308" t="s">
        <v>321</v>
      </c>
      <c r="C308" t="s">
        <v>567</v>
      </c>
      <c r="D308" t="s">
        <v>568</v>
      </c>
      <c r="E308" t="s">
        <v>569</v>
      </c>
      <c r="F308" t="s">
        <v>570</v>
      </c>
    </row>
    <row r="309" spans="1:6">
      <c r="A309" t="s">
        <v>324</v>
      </c>
    </row>
    <row r="310" spans="1:6">
      <c r="A310" t="s">
        <v>325</v>
      </c>
      <c r="B310" t="s">
        <v>97</v>
      </c>
      <c r="C310" t="s">
        <v>451</v>
      </c>
      <c r="D310" t="s">
        <v>571</v>
      </c>
      <c r="E310" t="s">
        <v>451</v>
      </c>
      <c r="F310" t="s">
        <v>572</v>
      </c>
    </row>
    <row r="311" spans="1:6">
      <c r="A311" t="s">
        <v>330</v>
      </c>
      <c r="B311" t="s">
        <v>97</v>
      </c>
      <c r="C311" t="s">
        <v>573</v>
      </c>
      <c r="D311" t="s">
        <v>574</v>
      </c>
      <c r="E311" t="s">
        <v>575</v>
      </c>
      <c r="F311" t="s">
        <v>454</v>
      </c>
    </row>
    <row r="312" spans="1:6">
      <c r="A312" t="s">
        <v>334</v>
      </c>
      <c r="B312" t="s">
        <v>97</v>
      </c>
      <c r="C312" t="s">
        <v>576</v>
      </c>
      <c r="D312" t="s">
        <v>577</v>
      </c>
      <c r="E312" t="s">
        <v>578</v>
      </c>
      <c r="F312" t="s">
        <v>579</v>
      </c>
    </row>
    <row r="313" spans="1:6">
      <c r="A313" t="s">
        <v>338</v>
      </c>
      <c r="B313" t="s">
        <v>97</v>
      </c>
      <c r="C313">
        <v>380</v>
      </c>
      <c r="D313">
        <v>2.1</v>
      </c>
      <c r="E313">
        <v>730</v>
      </c>
      <c r="F313">
        <v>320</v>
      </c>
    </row>
    <row r="314" spans="1:6">
      <c r="A314" t="s">
        <v>340</v>
      </c>
      <c r="B314" t="s">
        <v>97</v>
      </c>
      <c r="C314">
        <v>630</v>
      </c>
      <c r="D314">
        <v>2.2000000000000002</v>
      </c>
      <c r="E314">
        <v>1600</v>
      </c>
      <c r="F314">
        <v>670</v>
      </c>
    </row>
    <row r="315" spans="1:6">
      <c r="A315" t="s">
        <v>342</v>
      </c>
      <c r="B315" t="s">
        <v>97</v>
      </c>
      <c r="C315" t="s">
        <v>580</v>
      </c>
      <c r="D315" t="s">
        <v>581</v>
      </c>
      <c r="E315" t="s">
        <v>582</v>
      </c>
      <c r="F315" t="s">
        <v>583</v>
      </c>
    </row>
    <row r="316" spans="1:6">
      <c r="A316" t="s">
        <v>347</v>
      </c>
      <c r="B316" t="s">
        <v>97</v>
      </c>
      <c r="C316">
        <v>1600</v>
      </c>
      <c r="D316">
        <v>7.7</v>
      </c>
      <c r="E316">
        <v>4300</v>
      </c>
    </row>
    <row r="317" spans="1:6">
      <c r="A317" t="s">
        <v>349</v>
      </c>
      <c r="B317" t="s">
        <v>97</v>
      </c>
      <c r="F317">
        <v>1600</v>
      </c>
    </row>
    <row r="318" spans="1:6">
      <c r="A318" t="s">
        <v>350</v>
      </c>
      <c r="B318" t="s">
        <v>97</v>
      </c>
      <c r="F318" t="s">
        <v>584</v>
      </c>
    </row>
    <row r="319" spans="1:6">
      <c r="A319" t="s">
        <v>352</v>
      </c>
    </row>
    <row r="320" spans="1:6">
      <c r="A320" t="s">
        <v>353</v>
      </c>
      <c r="B320" t="s">
        <v>97</v>
      </c>
      <c r="C320">
        <v>5800</v>
      </c>
      <c r="D320">
        <v>140</v>
      </c>
      <c r="E320">
        <v>30000</v>
      </c>
      <c r="F320">
        <v>5100</v>
      </c>
    </row>
    <row r="321" spans="1:6">
      <c r="A321" t="s">
        <v>356</v>
      </c>
      <c r="B321" t="s">
        <v>97</v>
      </c>
      <c r="C321">
        <v>2700</v>
      </c>
      <c r="D321">
        <v>300</v>
      </c>
      <c r="E321">
        <v>9000</v>
      </c>
    </row>
    <row r="322" spans="1:6">
      <c r="A322" t="s">
        <v>358</v>
      </c>
      <c r="B322" t="s">
        <v>97</v>
      </c>
      <c r="F322">
        <v>3000</v>
      </c>
    </row>
    <row r="323" spans="1:6">
      <c r="A323" t="s">
        <v>359</v>
      </c>
      <c r="B323" t="s">
        <v>97</v>
      </c>
      <c r="C323">
        <v>280</v>
      </c>
      <c r="D323">
        <v>110</v>
      </c>
      <c r="E323">
        <v>850</v>
      </c>
    </row>
    <row r="324" spans="1:6">
      <c r="A324" t="s">
        <v>361</v>
      </c>
      <c r="B324" t="s">
        <v>97</v>
      </c>
      <c r="C324">
        <v>43</v>
      </c>
      <c r="D324" t="s">
        <v>362</v>
      </c>
      <c r="E324" t="s">
        <v>363</v>
      </c>
    </row>
    <row r="325" spans="1:6">
      <c r="A325" t="s">
        <v>364</v>
      </c>
      <c r="B325" t="s">
        <v>97</v>
      </c>
      <c r="F325" t="s">
        <v>355</v>
      </c>
    </row>
    <row r="326" spans="1:6">
      <c r="A326" t="s">
        <v>365</v>
      </c>
      <c r="B326" t="s">
        <v>97</v>
      </c>
      <c r="C326" t="s">
        <v>357</v>
      </c>
      <c r="D326" t="s">
        <v>357</v>
      </c>
      <c r="E326">
        <v>160</v>
      </c>
    </row>
    <row r="327" spans="1:6">
      <c r="A327" t="s">
        <v>367</v>
      </c>
      <c r="B327" t="s">
        <v>97</v>
      </c>
      <c r="F327" t="s">
        <v>355</v>
      </c>
    </row>
    <row r="328" spans="1:6">
      <c r="A328" t="s">
        <v>368</v>
      </c>
      <c r="B328" t="s">
        <v>97</v>
      </c>
      <c r="C328" t="s">
        <v>357</v>
      </c>
      <c r="D328" t="s">
        <v>357</v>
      </c>
      <c r="E328" t="s">
        <v>366</v>
      </c>
    </row>
    <row r="329" spans="1:6">
      <c r="A329" t="s">
        <v>369</v>
      </c>
      <c r="B329" t="s">
        <v>97</v>
      </c>
      <c r="F329" t="s">
        <v>585</v>
      </c>
    </row>
    <row r="330" spans="1:6">
      <c r="A330" t="s">
        <v>371</v>
      </c>
      <c r="B330" t="s">
        <v>97</v>
      </c>
      <c r="C330" t="s">
        <v>586</v>
      </c>
      <c r="D330" t="s">
        <v>587</v>
      </c>
      <c r="E330" t="s">
        <v>588</v>
      </c>
    </row>
    <row r="331" spans="1:6">
      <c r="A331" t="s">
        <v>589</v>
      </c>
    </row>
    <row r="332" spans="1:6">
      <c r="A332" t="s">
        <v>283</v>
      </c>
      <c r="C332" t="s">
        <v>590</v>
      </c>
      <c r="D332" t="s">
        <v>591</v>
      </c>
      <c r="E332" t="s">
        <v>592</v>
      </c>
      <c r="F332" t="s">
        <v>593</v>
      </c>
    </row>
    <row r="333" spans="1:6">
      <c r="A333" t="s">
        <v>288</v>
      </c>
      <c r="C333" s="227">
        <v>41184</v>
      </c>
      <c r="D333" s="227">
        <v>41010</v>
      </c>
      <c r="E333" s="227">
        <v>41010</v>
      </c>
      <c r="F333" s="227">
        <v>41010</v>
      </c>
    </row>
    <row r="334" spans="1:6">
      <c r="A334" t="s">
        <v>289</v>
      </c>
      <c r="C334">
        <v>6.62</v>
      </c>
      <c r="D334">
        <v>5.8</v>
      </c>
      <c r="E334">
        <v>5.6</v>
      </c>
      <c r="F334">
        <v>6.4</v>
      </c>
    </row>
    <row r="335" spans="1:6">
      <c r="A335" t="s">
        <v>290</v>
      </c>
      <c r="C335">
        <v>590</v>
      </c>
      <c r="D335">
        <v>365</v>
      </c>
      <c r="E335">
        <v>385</v>
      </c>
      <c r="F335">
        <v>342</v>
      </c>
    </row>
    <row r="336" spans="1:6">
      <c r="A336" t="s">
        <v>291</v>
      </c>
      <c r="C336">
        <v>2</v>
      </c>
      <c r="D336">
        <v>1</v>
      </c>
      <c r="E336">
        <v>2</v>
      </c>
      <c r="F336">
        <v>1</v>
      </c>
    </row>
    <row r="337" spans="1:6">
      <c r="A337" t="s">
        <v>292</v>
      </c>
      <c r="C337">
        <v>1050</v>
      </c>
      <c r="D337">
        <v>720</v>
      </c>
      <c r="E337">
        <v>1070</v>
      </c>
      <c r="F337">
        <v>770</v>
      </c>
    </row>
    <row r="338" spans="1:6">
      <c r="A338" t="s">
        <v>293</v>
      </c>
      <c r="C338">
        <v>1250</v>
      </c>
      <c r="D338">
        <v>820</v>
      </c>
      <c r="E338">
        <v>1270</v>
      </c>
      <c r="F338">
        <v>870</v>
      </c>
    </row>
    <row r="339" spans="1:6">
      <c r="A339" t="s">
        <v>294</v>
      </c>
    </row>
    <row r="340" spans="1:6">
      <c r="A340" t="s">
        <v>295</v>
      </c>
      <c r="B340" t="s">
        <v>97</v>
      </c>
      <c r="C340" t="s">
        <v>594</v>
      </c>
      <c r="D340" t="s">
        <v>297</v>
      </c>
      <c r="E340" t="s">
        <v>475</v>
      </c>
      <c r="F340" t="s">
        <v>595</v>
      </c>
    </row>
    <row r="341" spans="1:6">
      <c r="A341" t="s">
        <v>299</v>
      </c>
      <c r="B341" t="s">
        <v>97</v>
      </c>
      <c r="C341" t="s">
        <v>438</v>
      </c>
      <c r="D341" t="s">
        <v>301</v>
      </c>
      <c r="E341" t="s">
        <v>384</v>
      </c>
      <c r="F341" t="s">
        <v>301</v>
      </c>
    </row>
    <row r="342" spans="1:6">
      <c r="A342" t="s">
        <v>303</v>
      </c>
      <c r="B342" t="s">
        <v>97</v>
      </c>
      <c r="C342" t="s">
        <v>438</v>
      </c>
      <c r="D342" t="s">
        <v>301</v>
      </c>
      <c r="E342" t="s">
        <v>384</v>
      </c>
      <c r="F342" t="s">
        <v>301</v>
      </c>
    </row>
    <row r="343" spans="1:6">
      <c r="A343" t="s">
        <v>304</v>
      </c>
      <c r="B343" t="s">
        <v>97</v>
      </c>
      <c r="C343" t="s">
        <v>309</v>
      </c>
      <c r="D343" t="s">
        <v>306</v>
      </c>
      <c r="E343" t="s">
        <v>388</v>
      </c>
      <c r="F343" t="s">
        <v>306</v>
      </c>
    </row>
    <row r="344" spans="1:6">
      <c r="A344" t="s">
        <v>308</v>
      </c>
      <c r="B344" t="s">
        <v>97</v>
      </c>
      <c r="C344" t="s">
        <v>384</v>
      </c>
      <c r="D344" t="s">
        <v>309</v>
      </c>
      <c r="E344" t="s">
        <v>390</v>
      </c>
      <c r="F344" t="s">
        <v>309</v>
      </c>
    </row>
    <row r="345" spans="1:6">
      <c r="A345" t="s">
        <v>310</v>
      </c>
      <c r="B345" t="s">
        <v>97</v>
      </c>
      <c r="C345" t="s">
        <v>438</v>
      </c>
      <c r="D345" t="s">
        <v>301</v>
      </c>
      <c r="E345" t="s">
        <v>384</v>
      </c>
      <c r="F345" t="s">
        <v>301</v>
      </c>
    </row>
    <row r="346" spans="1:6">
      <c r="A346" t="s">
        <v>311</v>
      </c>
      <c r="B346" t="s">
        <v>97</v>
      </c>
      <c r="C346" t="s">
        <v>506</v>
      </c>
      <c r="D346" t="s">
        <v>596</v>
      </c>
      <c r="E346" t="s">
        <v>594</v>
      </c>
      <c r="F346" t="s">
        <v>597</v>
      </c>
    </row>
    <row r="347" spans="1:6">
      <c r="A347" t="s">
        <v>314</v>
      </c>
      <c r="B347" t="s">
        <v>97</v>
      </c>
      <c r="C347" t="s">
        <v>438</v>
      </c>
      <c r="D347" t="s">
        <v>301</v>
      </c>
      <c r="E347" t="s">
        <v>384</v>
      </c>
      <c r="F347" t="s">
        <v>301</v>
      </c>
    </row>
    <row r="348" spans="1:6">
      <c r="A348" t="s">
        <v>315</v>
      </c>
      <c r="B348" t="s">
        <v>97</v>
      </c>
      <c r="C348" t="s">
        <v>438</v>
      </c>
      <c r="D348" t="s">
        <v>301</v>
      </c>
      <c r="E348" t="s">
        <v>384</v>
      </c>
      <c r="F348" t="s">
        <v>301</v>
      </c>
    </row>
    <row r="349" spans="1:6">
      <c r="A349" t="s">
        <v>316</v>
      </c>
      <c r="B349" t="s">
        <v>97</v>
      </c>
      <c r="C349" t="s">
        <v>598</v>
      </c>
      <c r="D349" t="s">
        <v>599</v>
      </c>
      <c r="E349" t="s">
        <v>495</v>
      </c>
      <c r="F349" t="s">
        <v>419</v>
      </c>
    </row>
    <row r="350" spans="1:6">
      <c r="A350" t="s">
        <v>320</v>
      </c>
      <c r="B350" t="s">
        <v>97</v>
      </c>
      <c r="C350">
        <v>3400</v>
      </c>
      <c r="D350">
        <v>10000</v>
      </c>
      <c r="E350">
        <v>540</v>
      </c>
      <c r="F350">
        <v>7500</v>
      </c>
    </row>
    <row r="351" spans="1:6">
      <c r="A351" t="s">
        <v>321</v>
      </c>
      <c r="C351" t="s">
        <v>600</v>
      </c>
      <c r="D351" t="s">
        <v>601</v>
      </c>
      <c r="E351" t="s">
        <v>602</v>
      </c>
      <c r="F351" t="s">
        <v>603</v>
      </c>
    </row>
    <row r="352" spans="1:6">
      <c r="A352" t="s">
        <v>324</v>
      </c>
    </row>
    <row r="353" spans="1:6">
      <c r="A353" t="s">
        <v>325</v>
      </c>
      <c r="B353" t="s">
        <v>97</v>
      </c>
      <c r="C353" t="s">
        <v>446</v>
      </c>
      <c r="D353" t="s">
        <v>451</v>
      </c>
      <c r="E353" t="s">
        <v>451</v>
      </c>
      <c r="F353" t="s">
        <v>451</v>
      </c>
    </row>
    <row r="354" spans="1:6">
      <c r="A354" t="s">
        <v>330</v>
      </c>
      <c r="B354" t="s">
        <v>97</v>
      </c>
      <c r="C354" t="s">
        <v>584</v>
      </c>
      <c r="D354" t="s">
        <v>604</v>
      </c>
      <c r="E354" t="s">
        <v>604</v>
      </c>
      <c r="F354" t="s">
        <v>605</v>
      </c>
    </row>
    <row r="355" spans="1:6">
      <c r="A355" t="s">
        <v>334</v>
      </c>
      <c r="B355" t="s">
        <v>97</v>
      </c>
      <c r="C355" t="s">
        <v>606</v>
      </c>
      <c r="D355" t="s">
        <v>607</v>
      </c>
      <c r="E355" t="s">
        <v>604</v>
      </c>
      <c r="F355" t="s">
        <v>518</v>
      </c>
    </row>
    <row r="356" spans="1:6">
      <c r="A356" t="s">
        <v>338</v>
      </c>
      <c r="B356" t="s">
        <v>97</v>
      </c>
      <c r="C356">
        <v>560</v>
      </c>
      <c r="D356">
        <v>140</v>
      </c>
      <c r="E356">
        <v>11</v>
      </c>
      <c r="F356">
        <v>460</v>
      </c>
    </row>
    <row r="357" spans="1:6">
      <c r="A357" t="s">
        <v>340</v>
      </c>
      <c r="B357" t="s">
        <v>97</v>
      </c>
      <c r="C357">
        <v>990</v>
      </c>
      <c r="D357">
        <v>390</v>
      </c>
      <c r="E357">
        <v>20</v>
      </c>
      <c r="F357">
        <v>1200</v>
      </c>
    </row>
    <row r="358" spans="1:6">
      <c r="A358" t="s">
        <v>342</v>
      </c>
      <c r="B358" t="s">
        <v>97</v>
      </c>
      <c r="C358" t="s">
        <v>496</v>
      </c>
      <c r="D358" t="s">
        <v>608</v>
      </c>
      <c r="E358" t="s">
        <v>609</v>
      </c>
      <c r="F358" t="s">
        <v>575</v>
      </c>
    </row>
    <row r="359" spans="1:6">
      <c r="A359" t="s">
        <v>347</v>
      </c>
      <c r="B359" t="s">
        <v>97</v>
      </c>
      <c r="D359">
        <v>610</v>
      </c>
      <c r="E359">
        <v>110</v>
      </c>
      <c r="F359">
        <v>2100</v>
      </c>
    </row>
    <row r="360" spans="1:6">
      <c r="A360" t="s">
        <v>349</v>
      </c>
      <c r="B360" t="s">
        <v>97</v>
      </c>
      <c r="C360">
        <v>8200</v>
      </c>
    </row>
    <row r="361" spans="1:6">
      <c r="A361" t="s">
        <v>350</v>
      </c>
      <c r="B361" t="s">
        <v>97</v>
      </c>
      <c r="C361" t="s">
        <v>463</v>
      </c>
    </row>
    <row r="362" spans="1:6">
      <c r="A362" t="s">
        <v>352</v>
      </c>
    </row>
    <row r="363" spans="1:6">
      <c r="A363" t="s">
        <v>353</v>
      </c>
      <c r="B363" t="s">
        <v>97</v>
      </c>
      <c r="C363">
        <v>2800</v>
      </c>
      <c r="D363">
        <v>16000</v>
      </c>
      <c r="E363">
        <v>1700</v>
      </c>
      <c r="F363">
        <v>4500</v>
      </c>
    </row>
    <row r="364" spans="1:6">
      <c r="A364" t="s">
        <v>356</v>
      </c>
      <c r="B364" t="s">
        <v>97</v>
      </c>
      <c r="D364">
        <v>3300</v>
      </c>
      <c r="E364">
        <v>870</v>
      </c>
      <c r="F364">
        <v>3000</v>
      </c>
    </row>
    <row r="365" spans="1:6">
      <c r="A365" t="s">
        <v>358</v>
      </c>
      <c r="B365" t="s">
        <v>97</v>
      </c>
      <c r="C365">
        <v>1000</v>
      </c>
    </row>
    <row r="366" spans="1:6">
      <c r="A366" t="s">
        <v>359</v>
      </c>
      <c r="B366" t="s">
        <v>97</v>
      </c>
      <c r="D366">
        <v>280</v>
      </c>
      <c r="E366">
        <v>37</v>
      </c>
      <c r="F366">
        <v>270</v>
      </c>
    </row>
    <row r="367" spans="1:6">
      <c r="A367" t="s">
        <v>361</v>
      </c>
      <c r="B367" t="s">
        <v>97</v>
      </c>
      <c r="D367" t="s">
        <v>363</v>
      </c>
      <c r="E367" t="s">
        <v>362</v>
      </c>
      <c r="F367" t="s">
        <v>362</v>
      </c>
    </row>
    <row r="368" spans="1:6">
      <c r="A368" t="s">
        <v>364</v>
      </c>
      <c r="B368" t="s">
        <v>97</v>
      </c>
      <c r="C368" t="s">
        <v>355</v>
      </c>
    </row>
    <row r="369" spans="1:6">
      <c r="A369" t="s">
        <v>365</v>
      </c>
      <c r="B369" t="s">
        <v>97</v>
      </c>
      <c r="D369" t="s">
        <v>366</v>
      </c>
      <c r="E369" t="s">
        <v>357</v>
      </c>
      <c r="F369" t="s">
        <v>357</v>
      </c>
    </row>
    <row r="370" spans="1:6">
      <c r="A370" t="s">
        <v>367</v>
      </c>
      <c r="B370" t="s">
        <v>97</v>
      </c>
      <c r="C370" t="s">
        <v>355</v>
      </c>
    </row>
    <row r="371" spans="1:6">
      <c r="A371" t="s">
        <v>368</v>
      </c>
      <c r="B371" t="s">
        <v>97</v>
      </c>
      <c r="D371" t="s">
        <v>366</v>
      </c>
      <c r="E371" t="s">
        <v>357</v>
      </c>
      <c r="F371" t="s">
        <v>357</v>
      </c>
    </row>
    <row r="372" spans="1:6">
      <c r="A372" t="s">
        <v>369</v>
      </c>
      <c r="B372" t="s">
        <v>97</v>
      </c>
      <c r="C372" t="s">
        <v>610</v>
      </c>
    </row>
    <row r="373" spans="1:6">
      <c r="A373" t="s">
        <v>371</v>
      </c>
      <c r="B373" t="s">
        <v>97</v>
      </c>
      <c r="D373" t="s">
        <v>611</v>
      </c>
      <c r="E373" t="s">
        <v>482</v>
      </c>
      <c r="F373" t="s">
        <v>612</v>
      </c>
    </row>
    <row r="374" spans="1:6">
      <c r="A374" t="s">
        <v>613</v>
      </c>
    </row>
    <row r="375" spans="1:6">
      <c r="A375" t="s">
        <v>283</v>
      </c>
      <c r="C375" t="s">
        <v>614</v>
      </c>
      <c r="D375" t="s">
        <v>615</v>
      </c>
      <c r="E375" t="s">
        <v>616</v>
      </c>
      <c r="F375" t="s">
        <v>617</v>
      </c>
    </row>
    <row r="376" spans="1:6">
      <c r="A376" t="s">
        <v>288</v>
      </c>
      <c r="C376" s="227">
        <v>41010</v>
      </c>
      <c r="D376" s="227">
        <v>41010</v>
      </c>
      <c r="E376" s="227">
        <v>41010</v>
      </c>
      <c r="F376" s="227">
        <v>41010</v>
      </c>
    </row>
    <row r="377" spans="1:6">
      <c r="A377" t="s">
        <v>289</v>
      </c>
      <c r="C377">
        <v>6</v>
      </c>
      <c r="D377">
        <v>6.3</v>
      </c>
      <c r="E377">
        <v>6.2</v>
      </c>
      <c r="F377">
        <v>6</v>
      </c>
    </row>
    <row r="378" spans="1:6">
      <c r="A378" t="s">
        <v>290</v>
      </c>
      <c r="C378">
        <v>932</v>
      </c>
      <c r="D378">
        <v>582</v>
      </c>
      <c r="E378">
        <v>657</v>
      </c>
      <c r="F378">
        <v>1510</v>
      </c>
    </row>
    <row r="379" spans="1:6">
      <c r="A379" t="s">
        <v>291</v>
      </c>
      <c r="C379">
        <v>1</v>
      </c>
      <c r="D379">
        <v>2</v>
      </c>
      <c r="E379">
        <v>1</v>
      </c>
      <c r="F379">
        <v>2</v>
      </c>
    </row>
    <row r="380" spans="1:6">
      <c r="A380" t="s">
        <v>292</v>
      </c>
      <c r="C380">
        <v>770</v>
      </c>
      <c r="D380">
        <v>1100</v>
      </c>
      <c r="E380">
        <v>770</v>
      </c>
      <c r="F380">
        <v>1080</v>
      </c>
    </row>
    <row r="381" spans="1:6">
      <c r="A381" t="s">
        <v>293</v>
      </c>
      <c r="C381">
        <v>870</v>
      </c>
      <c r="D381">
        <v>1300</v>
      </c>
      <c r="E381">
        <v>870</v>
      </c>
      <c r="F381">
        <v>1280</v>
      </c>
    </row>
    <row r="382" spans="1:6">
      <c r="A382" t="s">
        <v>294</v>
      </c>
    </row>
    <row r="383" spans="1:6">
      <c r="A383" t="s">
        <v>295</v>
      </c>
      <c r="B383" t="s">
        <v>97</v>
      </c>
      <c r="C383" t="s">
        <v>298</v>
      </c>
      <c r="D383" t="s">
        <v>298</v>
      </c>
      <c r="E383" t="s">
        <v>309</v>
      </c>
      <c r="F383" t="s">
        <v>309</v>
      </c>
    </row>
    <row r="384" spans="1:6">
      <c r="A384" t="s">
        <v>299</v>
      </c>
      <c r="B384" t="s">
        <v>97</v>
      </c>
      <c r="C384" t="s">
        <v>302</v>
      </c>
      <c r="D384" t="s">
        <v>302</v>
      </c>
      <c r="E384" t="s">
        <v>301</v>
      </c>
      <c r="F384" t="s">
        <v>301</v>
      </c>
    </row>
    <row r="385" spans="1:6">
      <c r="A385" t="s">
        <v>303</v>
      </c>
      <c r="B385" t="s">
        <v>97</v>
      </c>
      <c r="C385" t="s">
        <v>302</v>
      </c>
      <c r="D385" t="s">
        <v>302</v>
      </c>
      <c r="E385" t="s">
        <v>301</v>
      </c>
      <c r="F385" t="s">
        <v>301</v>
      </c>
    </row>
    <row r="386" spans="1:6">
      <c r="A386" t="s">
        <v>304</v>
      </c>
      <c r="B386" t="s">
        <v>97</v>
      </c>
      <c r="C386" t="s">
        <v>307</v>
      </c>
      <c r="D386" t="s">
        <v>307</v>
      </c>
      <c r="E386" t="s">
        <v>306</v>
      </c>
      <c r="F386" t="s">
        <v>306</v>
      </c>
    </row>
    <row r="387" spans="1:6">
      <c r="A387" t="s">
        <v>308</v>
      </c>
      <c r="B387" t="s">
        <v>97</v>
      </c>
      <c r="C387" t="s">
        <v>298</v>
      </c>
      <c r="D387" t="s">
        <v>298</v>
      </c>
      <c r="E387" t="s">
        <v>309</v>
      </c>
      <c r="F387" t="s">
        <v>309</v>
      </c>
    </row>
    <row r="388" spans="1:6">
      <c r="A388" t="s">
        <v>310</v>
      </c>
      <c r="B388" t="s">
        <v>97</v>
      </c>
      <c r="C388" t="s">
        <v>302</v>
      </c>
      <c r="D388" t="s">
        <v>302</v>
      </c>
      <c r="E388" t="s">
        <v>301</v>
      </c>
      <c r="F388" t="s">
        <v>301</v>
      </c>
    </row>
    <row r="389" spans="1:6">
      <c r="A389" t="s">
        <v>311</v>
      </c>
      <c r="B389" t="s">
        <v>97</v>
      </c>
      <c r="C389" t="s">
        <v>298</v>
      </c>
      <c r="D389" t="s">
        <v>296</v>
      </c>
      <c r="E389" t="s">
        <v>618</v>
      </c>
      <c r="F389" t="s">
        <v>619</v>
      </c>
    </row>
    <row r="390" spans="1:6">
      <c r="A390" t="s">
        <v>314</v>
      </c>
      <c r="B390" t="s">
        <v>97</v>
      </c>
      <c r="C390" t="s">
        <v>302</v>
      </c>
      <c r="D390" t="s">
        <v>302</v>
      </c>
      <c r="E390" t="s">
        <v>301</v>
      </c>
      <c r="F390" t="s">
        <v>301</v>
      </c>
    </row>
    <row r="391" spans="1:6">
      <c r="A391" t="s">
        <v>315</v>
      </c>
      <c r="B391" t="s">
        <v>97</v>
      </c>
      <c r="C391" t="s">
        <v>302</v>
      </c>
      <c r="D391" t="s">
        <v>302</v>
      </c>
      <c r="E391" t="s">
        <v>301</v>
      </c>
      <c r="F391" t="s">
        <v>301</v>
      </c>
    </row>
    <row r="392" spans="1:6">
      <c r="A392" t="s">
        <v>316</v>
      </c>
      <c r="B392" t="s">
        <v>97</v>
      </c>
      <c r="C392" t="s">
        <v>620</v>
      </c>
      <c r="D392" t="s">
        <v>499</v>
      </c>
      <c r="E392" t="s">
        <v>485</v>
      </c>
      <c r="F392" t="s">
        <v>509</v>
      </c>
    </row>
    <row r="393" spans="1:6">
      <c r="A393" t="s">
        <v>320</v>
      </c>
      <c r="B393" t="s">
        <v>97</v>
      </c>
      <c r="C393">
        <v>8400</v>
      </c>
      <c r="D393">
        <v>4100</v>
      </c>
      <c r="E393">
        <v>2200</v>
      </c>
      <c r="F393">
        <v>7100</v>
      </c>
    </row>
    <row r="394" spans="1:6">
      <c r="A394" t="s">
        <v>321</v>
      </c>
      <c r="C394" t="s">
        <v>621</v>
      </c>
      <c r="D394" t="s">
        <v>622</v>
      </c>
      <c r="E394" t="s">
        <v>623</v>
      </c>
      <c r="F394" t="s">
        <v>624</v>
      </c>
    </row>
    <row r="395" spans="1:6">
      <c r="A395" t="s">
        <v>324</v>
      </c>
    </row>
    <row r="396" spans="1:6">
      <c r="A396" t="s">
        <v>325</v>
      </c>
      <c r="B396" t="s">
        <v>97</v>
      </c>
      <c r="C396" t="s">
        <v>451</v>
      </c>
      <c r="D396" t="s">
        <v>625</v>
      </c>
      <c r="E396" t="s">
        <v>451</v>
      </c>
      <c r="F396" t="s">
        <v>578</v>
      </c>
    </row>
    <row r="397" spans="1:6">
      <c r="A397" t="s">
        <v>330</v>
      </c>
      <c r="B397" t="s">
        <v>97</v>
      </c>
      <c r="C397" t="s">
        <v>626</v>
      </c>
      <c r="D397" t="s">
        <v>627</v>
      </c>
      <c r="E397" t="s">
        <v>628</v>
      </c>
      <c r="F397" t="s">
        <v>629</v>
      </c>
    </row>
    <row r="398" spans="1:6">
      <c r="A398" t="s">
        <v>334</v>
      </c>
      <c r="B398" t="s">
        <v>97</v>
      </c>
      <c r="C398" t="s">
        <v>491</v>
      </c>
      <c r="D398" t="s">
        <v>630</v>
      </c>
      <c r="E398" t="s">
        <v>631</v>
      </c>
      <c r="F398" t="s">
        <v>420</v>
      </c>
    </row>
    <row r="399" spans="1:6">
      <c r="A399" t="s">
        <v>338</v>
      </c>
      <c r="B399" t="s">
        <v>97</v>
      </c>
      <c r="C399">
        <v>470</v>
      </c>
      <c r="D399">
        <v>210</v>
      </c>
      <c r="E399">
        <v>120</v>
      </c>
      <c r="F399">
        <v>1000</v>
      </c>
    </row>
    <row r="400" spans="1:6">
      <c r="A400" t="s">
        <v>340</v>
      </c>
      <c r="B400" t="s">
        <v>97</v>
      </c>
      <c r="C400">
        <v>950</v>
      </c>
      <c r="D400">
        <v>190</v>
      </c>
      <c r="E400">
        <v>310</v>
      </c>
      <c r="F400">
        <v>2100</v>
      </c>
    </row>
    <row r="401" spans="1:6">
      <c r="A401" t="s">
        <v>342</v>
      </c>
      <c r="B401" t="s">
        <v>97</v>
      </c>
      <c r="C401" t="s">
        <v>632</v>
      </c>
      <c r="D401" t="s">
        <v>633</v>
      </c>
      <c r="E401" t="s">
        <v>634</v>
      </c>
      <c r="F401" t="s">
        <v>463</v>
      </c>
    </row>
    <row r="402" spans="1:6">
      <c r="A402" t="s">
        <v>347</v>
      </c>
      <c r="B402" t="s">
        <v>97</v>
      </c>
      <c r="C402">
        <v>1700</v>
      </c>
      <c r="D402">
        <v>810</v>
      </c>
      <c r="E402">
        <v>590</v>
      </c>
      <c r="F402">
        <v>14000</v>
      </c>
    </row>
    <row r="403" spans="1:6">
      <c r="A403" t="s">
        <v>352</v>
      </c>
    </row>
    <row r="404" spans="1:6">
      <c r="A404" t="s">
        <v>353</v>
      </c>
      <c r="B404" t="s">
        <v>97</v>
      </c>
      <c r="C404">
        <v>10000</v>
      </c>
      <c r="D404">
        <v>5500</v>
      </c>
      <c r="E404">
        <v>2800</v>
      </c>
      <c r="F404">
        <v>12000</v>
      </c>
    </row>
    <row r="405" spans="1:6">
      <c r="A405" t="s">
        <v>356</v>
      </c>
      <c r="B405" t="s">
        <v>97</v>
      </c>
      <c r="C405">
        <v>2300</v>
      </c>
      <c r="D405">
        <v>830</v>
      </c>
      <c r="E405">
        <v>1700</v>
      </c>
      <c r="F405">
        <v>1700</v>
      </c>
    </row>
    <row r="406" spans="1:6">
      <c r="A406" t="s">
        <v>359</v>
      </c>
      <c r="B406" t="s">
        <v>97</v>
      </c>
      <c r="C406">
        <v>170</v>
      </c>
      <c r="D406" t="s">
        <v>635</v>
      </c>
      <c r="E406">
        <v>270</v>
      </c>
      <c r="F406">
        <v>250</v>
      </c>
    </row>
    <row r="407" spans="1:6">
      <c r="A407" t="s">
        <v>361</v>
      </c>
      <c r="B407" t="s">
        <v>97</v>
      </c>
      <c r="C407" t="s">
        <v>363</v>
      </c>
      <c r="D407" t="s">
        <v>363</v>
      </c>
      <c r="E407" t="s">
        <v>362</v>
      </c>
      <c r="F407" t="s">
        <v>363</v>
      </c>
    </row>
    <row r="408" spans="1:6">
      <c r="A408" t="s">
        <v>365</v>
      </c>
      <c r="B408" t="s">
        <v>97</v>
      </c>
      <c r="C408" t="s">
        <v>366</v>
      </c>
      <c r="D408" t="s">
        <v>366</v>
      </c>
      <c r="E408" t="s">
        <v>357</v>
      </c>
      <c r="F408" t="s">
        <v>366</v>
      </c>
    </row>
    <row r="409" spans="1:6">
      <c r="A409" t="s">
        <v>368</v>
      </c>
      <c r="B409" t="s">
        <v>97</v>
      </c>
      <c r="C409">
        <v>160</v>
      </c>
      <c r="D409" t="s">
        <v>366</v>
      </c>
      <c r="E409" t="s">
        <v>357</v>
      </c>
      <c r="F409">
        <v>160</v>
      </c>
    </row>
    <row r="410" spans="1:6">
      <c r="A410" t="s">
        <v>371</v>
      </c>
      <c r="B410" t="s">
        <v>97</v>
      </c>
      <c r="C410" t="s">
        <v>636</v>
      </c>
      <c r="D410" t="s">
        <v>637</v>
      </c>
      <c r="E410" t="s">
        <v>638</v>
      </c>
      <c r="F410" t="s">
        <v>639</v>
      </c>
    </row>
    <row r="411" spans="1:6">
      <c r="A411" t="s">
        <v>640</v>
      </c>
    </row>
    <row r="412" spans="1:6">
      <c r="A412" t="s">
        <v>283</v>
      </c>
      <c r="C412" t="s">
        <v>641</v>
      </c>
      <c r="D412" t="s">
        <v>642</v>
      </c>
      <c r="E412" t="s">
        <v>643</v>
      </c>
      <c r="F412" t="s">
        <v>644</v>
      </c>
    </row>
    <row r="413" spans="1:6">
      <c r="A413" t="s">
        <v>288</v>
      </c>
      <c r="C413" s="227">
        <v>41010</v>
      </c>
      <c r="D413" s="227">
        <v>41010</v>
      </c>
      <c r="E413" s="227">
        <v>41010</v>
      </c>
      <c r="F413" s="227">
        <v>41010</v>
      </c>
    </row>
    <row r="414" spans="1:6">
      <c r="A414" t="s">
        <v>289</v>
      </c>
      <c r="C414">
        <v>6.4</v>
      </c>
      <c r="D414">
        <v>6.3</v>
      </c>
      <c r="E414">
        <v>6</v>
      </c>
      <c r="F414">
        <v>6.4</v>
      </c>
    </row>
    <row r="415" spans="1:6">
      <c r="A415" t="s">
        <v>290</v>
      </c>
      <c r="C415">
        <v>767</v>
      </c>
      <c r="D415">
        <v>544</v>
      </c>
      <c r="E415">
        <v>416</v>
      </c>
      <c r="F415">
        <v>588</v>
      </c>
    </row>
    <row r="416" spans="1:6">
      <c r="A416" t="s">
        <v>291</v>
      </c>
      <c r="C416">
        <v>1</v>
      </c>
      <c r="D416">
        <v>2</v>
      </c>
      <c r="E416">
        <v>1</v>
      </c>
      <c r="F416">
        <v>1</v>
      </c>
    </row>
    <row r="417" spans="1:6">
      <c r="A417" t="s">
        <v>292</v>
      </c>
      <c r="C417">
        <v>780</v>
      </c>
      <c r="D417">
        <v>1180</v>
      </c>
      <c r="E417">
        <v>768</v>
      </c>
      <c r="F417">
        <v>750</v>
      </c>
    </row>
    <row r="418" spans="1:6">
      <c r="A418" t="s">
        <v>293</v>
      </c>
      <c r="C418">
        <v>880</v>
      </c>
      <c r="D418">
        <v>1380</v>
      </c>
      <c r="E418">
        <v>868</v>
      </c>
      <c r="F418">
        <v>850</v>
      </c>
    </row>
    <row r="419" spans="1:6">
      <c r="A419" t="s">
        <v>294</v>
      </c>
    </row>
    <row r="420" spans="1:6">
      <c r="A420" t="s">
        <v>295</v>
      </c>
      <c r="B420" t="s">
        <v>97</v>
      </c>
      <c r="C420" t="s">
        <v>645</v>
      </c>
      <c r="D420" t="s">
        <v>529</v>
      </c>
      <c r="E420" t="s">
        <v>309</v>
      </c>
      <c r="F420" t="s">
        <v>298</v>
      </c>
    </row>
    <row r="421" spans="1:6">
      <c r="A421" t="s">
        <v>299</v>
      </c>
      <c r="B421" t="s">
        <v>97</v>
      </c>
      <c r="C421" t="s">
        <v>646</v>
      </c>
      <c r="D421" t="s">
        <v>300</v>
      </c>
      <c r="E421" t="s">
        <v>301</v>
      </c>
      <c r="F421" t="s">
        <v>302</v>
      </c>
    </row>
    <row r="422" spans="1:6">
      <c r="A422" t="s">
        <v>303</v>
      </c>
      <c r="B422" t="s">
        <v>97</v>
      </c>
      <c r="C422" t="s">
        <v>386</v>
      </c>
      <c r="D422" t="s">
        <v>300</v>
      </c>
      <c r="E422" t="s">
        <v>301</v>
      </c>
      <c r="F422" t="s">
        <v>302</v>
      </c>
    </row>
    <row r="423" spans="1:6">
      <c r="A423" t="s">
        <v>304</v>
      </c>
      <c r="B423" t="s">
        <v>97</v>
      </c>
      <c r="C423" t="s">
        <v>387</v>
      </c>
      <c r="D423" t="s">
        <v>305</v>
      </c>
      <c r="E423" t="s">
        <v>306</v>
      </c>
      <c r="F423" t="s">
        <v>307</v>
      </c>
    </row>
    <row r="424" spans="1:6">
      <c r="A424" t="s">
        <v>308</v>
      </c>
      <c r="B424" t="s">
        <v>97</v>
      </c>
      <c r="C424" t="s">
        <v>389</v>
      </c>
      <c r="D424" t="s">
        <v>296</v>
      </c>
      <c r="E424" t="s">
        <v>309</v>
      </c>
      <c r="F424" t="s">
        <v>298</v>
      </c>
    </row>
    <row r="425" spans="1:6">
      <c r="A425" t="s">
        <v>310</v>
      </c>
      <c r="B425" t="s">
        <v>97</v>
      </c>
      <c r="C425" t="s">
        <v>647</v>
      </c>
      <c r="D425" t="s">
        <v>300</v>
      </c>
      <c r="E425" t="s">
        <v>301</v>
      </c>
      <c r="F425" t="s">
        <v>302</v>
      </c>
    </row>
    <row r="426" spans="1:6">
      <c r="A426" t="s">
        <v>311</v>
      </c>
      <c r="B426" t="s">
        <v>97</v>
      </c>
      <c r="C426" t="s">
        <v>648</v>
      </c>
      <c r="D426" t="s">
        <v>649</v>
      </c>
      <c r="E426" t="s">
        <v>650</v>
      </c>
      <c r="F426" t="s">
        <v>298</v>
      </c>
    </row>
    <row r="427" spans="1:6">
      <c r="A427" t="s">
        <v>314</v>
      </c>
      <c r="B427" t="s">
        <v>97</v>
      </c>
      <c r="C427" t="s">
        <v>646</v>
      </c>
      <c r="D427" t="s">
        <v>651</v>
      </c>
      <c r="E427" t="s">
        <v>301</v>
      </c>
      <c r="F427" t="s">
        <v>302</v>
      </c>
    </row>
    <row r="428" spans="1:6">
      <c r="A428" t="s">
        <v>315</v>
      </c>
      <c r="B428" t="s">
        <v>97</v>
      </c>
      <c r="C428" t="s">
        <v>386</v>
      </c>
      <c r="D428" t="s">
        <v>300</v>
      </c>
      <c r="E428" t="s">
        <v>301</v>
      </c>
      <c r="F428" t="s">
        <v>302</v>
      </c>
    </row>
    <row r="429" spans="1:6">
      <c r="A429" t="s">
        <v>316</v>
      </c>
      <c r="B429" t="s">
        <v>97</v>
      </c>
      <c r="C429" t="s">
        <v>652</v>
      </c>
      <c r="D429" t="s">
        <v>653</v>
      </c>
      <c r="E429" t="s">
        <v>654</v>
      </c>
      <c r="F429" t="s">
        <v>521</v>
      </c>
    </row>
    <row r="430" spans="1:6">
      <c r="A430" t="s">
        <v>320</v>
      </c>
      <c r="B430" t="s">
        <v>97</v>
      </c>
      <c r="C430">
        <v>17</v>
      </c>
      <c r="D430">
        <v>1.1000000000000001</v>
      </c>
      <c r="E430">
        <v>6100</v>
      </c>
      <c r="F430">
        <v>5600</v>
      </c>
    </row>
    <row r="431" spans="1:6">
      <c r="A431" t="s">
        <v>321</v>
      </c>
      <c r="C431">
        <v>0.26</v>
      </c>
      <c r="D431">
        <v>0.16</v>
      </c>
      <c r="E431" t="s">
        <v>655</v>
      </c>
      <c r="F431" t="s">
        <v>656</v>
      </c>
    </row>
    <row r="432" spans="1:6">
      <c r="A432" t="s">
        <v>324</v>
      </c>
    </row>
    <row r="433" spans="1:6">
      <c r="A433" t="s">
        <v>325</v>
      </c>
      <c r="B433" t="s">
        <v>97</v>
      </c>
      <c r="C433" t="s">
        <v>405</v>
      </c>
      <c r="D433" t="s">
        <v>326</v>
      </c>
      <c r="E433" t="s">
        <v>657</v>
      </c>
      <c r="F433" t="s">
        <v>452</v>
      </c>
    </row>
    <row r="434" spans="1:6">
      <c r="A434" t="s">
        <v>330</v>
      </c>
      <c r="B434" t="s">
        <v>97</v>
      </c>
      <c r="C434" t="s">
        <v>658</v>
      </c>
      <c r="D434" t="s">
        <v>659</v>
      </c>
      <c r="E434" t="s">
        <v>660</v>
      </c>
      <c r="F434" t="s">
        <v>582</v>
      </c>
    </row>
    <row r="435" spans="1:6">
      <c r="A435" t="s">
        <v>334</v>
      </c>
      <c r="B435" t="s">
        <v>97</v>
      </c>
      <c r="C435" t="s">
        <v>335</v>
      </c>
      <c r="D435" t="s">
        <v>331</v>
      </c>
      <c r="E435" t="s">
        <v>661</v>
      </c>
      <c r="F435" t="s">
        <v>518</v>
      </c>
    </row>
    <row r="436" spans="1:6">
      <c r="A436" t="s">
        <v>338</v>
      </c>
      <c r="B436" t="s">
        <v>97</v>
      </c>
      <c r="C436">
        <v>560</v>
      </c>
      <c r="D436">
        <v>0.11</v>
      </c>
      <c r="E436">
        <v>1500</v>
      </c>
      <c r="F436">
        <v>560</v>
      </c>
    </row>
    <row r="437" spans="1:6">
      <c r="A437" t="s">
        <v>340</v>
      </c>
      <c r="B437" t="s">
        <v>97</v>
      </c>
      <c r="C437">
        <v>590</v>
      </c>
      <c r="D437">
        <v>0.26</v>
      </c>
      <c r="E437">
        <v>3000</v>
      </c>
      <c r="F437">
        <v>1100</v>
      </c>
    </row>
    <row r="438" spans="1:6">
      <c r="A438" t="s">
        <v>342</v>
      </c>
      <c r="B438" t="s">
        <v>97</v>
      </c>
      <c r="C438" t="s">
        <v>452</v>
      </c>
      <c r="D438" t="s">
        <v>662</v>
      </c>
      <c r="E438" t="s">
        <v>663</v>
      </c>
      <c r="F438" t="s">
        <v>664</v>
      </c>
    </row>
    <row r="439" spans="1:6">
      <c r="A439" t="s">
        <v>347</v>
      </c>
      <c r="B439" t="s">
        <v>97</v>
      </c>
      <c r="C439">
        <v>2000</v>
      </c>
      <c r="D439" t="s">
        <v>348</v>
      </c>
      <c r="E439">
        <v>11000</v>
      </c>
      <c r="F439">
        <v>5400</v>
      </c>
    </row>
    <row r="440" spans="1:6">
      <c r="A440" t="s">
        <v>352</v>
      </c>
    </row>
    <row r="441" spans="1:6">
      <c r="A441" t="s">
        <v>353</v>
      </c>
      <c r="B441" t="s">
        <v>97</v>
      </c>
      <c r="C441">
        <v>95</v>
      </c>
      <c r="D441" t="s">
        <v>354</v>
      </c>
      <c r="E441">
        <v>7500</v>
      </c>
      <c r="F441">
        <v>13000</v>
      </c>
    </row>
    <row r="442" spans="1:6">
      <c r="A442" t="s">
        <v>356</v>
      </c>
      <c r="B442" t="s">
        <v>97</v>
      </c>
      <c r="C442" t="s">
        <v>357</v>
      </c>
      <c r="D442" t="s">
        <v>357</v>
      </c>
      <c r="E442">
        <v>1200</v>
      </c>
      <c r="F442">
        <v>1800</v>
      </c>
    </row>
    <row r="443" spans="1:6">
      <c r="A443" t="s">
        <v>359</v>
      </c>
      <c r="B443" t="s">
        <v>97</v>
      </c>
      <c r="C443" t="s">
        <v>360</v>
      </c>
      <c r="D443" t="s">
        <v>360</v>
      </c>
      <c r="E443">
        <v>180</v>
      </c>
      <c r="F443" t="s">
        <v>635</v>
      </c>
    </row>
    <row r="444" spans="1:6">
      <c r="A444" t="s">
        <v>361</v>
      </c>
      <c r="B444" t="s">
        <v>97</v>
      </c>
      <c r="C444" t="s">
        <v>362</v>
      </c>
      <c r="D444" t="s">
        <v>362</v>
      </c>
      <c r="E444" t="s">
        <v>363</v>
      </c>
      <c r="F444" t="s">
        <v>363</v>
      </c>
    </row>
    <row r="445" spans="1:6">
      <c r="A445" t="s">
        <v>365</v>
      </c>
      <c r="B445" t="s">
        <v>97</v>
      </c>
      <c r="C445" t="s">
        <v>357</v>
      </c>
      <c r="D445" t="s">
        <v>357</v>
      </c>
      <c r="E445" t="s">
        <v>366</v>
      </c>
      <c r="F445" t="s">
        <v>366</v>
      </c>
    </row>
    <row r="446" spans="1:6">
      <c r="A446" t="s">
        <v>368</v>
      </c>
      <c r="B446" t="s">
        <v>97</v>
      </c>
      <c r="C446" t="s">
        <v>357</v>
      </c>
      <c r="D446" t="s">
        <v>357</v>
      </c>
      <c r="E446" t="s">
        <v>366</v>
      </c>
      <c r="F446" t="s">
        <v>366</v>
      </c>
    </row>
    <row r="447" spans="1:6">
      <c r="A447" t="s">
        <v>371</v>
      </c>
      <c r="B447" t="s">
        <v>97</v>
      </c>
      <c r="C447" t="s">
        <v>554</v>
      </c>
      <c r="D447" t="s">
        <v>370</v>
      </c>
      <c r="E447" t="s">
        <v>422</v>
      </c>
      <c r="F447" t="s">
        <v>468</v>
      </c>
    </row>
    <row r="448" spans="1:6">
      <c r="A448" t="s">
        <v>665</v>
      </c>
    </row>
    <row r="449" spans="1:6">
      <c r="A449" t="s">
        <v>283</v>
      </c>
      <c r="C449" t="s">
        <v>666</v>
      </c>
      <c r="D449" t="s">
        <v>667</v>
      </c>
      <c r="E449" t="s">
        <v>668</v>
      </c>
      <c r="F449" t="s">
        <v>669</v>
      </c>
    </row>
    <row r="450" spans="1:6">
      <c r="A450" t="s">
        <v>288</v>
      </c>
      <c r="C450" s="227">
        <v>41010</v>
      </c>
      <c r="D450" s="227">
        <v>41010</v>
      </c>
      <c r="E450" s="227">
        <v>41010</v>
      </c>
      <c r="F450" s="227">
        <v>41010</v>
      </c>
    </row>
    <row r="451" spans="1:6">
      <c r="A451" t="s">
        <v>289</v>
      </c>
      <c r="C451">
        <v>6.3</v>
      </c>
      <c r="D451">
        <v>6.3</v>
      </c>
      <c r="E451">
        <v>6.4</v>
      </c>
      <c r="F451">
        <v>6.2</v>
      </c>
    </row>
    <row r="452" spans="1:6">
      <c r="A452" t="s">
        <v>290</v>
      </c>
      <c r="C452">
        <v>578</v>
      </c>
      <c r="D452">
        <v>360</v>
      </c>
      <c r="E452">
        <v>545</v>
      </c>
      <c r="F452">
        <v>626</v>
      </c>
    </row>
    <row r="453" spans="1:6">
      <c r="A453" t="s">
        <v>291</v>
      </c>
      <c r="C453">
        <v>2</v>
      </c>
      <c r="D453">
        <v>1</v>
      </c>
      <c r="E453">
        <v>2</v>
      </c>
      <c r="F453">
        <v>1</v>
      </c>
    </row>
    <row r="454" spans="1:6">
      <c r="A454" t="s">
        <v>292</v>
      </c>
      <c r="C454">
        <v>1150</v>
      </c>
      <c r="D454">
        <v>700</v>
      </c>
      <c r="E454">
        <v>1050</v>
      </c>
      <c r="F454">
        <v>890</v>
      </c>
    </row>
    <row r="455" spans="1:6">
      <c r="A455" t="s">
        <v>293</v>
      </c>
      <c r="C455">
        <v>1350</v>
      </c>
      <c r="D455">
        <v>800</v>
      </c>
      <c r="E455">
        <v>1250</v>
      </c>
      <c r="F455">
        <v>990</v>
      </c>
    </row>
    <row r="456" spans="1:6">
      <c r="A456" t="s">
        <v>294</v>
      </c>
    </row>
    <row r="457" spans="1:6">
      <c r="A457" t="s">
        <v>295</v>
      </c>
      <c r="B457" t="s">
        <v>97</v>
      </c>
      <c r="C457" t="s">
        <v>298</v>
      </c>
      <c r="D457" t="s">
        <v>670</v>
      </c>
      <c r="E457" t="s">
        <v>298</v>
      </c>
      <c r="F457" t="s">
        <v>309</v>
      </c>
    </row>
    <row r="458" spans="1:6">
      <c r="A458" t="s">
        <v>299</v>
      </c>
      <c r="B458" t="s">
        <v>97</v>
      </c>
      <c r="C458" t="s">
        <v>302</v>
      </c>
      <c r="D458" t="s">
        <v>300</v>
      </c>
      <c r="E458" t="s">
        <v>302</v>
      </c>
      <c r="F458" t="s">
        <v>301</v>
      </c>
    </row>
    <row r="459" spans="1:6">
      <c r="A459" t="s">
        <v>303</v>
      </c>
      <c r="B459" t="s">
        <v>97</v>
      </c>
      <c r="C459" t="s">
        <v>302</v>
      </c>
      <c r="D459" t="s">
        <v>300</v>
      </c>
      <c r="E459" t="s">
        <v>302</v>
      </c>
      <c r="F459" t="s">
        <v>301</v>
      </c>
    </row>
    <row r="460" spans="1:6">
      <c r="A460" t="s">
        <v>304</v>
      </c>
      <c r="B460" t="s">
        <v>97</v>
      </c>
      <c r="C460" t="s">
        <v>307</v>
      </c>
      <c r="D460" t="s">
        <v>305</v>
      </c>
      <c r="E460" t="s">
        <v>307</v>
      </c>
      <c r="F460" t="s">
        <v>306</v>
      </c>
    </row>
    <row r="461" spans="1:6">
      <c r="A461" t="s">
        <v>308</v>
      </c>
      <c r="B461" t="s">
        <v>97</v>
      </c>
      <c r="C461" t="s">
        <v>298</v>
      </c>
      <c r="D461" t="s">
        <v>296</v>
      </c>
      <c r="E461" t="s">
        <v>298</v>
      </c>
      <c r="F461" t="s">
        <v>309</v>
      </c>
    </row>
    <row r="462" spans="1:6">
      <c r="A462" t="s">
        <v>310</v>
      </c>
      <c r="B462" t="s">
        <v>97</v>
      </c>
      <c r="C462" t="s">
        <v>302</v>
      </c>
      <c r="D462" t="s">
        <v>300</v>
      </c>
      <c r="E462" t="s">
        <v>302</v>
      </c>
      <c r="F462" t="s">
        <v>301</v>
      </c>
    </row>
    <row r="463" spans="1:6">
      <c r="A463" t="s">
        <v>311</v>
      </c>
      <c r="B463" t="s">
        <v>97</v>
      </c>
      <c r="C463" t="s">
        <v>298</v>
      </c>
      <c r="D463" t="s">
        <v>671</v>
      </c>
      <c r="E463" t="s">
        <v>298</v>
      </c>
      <c r="F463" t="s">
        <v>672</v>
      </c>
    </row>
    <row r="464" spans="1:6">
      <c r="A464" t="s">
        <v>314</v>
      </c>
      <c r="B464" t="s">
        <v>97</v>
      </c>
      <c r="C464" t="s">
        <v>302</v>
      </c>
      <c r="D464" t="s">
        <v>300</v>
      </c>
      <c r="E464" t="s">
        <v>302</v>
      </c>
      <c r="F464" t="s">
        <v>301</v>
      </c>
    </row>
    <row r="465" spans="1:6">
      <c r="A465" t="s">
        <v>315</v>
      </c>
      <c r="B465" t="s">
        <v>97</v>
      </c>
      <c r="C465" t="s">
        <v>302</v>
      </c>
      <c r="D465" t="s">
        <v>300</v>
      </c>
      <c r="E465" t="s">
        <v>302</v>
      </c>
      <c r="F465" t="s">
        <v>301</v>
      </c>
    </row>
    <row r="466" spans="1:6">
      <c r="A466" t="s">
        <v>316</v>
      </c>
      <c r="B466" t="s">
        <v>97</v>
      </c>
      <c r="C466" t="s">
        <v>487</v>
      </c>
      <c r="D466" t="s">
        <v>673</v>
      </c>
      <c r="E466" t="s">
        <v>674</v>
      </c>
      <c r="F466" t="s">
        <v>675</v>
      </c>
    </row>
    <row r="467" spans="1:6">
      <c r="A467" t="s">
        <v>320</v>
      </c>
      <c r="B467" t="s">
        <v>97</v>
      </c>
      <c r="C467">
        <v>7500</v>
      </c>
      <c r="D467" t="s">
        <v>676</v>
      </c>
      <c r="E467">
        <v>5900</v>
      </c>
      <c r="F467">
        <v>7700</v>
      </c>
    </row>
    <row r="468" spans="1:6">
      <c r="A468" t="s">
        <v>321</v>
      </c>
      <c r="C468" t="s">
        <v>677</v>
      </c>
      <c r="D468">
        <v>7.0000000000000007E-2</v>
      </c>
      <c r="E468" t="s">
        <v>678</v>
      </c>
      <c r="F468" t="s">
        <v>679</v>
      </c>
    </row>
    <row r="469" spans="1:6">
      <c r="A469" t="s">
        <v>324</v>
      </c>
    </row>
    <row r="470" spans="1:6">
      <c r="A470" t="s">
        <v>325</v>
      </c>
      <c r="B470" t="s">
        <v>97</v>
      </c>
      <c r="C470" t="s">
        <v>680</v>
      </c>
      <c r="D470" t="s">
        <v>662</v>
      </c>
      <c r="E470" t="s">
        <v>681</v>
      </c>
      <c r="F470" t="s">
        <v>542</v>
      </c>
    </row>
    <row r="471" spans="1:6">
      <c r="A471" t="s">
        <v>330</v>
      </c>
      <c r="B471" t="s">
        <v>97</v>
      </c>
      <c r="C471" t="s">
        <v>373</v>
      </c>
      <c r="D471" t="s">
        <v>682</v>
      </c>
      <c r="E471" t="s">
        <v>683</v>
      </c>
      <c r="F471" t="s">
        <v>684</v>
      </c>
    </row>
    <row r="472" spans="1:6">
      <c r="A472" t="s">
        <v>334</v>
      </c>
      <c r="B472" t="s">
        <v>97</v>
      </c>
      <c r="C472" t="s">
        <v>632</v>
      </c>
      <c r="D472" t="s">
        <v>331</v>
      </c>
      <c r="E472" t="s">
        <v>495</v>
      </c>
      <c r="F472" t="s">
        <v>685</v>
      </c>
    </row>
    <row r="473" spans="1:6">
      <c r="A473" t="s">
        <v>338</v>
      </c>
      <c r="B473" t="s">
        <v>97</v>
      </c>
      <c r="C473">
        <v>1300</v>
      </c>
      <c r="D473">
        <v>0.28999999999999998</v>
      </c>
      <c r="E473">
        <v>760</v>
      </c>
      <c r="F473">
        <v>270</v>
      </c>
    </row>
    <row r="474" spans="1:6">
      <c r="A474" t="s">
        <v>340</v>
      </c>
      <c r="B474" t="s">
        <v>97</v>
      </c>
      <c r="C474">
        <v>2800</v>
      </c>
      <c r="D474">
        <v>0.57999999999999996</v>
      </c>
      <c r="E474">
        <v>860</v>
      </c>
      <c r="F474">
        <v>250</v>
      </c>
    </row>
    <row r="475" spans="1:6">
      <c r="A475" t="s">
        <v>342</v>
      </c>
      <c r="B475" t="s">
        <v>97</v>
      </c>
      <c r="C475" t="s">
        <v>400</v>
      </c>
      <c r="D475" t="s">
        <v>686</v>
      </c>
      <c r="E475" t="s">
        <v>575</v>
      </c>
      <c r="F475" t="s">
        <v>608</v>
      </c>
    </row>
    <row r="476" spans="1:6">
      <c r="A476" t="s">
        <v>347</v>
      </c>
      <c r="B476" t="s">
        <v>97</v>
      </c>
      <c r="C476">
        <v>45000</v>
      </c>
      <c r="D476">
        <v>1.5</v>
      </c>
      <c r="E476">
        <v>11000</v>
      </c>
      <c r="F476">
        <v>820</v>
      </c>
    </row>
    <row r="477" spans="1:6">
      <c r="A477" t="s">
        <v>352</v>
      </c>
    </row>
    <row r="478" spans="1:6">
      <c r="A478" t="s">
        <v>353</v>
      </c>
      <c r="B478" t="s">
        <v>97</v>
      </c>
      <c r="C478">
        <v>15000</v>
      </c>
      <c r="D478">
        <v>22</v>
      </c>
      <c r="E478">
        <v>5900</v>
      </c>
      <c r="F478">
        <v>13000</v>
      </c>
    </row>
    <row r="479" spans="1:6">
      <c r="A479" t="s">
        <v>356</v>
      </c>
      <c r="B479" t="s">
        <v>97</v>
      </c>
      <c r="C479">
        <v>1200</v>
      </c>
      <c r="D479">
        <v>27</v>
      </c>
      <c r="E479">
        <v>810</v>
      </c>
      <c r="F479">
        <v>2900</v>
      </c>
    </row>
    <row r="480" spans="1:6">
      <c r="A480" t="s">
        <v>359</v>
      </c>
      <c r="B480" t="s">
        <v>97</v>
      </c>
      <c r="C480" t="s">
        <v>635</v>
      </c>
      <c r="D480" t="s">
        <v>360</v>
      </c>
      <c r="E480" t="s">
        <v>360</v>
      </c>
      <c r="F480">
        <v>160</v>
      </c>
    </row>
    <row r="481" spans="1:6">
      <c r="A481" t="s">
        <v>361</v>
      </c>
      <c r="B481" t="s">
        <v>97</v>
      </c>
      <c r="C481" t="s">
        <v>363</v>
      </c>
      <c r="D481" t="s">
        <v>362</v>
      </c>
      <c r="E481" t="s">
        <v>362</v>
      </c>
      <c r="F481" t="s">
        <v>363</v>
      </c>
    </row>
    <row r="482" spans="1:6">
      <c r="A482" t="s">
        <v>365</v>
      </c>
      <c r="B482" t="s">
        <v>97</v>
      </c>
      <c r="C482" t="s">
        <v>366</v>
      </c>
      <c r="D482" t="s">
        <v>357</v>
      </c>
      <c r="E482" t="s">
        <v>357</v>
      </c>
      <c r="F482" t="s">
        <v>366</v>
      </c>
    </row>
    <row r="483" spans="1:6">
      <c r="A483" t="s">
        <v>368</v>
      </c>
      <c r="B483" t="s">
        <v>97</v>
      </c>
      <c r="C483" t="s">
        <v>366</v>
      </c>
      <c r="D483" t="s">
        <v>357</v>
      </c>
      <c r="E483" t="s">
        <v>357</v>
      </c>
      <c r="F483" t="s">
        <v>366</v>
      </c>
    </row>
    <row r="484" spans="1:6">
      <c r="A484" t="s">
        <v>371</v>
      </c>
      <c r="B484" t="s">
        <v>97</v>
      </c>
      <c r="C484" t="s">
        <v>328</v>
      </c>
      <c r="D484" t="s">
        <v>370</v>
      </c>
      <c r="E484" t="s">
        <v>687</v>
      </c>
      <c r="F484" t="s">
        <v>456</v>
      </c>
    </row>
    <row r="485" spans="1:6">
      <c r="A485" t="s">
        <v>688</v>
      </c>
    </row>
    <row r="486" spans="1:6">
      <c r="A486" t="s">
        <v>283</v>
      </c>
      <c r="C486" t="s">
        <v>689</v>
      </c>
      <c r="D486" t="s">
        <v>690</v>
      </c>
      <c r="E486" t="s">
        <v>691</v>
      </c>
      <c r="F486" t="s">
        <v>692</v>
      </c>
    </row>
    <row r="487" spans="1:6">
      <c r="A487" t="s">
        <v>288</v>
      </c>
      <c r="C487" s="227">
        <v>41010</v>
      </c>
      <c r="D487" s="227">
        <v>41011</v>
      </c>
      <c r="E487" s="227">
        <v>41010</v>
      </c>
      <c r="F487" s="227">
        <v>41010</v>
      </c>
    </row>
    <row r="488" spans="1:6">
      <c r="A488" t="s">
        <v>289</v>
      </c>
      <c r="C488">
        <v>6.2</v>
      </c>
      <c r="D488">
        <v>7</v>
      </c>
      <c r="E488">
        <v>6.3</v>
      </c>
      <c r="F488">
        <v>6.5</v>
      </c>
    </row>
    <row r="489" spans="1:6">
      <c r="A489" t="s">
        <v>290</v>
      </c>
      <c r="C489">
        <v>634</v>
      </c>
      <c r="D489">
        <v>666</v>
      </c>
      <c r="E489">
        <v>514</v>
      </c>
      <c r="F489">
        <v>244</v>
      </c>
    </row>
    <row r="490" spans="1:6">
      <c r="A490" t="s">
        <v>291</v>
      </c>
      <c r="C490">
        <v>2</v>
      </c>
      <c r="D490">
        <v>1</v>
      </c>
      <c r="E490">
        <v>1</v>
      </c>
      <c r="F490">
        <v>1</v>
      </c>
    </row>
    <row r="491" spans="1:6">
      <c r="A491" t="s">
        <v>292</v>
      </c>
      <c r="C491">
        <v>1100</v>
      </c>
      <c r="D491">
        <v>1060</v>
      </c>
      <c r="E491">
        <v>150</v>
      </c>
      <c r="F491">
        <v>660</v>
      </c>
    </row>
    <row r="492" spans="1:6">
      <c r="A492" t="s">
        <v>293</v>
      </c>
      <c r="C492">
        <v>1300</v>
      </c>
      <c r="D492">
        <v>1260</v>
      </c>
      <c r="E492">
        <v>450</v>
      </c>
      <c r="F492">
        <v>760</v>
      </c>
    </row>
    <row r="493" spans="1:6">
      <c r="A493" t="s">
        <v>294</v>
      </c>
    </row>
    <row r="494" spans="1:6">
      <c r="A494" t="s">
        <v>295</v>
      </c>
      <c r="B494" t="s">
        <v>97</v>
      </c>
      <c r="C494" t="s">
        <v>298</v>
      </c>
      <c r="D494" t="s">
        <v>296</v>
      </c>
      <c r="E494" t="s">
        <v>298</v>
      </c>
      <c r="F494" t="s">
        <v>309</v>
      </c>
    </row>
    <row r="495" spans="1:6">
      <c r="A495" t="s">
        <v>299</v>
      </c>
      <c r="B495" t="s">
        <v>97</v>
      </c>
      <c r="C495" t="s">
        <v>302</v>
      </c>
      <c r="D495" t="s">
        <v>300</v>
      </c>
      <c r="E495" t="s">
        <v>302</v>
      </c>
      <c r="F495" t="s">
        <v>301</v>
      </c>
    </row>
    <row r="496" spans="1:6">
      <c r="A496" t="s">
        <v>303</v>
      </c>
      <c r="B496" t="s">
        <v>97</v>
      </c>
      <c r="C496" t="s">
        <v>302</v>
      </c>
      <c r="D496" t="s">
        <v>300</v>
      </c>
      <c r="E496" t="s">
        <v>302</v>
      </c>
      <c r="F496" t="s">
        <v>301</v>
      </c>
    </row>
    <row r="497" spans="1:6">
      <c r="A497" t="s">
        <v>304</v>
      </c>
      <c r="B497" t="s">
        <v>97</v>
      </c>
      <c r="C497" t="s">
        <v>307</v>
      </c>
      <c r="D497" t="s">
        <v>305</v>
      </c>
      <c r="E497" t="s">
        <v>307</v>
      </c>
      <c r="F497" t="s">
        <v>306</v>
      </c>
    </row>
    <row r="498" spans="1:6">
      <c r="A498" t="s">
        <v>308</v>
      </c>
      <c r="B498" t="s">
        <v>97</v>
      </c>
      <c r="C498" t="s">
        <v>298</v>
      </c>
      <c r="D498" t="s">
        <v>296</v>
      </c>
      <c r="E498" t="s">
        <v>298</v>
      </c>
      <c r="F498" t="s">
        <v>309</v>
      </c>
    </row>
    <row r="499" spans="1:6">
      <c r="A499" t="s">
        <v>310</v>
      </c>
      <c r="B499" t="s">
        <v>97</v>
      </c>
      <c r="C499" t="s">
        <v>302</v>
      </c>
      <c r="D499" t="s">
        <v>300</v>
      </c>
      <c r="E499" t="s">
        <v>302</v>
      </c>
      <c r="F499" t="s">
        <v>301</v>
      </c>
    </row>
    <row r="500" spans="1:6">
      <c r="A500" t="s">
        <v>311</v>
      </c>
      <c r="B500" t="s">
        <v>97</v>
      </c>
      <c r="C500" t="s">
        <v>298</v>
      </c>
      <c r="D500" t="s">
        <v>296</v>
      </c>
      <c r="E500" t="s">
        <v>298</v>
      </c>
      <c r="F500" t="s">
        <v>650</v>
      </c>
    </row>
    <row r="501" spans="1:6">
      <c r="A501" t="s">
        <v>314</v>
      </c>
      <c r="B501" t="s">
        <v>97</v>
      </c>
      <c r="C501" t="s">
        <v>302</v>
      </c>
      <c r="D501" t="s">
        <v>300</v>
      </c>
      <c r="E501" t="s">
        <v>302</v>
      </c>
      <c r="F501" t="s">
        <v>301</v>
      </c>
    </row>
    <row r="502" spans="1:6">
      <c r="A502" t="s">
        <v>315</v>
      </c>
      <c r="B502" t="s">
        <v>97</v>
      </c>
      <c r="C502" t="s">
        <v>302</v>
      </c>
      <c r="D502" t="s">
        <v>300</v>
      </c>
      <c r="E502" t="s">
        <v>302</v>
      </c>
      <c r="F502" t="s">
        <v>301</v>
      </c>
    </row>
    <row r="503" spans="1:6">
      <c r="A503" t="s">
        <v>316</v>
      </c>
      <c r="B503" t="s">
        <v>97</v>
      </c>
      <c r="C503" t="s">
        <v>693</v>
      </c>
      <c r="D503" t="s">
        <v>480</v>
      </c>
      <c r="E503" t="s">
        <v>694</v>
      </c>
      <c r="F503" t="s">
        <v>694</v>
      </c>
    </row>
    <row r="504" spans="1:6">
      <c r="A504" t="s">
        <v>320</v>
      </c>
      <c r="B504" t="s">
        <v>97</v>
      </c>
      <c r="C504">
        <v>9700</v>
      </c>
      <c r="D504">
        <v>0.24</v>
      </c>
      <c r="E504">
        <v>6300</v>
      </c>
      <c r="F504">
        <v>5100</v>
      </c>
    </row>
    <row r="505" spans="1:6">
      <c r="A505" t="s">
        <v>321</v>
      </c>
      <c r="C505" t="s">
        <v>695</v>
      </c>
      <c r="D505">
        <v>0</v>
      </c>
      <c r="E505" t="s">
        <v>696</v>
      </c>
      <c r="F505" t="s">
        <v>697</v>
      </c>
    </row>
    <row r="506" spans="1:6">
      <c r="A506" t="s">
        <v>324</v>
      </c>
    </row>
    <row r="507" spans="1:6">
      <c r="A507" t="s">
        <v>325</v>
      </c>
      <c r="B507" t="s">
        <v>97</v>
      </c>
      <c r="C507" t="s">
        <v>452</v>
      </c>
      <c r="D507" t="s">
        <v>326</v>
      </c>
      <c r="E507" t="s">
        <v>451</v>
      </c>
      <c r="F507" t="s">
        <v>698</v>
      </c>
    </row>
    <row r="508" spans="1:6">
      <c r="A508" t="s">
        <v>330</v>
      </c>
      <c r="B508" t="s">
        <v>97</v>
      </c>
      <c r="C508" t="s">
        <v>497</v>
      </c>
      <c r="D508" t="s">
        <v>331</v>
      </c>
      <c r="E508" t="s">
        <v>604</v>
      </c>
      <c r="F508" t="s">
        <v>486</v>
      </c>
    </row>
    <row r="509" spans="1:6">
      <c r="A509" t="s">
        <v>334</v>
      </c>
      <c r="B509" t="s">
        <v>97</v>
      </c>
      <c r="C509" t="s">
        <v>495</v>
      </c>
      <c r="D509" t="s">
        <v>331</v>
      </c>
      <c r="E509" t="s">
        <v>699</v>
      </c>
      <c r="F509" t="s">
        <v>565</v>
      </c>
    </row>
    <row r="510" spans="1:6">
      <c r="A510" t="s">
        <v>338</v>
      </c>
      <c r="B510" t="s">
        <v>97</v>
      </c>
      <c r="C510">
        <v>770</v>
      </c>
      <c r="D510" t="s">
        <v>339</v>
      </c>
      <c r="E510">
        <v>380</v>
      </c>
      <c r="F510">
        <v>1300</v>
      </c>
    </row>
    <row r="511" spans="1:6">
      <c r="A511" t="s">
        <v>340</v>
      </c>
      <c r="B511" t="s">
        <v>97</v>
      </c>
      <c r="C511">
        <v>1500</v>
      </c>
      <c r="D511" t="s">
        <v>341</v>
      </c>
      <c r="E511">
        <v>770</v>
      </c>
      <c r="F511">
        <v>2300</v>
      </c>
    </row>
    <row r="512" spans="1:6">
      <c r="A512" t="s">
        <v>342</v>
      </c>
      <c r="B512" t="s">
        <v>97</v>
      </c>
      <c r="C512" t="s">
        <v>423</v>
      </c>
      <c r="D512" t="s">
        <v>343</v>
      </c>
      <c r="E512" t="s">
        <v>452</v>
      </c>
      <c r="F512" t="s">
        <v>700</v>
      </c>
    </row>
    <row r="513" spans="1:6">
      <c r="A513" t="s">
        <v>347</v>
      </c>
      <c r="B513" t="s">
        <v>97</v>
      </c>
      <c r="C513">
        <v>5100</v>
      </c>
      <c r="D513" t="s">
        <v>348</v>
      </c>
      <c r="E513">
        <v>1200</v>
      </c>
      <c r="F513">
        <v>10000</v>
      </c>
    </row>
    <row r="514" spans="1:6">
      <c r="A514" t="s">
        <v>352</v>
      </c>
    </row>
    <row r="515" spans="1:6">
      <c r="A515" t="s">
        <v>353</v>
      </c>
      <c r="B515" t="s">
        <v>97</v>
      </c>
      <c r="C515">
        <v>11000</v>
      </c>
      <c r="D515" t="s">
        <v>354</v>
      </c>
      <c r="E515">
        <v>9400</v>
      </c>
      <c r="F515">
        <v>6600</v>
      </c>
    </row>
    <row r="516" spans="1:6">
      <c r="A516" t="s">
        <v>356</v>
      </c>
      <c r="B516" t="s">
        <v>97</v>
      </c>
      <c r="C516">
        <v>1700</v>
      </c>
      <c r="D516">
        <v>31</v>
      </c>
      <c r="E516">
        <v>2800</v>
      </c>
      <c r="F516">
        <v>1800</v>
      </c>
    </row>
    <row r="517" spans="1:6">
      <c r="A517" t="s">
        <v>359</v>
      </c>
      <c r="B517" t="s">
        <v>97</v>
      </c>
      <c r="C517">
        <v>62</v>
      </c>
      <c r="D517" t="s">
        <v>360</v>
      </c>
      <c r="E517">
        <v>200</v>
      </c>
      <c r="F517">
        <v>110</v>
      </c>
    </row>
    <row r="518" spans="1:6">
      <c r="A518" t="s">
        <v>361</v>
      </c>
      <c r="B518" t="s">
        <v>97</v>
      </c>
      <c r="C518" t="s">
        <v>362</v>
      </c>
      <c r="D518" t="s">
        <v>362</v>
      </c>
      <c r="E518" t="s">
        <v>363</v>
      </c>
      <c r="F518" t="s">
        <v>362</v>
      </c>
    </row>
    <row r="519" spans="1:6">
      <c r="A519" t="s">
        <v>365</v>
      </c>
      <c r="B519" t="s">
        <v>97</v>
      </c>
      <c r="C519" t="s">
        <v>357</v>
      </c>
      <c r="D519" t="s">
        <v>357</v>
      </c>
      <c r="E519" t="s">
        <v>366</v>
      </c>
      <c r="F519" t="s">
        <v>357</v>
      </c>
    </row>
    <row r="520" spans="1:6">
      <c r="A520" t="s">
        <v>368</v>
      </c>
      <c r="B520" t="s">
        <v>97</v>
      </c>
      <c r="C520" t="s">
        <v>357</v>
      </c>
      <c r="D520" t="s">
        <v>357</v>
      </c>
      <c r="E520" t="s">
        <v>366</v>
      </c>
      <c r="F520" t="s">
        <v>357</v>
      </c>
    </row>
    <row r="521" spans="1:6">
      <c r="A521" t="s">
        <v>371</v>
      </c>
      <c r="B521" t="s">
        <v>97</v>
      </c>
      <c r="C521" t="s">
        <v>636</v>
      </c>
      <c r="D521" t="s">
        <v>370</v>
      </c>
      <c r="E521" t="s">
        <v>410</v>
      </c>
      <c r="F521" t="s">
        <v>467</v>
      </c>
    </row>
    <row r="522" spans="1:6">
      <c r="A522" t="s">
        <v>701</v>
      </c>
    </row>
    <row r="523" spans="1:6">
      <c r="A523" t="s">
        <v>283</v>
      </c>
      <c r="C523" t="s">
        <v>702</v>
      </c>
      <c r="D523" t="s">
        <v>703</v>
      </c>
      <c r="E523" t="s">
        <v>704</v>
      </c>
      <c r="F523" t="s">
        <v>705</v>
      </c>
    </row>
    <row r="524" spans="1:6">
      <c r="A524" t="s">
        <v>288</v>
      </c>
      <c r="C524" s="227">
        <v>41010</v>
      </c>
      <c r="D524" s="227">
        <v>41010</v>
      </c>
      <c r="E524" s="227">
        <v>41011</v>
      </c>
      <c r="F524" s="227">
        <v>41011</v>
      </c>
    </row>
    <row r="525" spans="1:6">
      <c r="A525" t="s">
        <v>289</v>
      </c>
      <c r="C525">
        <v>6.5</v>
      </c>
      <c r="D525">
        <v>6.3</v>
      </c>
      <c r="E525">
        <v>6.8</v>
      </c>
      <c r="F525">
        <v>6.6</v>
      </c>
    </row>
    <row r="526" spans="1:6">
      <c r="A526" t="s">
        <v>290</v>
      </c>
      <c r="C526">
        <v>287</v>
      </c>
      <c r="D526">
        <v>158</v>
      </c>
      <c r="E526">
        <v>139</v>
      </c>
      <c r="F526">
        <v>211</v>
      </c>
    </row>
    <row r="527" spans="1:6">
      <c r="A527" t="s">
        <v>291</v>
      </c>
      <c r="C527">
        <v>2</v>
      </c>
      <c r="D527">
        <v>1</v>
      </c>
      <c r="E527">
        <v>1</v>
      </c>
      <c r="F527">
        <v>2</v>
      </c>
    </row>
    <row r="528" spans="1:6">
      <c r="A528" t="s">
        <v>292</v>
      </c>
      <c r="C528">
        <v>870</v>
      </c>
      <c r="D528">
        <v>660</v>
      </c>
      <c r="E528">
        <v>660</v>
      </c>
      <c r="F528">
        <v>870</v>
      </c>
    </row>
    <row r="529" spans="1:6">
      <c r="A529" t="s">
        <v>293</v>
      </c>
      <c r="C529">
        <v>1070</v>
      </c>
      <c r="D529">
        <v>760</v>
      </c>
      <c r="E529">
        <v>760</v>
      </c>
      <c r="F529">
        <v>1070</v>
      </c>
    </row>
    <row r="530" spans="1:6">
      <c r="A530" t="s">
        <v>294</v>
      </c>
    </row>
    <row r="531" spans="1:6">
      <c r="A531" t="s">
        <v>295</v>
      </c>
      <c r="B531" t="s">
        <v>97</v>
      </c>
      <c r="C531" t="s">
        <v>706</v>
      </c>
      <c r="D531" t="s">
        <v>298</v>
      </c>
      <c r="E531" t="s">
        <v>309</v>
      </c>
      <c r="F531" t="s">
        <v>309</v>
      </c>
    </row>
    <row r="532" spans="1:6">
      <c r="A532" t="s">
        <v>299</v>
      </c>
      <c r="B532" t="s">
        <v>97</v>
      </c>
      <c r="C532" t="s">
        <v>302</v>
      </c>
      <c r="D532" t="s">
        <v>302</v>
      </c>
      <c r="E532" t="s">
        <v>301</v>
      </c>
      <c r="F532" t="s">
        <v>301</v>
      </c>
    </row>
    <row r="533" spans="1:6">
      <c r="A533" t="s">
        <v>303</v>
      </c>
      <c r="B533" t="s">
        <v>97</v>
      </c>
      <c r="C533" t="s">
        <v>302</v>
      </c>
      <c r="D533" t="s">
        <v>302</v>
      </c>
      <c r="E533" t="s">
        <v>301</v>
      </c>
      <c r="F533" t="s">
        <v>301</v>
      </c>
    </row>
    <row r="534" spans="1:6">
      <c r="A534" t="s">
        <v>304</v>
      </c>
      <c r="B534" t="s">
        <v>97</v>
      </c>
      <c r="C534" t="s">
        <v>307</v>
      </c>
      <c r="D534" t="s">
        <v>307</v>
      </c>
      <c r="E534" t="s">
        <v>306</v>
      </c>
      <c r="F534" t="s">
        <v>306</v>
      </c>
    </row>
    <row r="535" spans="1:6">
      <c r="A535" t="s">
        <v>308</v>
      </c>
      <c r="B535" t="s">
        <v>97</v>
      </c>
      <c r="C535" t="s">
        <v>298</v>
      </c>
      <c r="D535" t="s">
        <v>298</v>
      </c>
      <c r="E535" t="s">
        <v>309</v>
      </c>
      <c r="F535" t="s">
        <v>309</v>
      </c>
    </row>
    <row r="536" spans="1:6">
      <c r="A536" t="s">
        <v>310</v>
      </c>
      <c r="B536" t="s">
        <v>97</v>
      </c>
      <c r="C536" t="s">
        <v>302</v>
      </c>
      <c r="D536" t="s">
        <v>302</v>
      </c>
      <c r="E536" t="s">
        <v>301</v>
      </c>
      <c r="F536" t="s">
        <v>301</v>
      </c>
    </row>
    <row r="537" spans="1:6">
      <c r="A537" t="s">
        <v>311</v>
      </c>
      <c r="B537" t="s">
        <v>97</v>
      </c>
      <c r="C537" t="s">
        <v>298</v>
      </c>
      <c r="D537" t="s">
        <v>298</v>
      </c>
      <c r="E537" t="s">
        <v>672</v>
      </c>
      <c r="F537" t="s">
        <v>441</v>
      </c>
    </row>
    <row r="538" spans="1:6">
      <c r="A538" t="s">
        <v>314</v>
      </c>
      <c r="B538" t="s">
        <v>97</v>
      </c>
      <c r="C538" t="s">
        <v>302</v>
      </c>
      <c r="D538" t="s">
        <v>302</v>
      </c>
      <c r="E538" t="s">
        <v>301</v>
      </c>
      <c r="F538" t="s">
        <v>301</v>
      </c>
    </row>
    <row r="539" spans="1:6">
      <c r="A539" t="s">
        <v>315</v>
      </c>
      <c r="B539" t="s">
        <v>97</v>
      </c>
      <c r="C539" t="s">
        <v>302</v>
      </c>
      <c r="D539" t="s">
        <v>302</v>
      </c>
      <c r="E539" t="s">
        <v>301</v>
      </c>
      <c r="F539" t="s">
        <v>301</v>
      </c>
    </row>
    <row r="540" spans="1:6">
      <c r="A540" t="s">
        <v>316</v>
      </c>
      <c r="B540" t="s">
        <v>97</v>
      </c>
      <c r="C540" t="s">
        <v>465</v>
      </c>
      <c r="D540" t="s">
        <v>565</v>
      </c>
      <c r="E540" t="s">
        <v>707</v>
      </c>
      <c r="F540" t="s">
        <v>610</v>
      </c>
    </row>
    <row r="541" spans="1:6">
      <c r="A541" t="s">
        <v>320</v>
      </c>
      <c r="B541" t="s">
        <v>97</v>
      </c>
      <c r="C541">
        <v>8300</v>
      </c>
      <c r="D541">
        <v>4200</v>
      </c>
      <c r="E541">
        <v>660</v>
      </c>
      <c r="F541">
        <v>4100</v>
      </c>
    </row>
    <row r="542" spans="1:6">
      <c r="A542" t="s">
        <v>321</v>
      </c>
      <c r="C542" t="s">
        <v>708</v>
      </c>
      <c r="D542" t="s">
        <v>709</v>
      </c>
      <c r="E542" t="s">
        <v>710</v>
      </c>
      <c r="F542" t="s">
        <v>711</v>
      </c>
    </row>
    <row r="543" spans="1:6">
      <c r="A543" t="s">
        <v>324</v>
      </c>
    </row>
    <row r="544" spans="1:6">
      <c r="A544" t="s">
        <v>325</v>
      </c>
      <c r="B544" t="s">
        <v>97</v>
      </c>
      <c r="C544" t="s">
        <v>636</v>
      </c>
      <c r="D544" t="s">
        <v>451</v>
      </c>
      <c r="E544" t="s">
        <v>712</v>
      </c>
      <c r="F544" t="s">
        <v>713</v>
      </c>
    </row>
    <row r="545" spans="1:6">
      <c r="A545" t="s">
        <v>330</v>
      </c>
      <c r="B545" t="s">
        <v>97</v>
      </c>
      <c r="C545" t="s">
        <v>636</v>
      </c>
      <c r="D545" t="s">
        <v>714</v>
      </c>
      <c r="E545" t="s">
        <v>715</v>
      </c>
      <c r="F545" t="s">
        <v>598</v>
      </c>
    </row>
    <row r="546" spans="1:6">
      <c r="A546" t="s">
        <v>334</v>
      </c>
      <c r="B546" t="s">
        <v>97</v>
      </c>
      <c r="C546" t="s">
        <v>716</v>
      </c>
      <c r="D546" t="s">
        <v>717</v>
      </c>
      <c r="E546" t="s">
        <v>718</v>
      </c>
      <c r="F546" t="s">
        <v>420</v>
      </c>
    </row>
    <row r="547" spans="1:6">
      <c r="A547" t="s">
        <v>338</v>
      </c>
      <c r="B547" t="s">
        <v>97</v>
      </c>
      <c r="C547">
        <v>1400</v>
      </c>
      <c r="D547">
        <v>310</v>
      </c>
      <c r="E547">
        <v>94</v>
      </c>
      <c r="F547">
        <v>620</v>
      </c>
    </row>
    <row r="548" spans="1:6">
      <c r="A548" t="s">
        <v>340</v>
      </c>
      <c r="B548" t="s">
        <v>97</v>
      </c>
      <c r="C548">
        <v>2500</v>
      </c>
      <c r="D548">
        <v>570</v>
      </c>
      <c r="E548">
        <v>190</v>
      </c>
      <c r="F548">
        <v>1200</v>
      </c>
    </row>
    <row r="549" spans="1:6">
      <c r="A549" t="s">
        <v>342</v>
      </c>
      <c r="B549" t="s">
        <v>97</v>
      </c>
      <c r="C549" t="s">
        <v>610</v>
      </c>
      <c r="D549" t="s">
        <v>719</v>
      </c>
      <c r="E549" t="s">
        <v>462</v>
      </c>
      <c r="F549" t="s">
        <v>683</v>
      </c>
    </row>
    <row r="550" spans="1:6">
      <c r="A550" t="s">
        <v>347</v>
      </c>
      <c r="B550" t="s">
        <v>97</v>
      </c>
      <c r="C550">
        <v>30000</v>
      </c>
      <c r="D550">
        <v>1500</v>
      </c>
      <c r="E550">
        <v>520</v>
      </c>
      <c r="F550">
        <v>6700</v>
      </c>
    </row>
    <row r="551" spans="1:6">
      <c r="A551" t="s">
        <v>352</v>
      </c>
    </row>
    <row r="552" spans="1:6">
      <c r="A552" t="s">
        <v>353</v>
      </c>
      <c r="B552" t="s">
        <v>97</v>
      </c>
      <c r="C552">
        <v>12000</v>
      </c>
      <c r="D552">
        <v>2600</v>
      </c>
      <c r="E552">
        <v>1100</v>
      </c>
      <c r="F552">
        <v>2700</v>
      </c>
    </row>
    <row r="553" spans="1:6">
      <c r="A553" t="s">
        <v>356</v>
      </c>
      <c r="B553" t="s">
        <v>97</v>
      </c>
      <c r="C553">
        <v>2000</v>
      </c>
      <c r="D553">
        <v>1600</v>
      </c>
      <c r="E553">
        <v>610</v>
      </c>
      <c r="F553">
        <v>1800</v>
      </c>
    </row>
    <row r="554" spans="1:6">
      <c r="A554" t="s">
        <v>359</v>
      </c>
      <c r="B554" t="s">
        <v>97</v>
      </c>
      <c r="C554" t="s">
        <v>635</v>
      </c>
      <c r="D554">
        <v>110</v>
      </c>
      <c r="E554">
        <v>70</v>
      </c>
      <c r="F554">
        <v>99</v>
      </c>
    </row>
    <row r="555" spans="1:6">
      <c r="A555" t="s">
        <v>361</v>
      </c>
      <c r="B555" t="s">
        <v>97</v>
      </c>
      <c r="C555" t="s">
        <v>363</v>
      </c>
      <c r="D555" t="s">
        <v>362</v>
      </c>
      <c r="E555" t="s">
        <v>362</v>
      </c>
      <c r="F555" t="s">
        <v>362</v>
      </c>
    </row>
    <row r="556" spans="1:6">
      <c r="A556" t="s">
        <v>365</v>
      </c>
      <c r="B556" t="s">
        <v>97</v>
      </c>
      <c r="C556" t="s">
        <v>366</v>
      </c>
      <c r="D556" t="s">
        <v>357</v>
      </c>
      <c r="E556" t="s">
        <v>357</v>
      </c>
      <c r="F556" t="s">
        <v>357</v>
      </c>
    </row>
    <row r="557" spans="1:6">
      <c r="A557" t="s">
        <v>368</v>
      </c>
      <c r="B557" t="s">
        <v>97</v>
      </c>
      <c r="C557" t="s">
        <v>366</v>
      </c>
      <c r="D557" t="s">
        <v>357</v>
      </c>
      <c r="E557" t="s">
        <v>357</v>
      </c>
      <c r="F557" t="s">
        <v>357</v>
      </c>
    </row>
    <row r="558" spans="1:6">
      <c r="A558" t="s">
        <v>371</v>
      </c>
      <c r="B558" t="s">
        <v>97</v>
      </c>
      <c r="C558" t="s">
        <v>639</v>
      </c>
      <c r="D558" t="s">
        <v>720</v>
      </c>
      <c r="E558" t="s">
        <v>683</v>
      </c>
      <c r="F558" t="s">
        <v>674</v>
      </c>
    </row>
    <row r="559" spans="1:6">
      <c r="A559" t="s">
        <v>721</v>
      </c>
    </row>
    <row r="560" spans="1:6">
      <c r="A560" t="s">
        <v>283</v>
      </c>
      <c r="C560" t="s">
        <v>722</v>
      </c>
      <c r="D560" t="s">
        <v>723</v>
      </c>
      <c r="E560" t="s">
        <v>724</v>
      </c>
      <c r="F560" t="s">
        <v>725</v>
      </c>
    </row>
    <row r="561" spans="1:6">
      <c r="A561" t="s">
        <v>288</v>
      </c>
      <c r="C561" s="227">
        <v>41011</v>
      </c>
      <c r="D561" s="227">
        <v>41011</v>
      </c>
      <c r="E561" s="227">
        <v>41011</v>
      </c>
      <c r="F561" s="227">
        <v>41011</v>
      </c>
    </row>
    <row r="562" spans="1:6">
      <c r="A562" t="s">
        <v>289</v>
      </c>
      <c r="C562">
        <v>6.7</v>
      </c>
      <c r="D562">
        <v>6.5</v>
      </c>
      <c r="E562">
        <v>6.7</v>
      </c>
      <c r="F562">
        <v>6.3</v>
      </c>
    </row>
    <row r="563" spans="1:6">
      <c r="A563" t="s">
        <v>290</v>
      </c>
      <c r="C563">
        <v>232</v>
      </c>
      <c r="D563">
        <v>355</v>
      </c>
      <c r="E563">
        <v>257</v>
      </c>
      <c r="F563">
        <v>420</v>
      </c>
    </row>
    <row r="564" spans="1:6">
      <c r="A564" t="s">
        <v>291</v>
      </c>
      <c r="C564">
        <v>1</v>
      </c>
      <c r="D564">
        <v>2</v>
      </c>
      <c r="E564">
        <v>1</v>
      </c>
      <c r="F564">
        <v>2</v>
      </c>
    </row>
    <row r="565" spans="1:6">
      <c r="A565" t="s">
        <v>292</v>
      </c>
      <c r="C565">
        <v>670</v>
      </c>
      <c r="D565">
        <v>900</v>
      </c>
      <c r="E565">
        <v>730</v>
      </c>
      <c r="F565">
        <v>970</v>
      </c>
    </row>
    <row r="566" spans="1:6">
      <c r="A566" t="s">
        <v>293</v>
      </c>
      <c r="C566">
        <v>770</v>
      </c>
      <c r="D566">
        <v>1100</v>
      </c>
      <c r="E566">
        <v>830</v>
      </c>
      <c r="F566">
        <v>1170</v>
      </c>
    </row>
    <row r="568" spans="1:6">
      <c r="A568" t="s">
        <v>295</v>
      </c>
      <c r="B568" t="s">
        <v>97</v>
      </c>
      <c r="C568" t="s">
        <v>726</v>
      </c>
      <c r="D568" t="s">
        <v>309</v>
      </c>
      <c r="E568" t="s">
        <v>382</v>
      </c>
      <c r="F568" t="s">
        <v>298</v>
      </c>
    </row>
    <row r="569" spans="1:6">
      <c r="A569" t="s">
        <v>299</v>
      </c>
      <c r="B569" t="s">
        <v>97</v>
      </c>
      <c r="C569" t="s">
        <v>646</v>
      </c>
      <c r="D569" t="s">
        <v>301</v>
      </c>
      <c r="E569" t="s">
        <v>646</v>
      </c>
      <c r="F569" t="s">
        <v>302</v>
      </c>
    </row>
    <row r="570" spans="1:6">
      <c r="A570" t="s">
        <v>303</v>
      </c>
      <c r="B570" t="s">
        <v>97</v>
      </c>
      <c r="C570" t="s">
        <v>386</v>
      </c>
      <c r="D570" t="s">
        <v>301</v>
      </c>
      <c r="E570" t="s">
        <v>386</v>
      </c>
      <c r="F570" t="s">
        <v>302</v>
      </c>
    </row>
    <row r="571" spans="1:6">
      <c r="A571" t="s">
        <v>304</v>
      </c>
      <c r="B571" t="s">
        <v>97</v>
      </c>
      <c r="C571" t="s">
        <v>387</v>
      </c>
      <c r="D571" t="s">
        <v>306</v>
      </c>
      <c r="E571" t="s">
        <v>387</v>
      </c>
      <c r="F571" t="s">
        <v>307</v>
      </c>
    </row>
    <row r="572" spans="1:6">
      <c r="A572" t="s">
        <v>308</v>
      </c>
      <c r="B572" t="s">
        <v>97</v>
      </c>
      <c r="C572" t="s">
        <v>389</v>
      </c>
      <c r="D572" t="s">
        <v>309</v>
      </c>
      <c r="E572" t="s">
        <v>389</v>
      </c>
      <c r="F572" t="s">
        <v>298</v>
      </c>
    </row>
    <row r="573" spans="1:6">
      <c r="A573" t="s">
        <v>310</v>
      </c>
      <c r="B573" t="s">
        <v>97</v>
      </c>
      <c r="C573" t="s">
        <v>647</v>
      </c>
      <c r="D573" t="s">
        <v>301</v>
      </c>
      <c r="E573" t="s">
        <v>647</v>
      </c>
      <c r="F573" t="s">
        <v>302</v>
      </c>
    </row>
    <row r="574" spans="1:6">
      <c r="A574" t="s">
        <v>311</v>
      </c>
      <c r="B574" t="s">
        <v>97</v>
      </c>
      <c r="C574" t="s">
        <v>727</v>
      </c>
      <c r="D574" t="s">
        <v>507</v>
      </c>
      <c r="E574" t="s">
        <v>421</v>
      </c>
      <c r="F574" t="s">
        <v>298</v>
      </c>
    </row>
    <row r="575" spans="1:6">
      <c r="A575" t="s">
        <v>314</v>
      </c>
      <c r="B575" t="s">
        <v>97</v>
      </c>
      <c r="C575" t="s">
        <v>728</v>
      </c>
      <c r="D575" t="s">
        <v>301</v>
      </c>
      <c r="E575" t="s">
        <v>476</v>
      </c>
      <c r="F575" t="s">
        <v>302</v>
      </c>
    </row>
    <row r="576" spans="1:6">
      <c r="A576" t="s">
        <v>315</v>
      </c>
      <c r="B576" t="s">
        <v>97</v>
      </c>
      <c r="C576" t="s">
        <v>386</v>
      </c>
      <c r="D576" t="s">
        <v>301</v>
      </c>
      <c r="E576" t="s">
        <v>386</v>
      </c>
      <c r="F576" t="s">
        <v>302</v>
      </c>
    </row>
    <row r="577" spans="1:6">
      <c r="A577" t="s">
        <v>316</v>
      </c>
      <c r="B577" t="s">
        <v>97</v>
      </c>
      <c r="C577" t="s">
        <v>729</v>
      </c>
      <c r="D577" t="s">
        <v>497</v>
      </c>
      <c r="E577" t="s">
        <v>730</v>
      </c>
      <c r="F577" t="s">
        <v>731</v>
      </c>
    </row>
    <row r="578" spans="1:6">
      <c r="A578" t="s">
        <v>320</v>
      </c>
      <c r="B578" t="s">
        <v>97</v>
      </c>
      <c r="C578">
        <v>29</v>
      </c>
      <c r="D578">
        <v>1500</v>
      </c>
      <c r="E578">
        <v>12</v>
      </c>
      <c r="F578">
        <v>3600</v>
      </c>
    </row>
    <row r="579" spans="1:6">
      <c r="A579" t="s">
        <v>321</v>
      </c>
      <c r="C579" t="s">
        <v>732</v>
      </c>
      <c r="D579" t="s">
        <v>733</v>
      </c>
      <c r="E579" t="s">
        <v>734</v>
      </c>
      <c r="F579" t="s">
        <v>735</v>
      </c>
    </row>
    <row r="580" spans="1:6">
      <c r="A580" t="s">
        <v>324</v>
      </c>
    </row>
    <row r="581" spans="1:6">
      <c r="A581" t="s">
        <v>325</v>
      </c>
      <c r="B581" t="s">
        <v>97</v>
      </c>
      <c r="C581" t="s">
        <v>736</v>
      </c>
      <c r="D581" t="s">
        <v>463</v>
      </c>
      <c r="E581" t="s">
        <v>737</v>
      </c>
      <c r="F581" t="s">
        <v>738</v>
      </c>
    </row>
    <row r="582" spans="1:6">
      <c r="A582" t="s">
        <v>330</v>
      </c>
      <c r="B582" t="s">
        <v>97</v>
      </c>
      <c r="C582" t="s">
        <v>739</v>
      </c>
      <c r="D582" t="s">
        <v>664</v>
      </c>
      <c r="E582" t="s">
        <v>740</v>
      </c>
      <c r="F582" t="s">
        <v>741</v>
      </c>
    </row>
    <row r="583" spans="1:6">
      <c r="A583" t="s">
        <v>334</v>
      </c>
      <c r="B583" t="s">
        <v>97</v>
      </c>
      <c r="C583" t="s">
        <v>742</v>
      </c>
      <c r="D583" t="s">
        <v>743</v>
      </c>
      <c r="E583" t="s">
        <v>744</v>
      </c>
      <c r="F583" t="s">
        <v>745</v>
      </c>
    </row>
    <row r="584" spans="1:6">
      <c r="A584" t="s">
        <v>338</v>
      </c>
      <c r="B584" t="s">
        <v>97</v>
      </c>
      <c r="C584">
        <v>6.7</v>
      </c>
      <c r="D584">
        <v>260</v>
      </c>
      <c r="E584">
        <v>0.69</v>
      </c>
      <c r="F584">
        <v>90</v>
      </c>
    </row>
    <row r="585" spans="1:6">
      <c r="A585" t="s">
        <v>340</v>
      </c>
      <c r="B585" t="s">
        <v>97</v>
      </c>
      <c r="C585">
        <v>13</v>
      </c>
      <c r="D585">
        <v>380</v>
      </c>
      <c r="E585">
        <v>1.4</v>
      </c>
      <c r="F585">
        <v>150</v>
      </c>
    </row>
    <row r="586" spans="1:6">
      <c r="A586" t="s">
        <v>342</v>
      </c>
      <c r="B586" t="s">
        <v>97</v>
      </c>
      <c r="C586" t="s">
        <v>548</v>
      </c>
      <c r="D586" t="s">
        <v>738</v>
      </c>
      <c r="E586" t="s">
        <v>746</v>
      </c>
      <c r="F586" t="s">
        <v>625</v>
      </c>
    </row>
    <row r="587" spans="1:6">
      <c r="A587" t="s">
        <v>347</v>
      </c>
      <c r="B587" t="s">
        <v>97</v>
      </c>
      <c r="C587">
        <v>28</v>
      </c>
      <c r="D587">
        <v>5600</v>
      </c>
      <c r="E587">
        <v>7.3</v>
      </c>
      <c r="F587">
        <v>1500</v>
      </c>
    </row>
    <row r="588" spans="1:6">
      <c r="A588" t="s">
        <v>352</v>
      </c>
    </row>
    <row r="589" spans="1:6">
      <c r="A589" t="s">
        <v>353</v>
      </c>
      <c r="B589" t="s">
        <v>97</v>
      </c>
      <c r="C589">
        <v>70</v>
      </c>
      <c r="D589">
        <v>2400</v>
      </c>
      <c r="E589">
        <v>47</v>
      </c>
      <c r="F589">
        <v>3300</v>
      </c>
    </row>
    <row r="590" spans="1:6">
      <c r="A590" t="s">
        <v>356</v>
      </c>
      <c r="B590" t="s">
        <v>97</v>
      </c>
      <c r="C590">
        <v>390</v>
      </c>
      <c r="D590">
        <v>750</v>
      </c>
      <c r="E590">
        <v>120</v>
      </c>
      <c r="F590">
        <v>810</v>
      </c>
    </row>
    <row r="591" spans="1:6">
      <c r="A591" t="s">
        <v>359</v>
      </c>
      <c r="B591" t="s">
        <v>97</v>
      </c>
      <c r="C591">
        <v>45</v>
      </c>
      <c r="D591">
        <v>35</v>
      </c>
      <c r="E591" t="s">
        <v>360</v>
      </c>
      <c r="F591">
        <v>47</v>
      </c>
    </row>
    <row r="592" spans="1:6">
      <c r="A592" t="s">
        <v>361</v>
      </c>
      <c r="B592" t="s">
        <v>97</v>
      </c>
      <c r="C592" t="s">
        <v>362</v>
      </c>
      <c r="D592" t="s">
        <v>362</v>
      </c>
      <c r="E592" t="s">
        <v>362</v>
      </c>
      <c r="F592" t="s">
        <v>362</v>
      </c>
    </row>
    <row r="593" spans="1:6">
      <c r="A593" t="s">
        <v>365</v>
      </c>
      <c r="B593" t="s">
        <v>97</v>
      </c>
      <c r="C593" t="s">
        <v>357</v>
      </c>
      <c r="D593" t="s">
        <v>357</v>
      </c>
      <c r="E593" t="s">
        <v>357</v>
      </c>
      <c r="F593" t="s">
        <v>357</v>
      </c>
    </row>
    <row r="594" spans="1:6">
      <c r="A594" t="s">
        <v>368</v>
      </c>
      <c r="B594" t="s">
        <v>97</v>
      </c>
      <c r="C594" t="s">
        <v>357</v>
      </c>
      <c r="D594" t="s">
        <v>357</v>
      </c>
      <c r="E594" t="s">
        <v>357</v>
      </c>
      <c r="F594" t="s">
        <v>357</v>
      </c>
    </row>
    <row r="595" spans="1:6">
      <c r="A595" t="s">
        <v>371</v>
      </c>
      <c r="B595" t="s">
        <v>97</v>
      </c>
      <c r="C595" t="s">
        <v>747</v>
      </c>
      <c r="D595" t="s">
        <v>463</v>
      </c>
      <c r="E595" t="s">
        <v>748</v>
      </c>
      <c r="F595" t="s">
        <v>749</v>
      </c>
    </row>
    <row r="596" spans="1:6">
      <c r="A596" t="s">
        <v>750</v>
      </c>
    </row>
    <row r="597" spans="1:6">
      <c r="A597" t="s">
        <v>283</v>
      </c>
      <c r="C597" t="s">
        <v>751</v>
      </c>
      <c r="D597" t="s">
        <v>752</v>
      </c>
      <c r="E597" t="s">
        <v>753</v>
      </c>
      <c r="F597" t="s">
        <v>754</v>
      </c>
    </row>
    <row r="598" spans="1:6">
      <c r="A598" t="s">
        <v>288</v>
      </c>
      <c r="C598" s="227">
        <v>41011</v>
      </c>
      <c r="D598" s="227">
        <v>41011</v>
      </c>
      <c r="E598" s="227">
        <v>41184</v>
      </c>
      <c r="F598" s="227">
        <v>41011</v>
      </c>
    </row>
    <row r="599" spans="1:6">
      <c r="A599" t="s">
        <v>289</v>
      </c>
      <c r="C599">
        <v>6.3</v>
      </c>
      <c r="D599">
        <v>6.7</v>
      </c>
      <c r="E599">
        <v>7.44</v>
      </c>
      <c r="F599">
        <v>7.7</v>
      </c>
    </row>
    <row r="600" spans="1:6">
      <c r="A600" t="s">
        <v>290</v>
      </c>
      <c r="C600">
        <v>414</v>
      </c>
      <c r="D600">
        <v>278</v>
      </c>
      <c r="E600">
        <v>303</v>
      </c>
      <c r="F600">
        <v>185</v>
      </c>
    </row>
    <row r="601" spans="1:6">
      <c r="A601" t="s">
        <v>291</v>
      </c>
      <c r="C601">
        <v>1</v>
      </c>
      <c r="D601">
        <v>2</v>
      </c>
      <c r="E601">
        <v>1</v>
      </c>
      <c r="F601">
        <v>1</v>
      </c>
    </row>
    <row r="602" spans="1:6">
      <c r="A602" t="s">
        <v>292</v>
      </c>
      <c r="C602">
        <v>670</v>
      </c>
      <c r="D602">
        <v>950</v>
      </c>
      <c r="E602">
        <v>1250</v>
      </c>
      <c r="F602">
        <v>750</v>
      </c>
    </row>
    <row r="603" spans="1:6">
      <c r="A603" t="s">
        <v>293</v>
      </c>
      <c r="C603">
        <v>770</v>
      </c>
      <c r="D603">
        <v>1150</v>
      </c>
      <c r="E603">
        <v>1350</v>
      </c>
      <c r="F603">
        <v>850</v>
      </c>
    </row>
    <row r="604" spans="1:6">
      <c r="A604" t="s">
        <v>294</v>
      </c>
    </row>
    <row r="605" spans="1:6">
      <c r="A605" t="s">
        <v>295</v>
      </c>
      <c r="B605" t="s">
        <v>97</v>
      </c>
      <c r="C605" t="s">
        <v>298</v>
      </c>
      <c r="D605" t="s">
        <v>309</v>
      </c>
      <c r="E605" t="s">
        <v>297</v>
      </c>
      <c r="F605" t="s">
        <v>298</v>
      </c>
    </row>
    <row r="606" spans="1:6">
      <c r="A606" t="s">
        <v>299</v>
      </c>
      <c r="B606" t="s">
        <v>97</v>
      </c>
      <c r="C606" t="s">
        <v>302</v>
      </c>
      <c r="D606" t="s">
        <v>301</v>
      </c>
      <c r="E606" t="s">
        <v>755</v>
      </c>
      <c r="F606" t="s">
        <v>302</v>
      </c>
    </row>
    <row r="607" spans="1:6">
      <c r="A607" t="s">
        <v>303</v>
      </c>
      <c r="B607" t="s">
        <v>97</v>
      </c>
      <c r="C607" t="s">
        <v>302</v>
      </c>
      <c r="D607" t="s">
        <v>301</v>
      </c>
      <c r="E607" t="s">
        <v>756</v>
      </c>
      <c r="F607" t="s">
        <v>302</v>
      </c>
    </row>
    <row r="608" spans="1:6">
      <c r="A608" t="s">
        <v>304</v>
      </c>
      <c r="B608" t="s">
        <v>97</v>
      </c>
      <c r="C608" t="s">
        <v>307</v>
      </c>
      <c r="D608" t="s">
        <v>306</v>
      </c>
      <c r="E608" t="s">
        <v>444</v>
      </c>
      <c r="F608" t="s">
        <v>307</v>
      </c>
    </row>
    <row r="609" spans="1:6">
      <c r="A609" t="s">
        <v>308</v>
      </c>
      <c r="B609" t="s">
        <v>97</v>
      </c>
      <c r="C609" t="s">
        <v>298</v>
      </c>
      <c r="D609" t="s">
        <v>309</v>
      </c>
      <c r="E609" t="s">
        <v>757</v>
      </c>
      <c r="F609" t="s">
        <v>298</v>
      </c>
    </row>
    <row r="610" spans="1:6">
      <c r="A610" t="s">
        <v>310</v>
      </c>
      <c r="B610" t="s">
        <v>97</v>
      </c>
      <c r="C610" t="s">
        <v>302</v>
      </c>
      <c r="D610" t="s">
        <v>301</v>
      </c>
      <c r="E610" t="s">
        <v>758</v>
      </c>
      <c r="F610" t="s">
        <v>302</v>
      </c>
    </row>
    <row r="611" spans="1:6">
      <c r="A611" t="s">
        <v>311</v>
      </c>
      <c r="B611" t="s">
        <v>97</v>
      </c>
      <c r="C611" t="s">
        <v>298</v>
      </c>
      <c r="D611" t="s">
        <v>759</v>
      </c>
      <c r="E611" t="s">
        <v>760</v>
      </c>
      <c r="F611" t="s">
        <v>298</v>
      </c>
    </row>
    <row r="612" spans="1:6">
      <c r="A612" t="s">
        <v>314</v>
      </c>
      <c r="B612" t="s">
        <v>97</v>
      </c>
      <c r="C612" t="s">
        <v>302</v>
      </c>
      <c r="D612" t="s">
        <v>301</v>
      </c>
      <c r="E612" t="s">
        <v>761</v>
      </c>
      <c r="F612" t="s">
        <v>302</v>
      </c>
    </row>
    <row r="613" spans="1:6">
      <c r="A613" t="s">
        <v>315</v>
      </c>
      <c r="B613" t="s">
        <v>97</v>
      </c>
      <c r="C613" t="s">
        <v>302</v>
      </c>
      <c r="D613" t="s">
        <v>301</v>
      </c>
      <c r="E613" t="s">
        <v>757</v>
      </c>
      <c r="F613" t="s">
        <v>302</v>
      </c>
    </row>
    <row r="614" spans="1:6">
      <c r="A614" t="s">
        <v>316</v>
      </c>
      <c r="B614" t="s">
        <v>97</v>
      </c>
      <c r="C614" t="s">
        <v>447</v>
      </c>
      <c r="D614" t="s">
        <v>654</v>
      </c>
      <c r="E614" t="s">
        <v>638</v>
      </c>
      <c r="F614" t="s">
        <v>681</v>
      </c>
    </row>
    <row r="615" spans="1:6">
      <c r="A615" t="s">
        <v>320</v>
      </c>
      <c r="B615" t="s">
        <v>97</v>
      </c>
      <c r="C615">
        <v>6200</v>
      </c>
      <c r="D615">
        <v>6100</v>
      </c>
      <c r="E615">
        <v>4900</v>
      </c>
      <c r="F615">
        <v>8100</v>
      </c>
    </row>
    <row r="616" spans="1:6">
      <c r="A616" t="s">
        <v>321</v>
      </c>
      <c r="C616" t="s">
        <v>596</v>
      </c>
      <c r="D616" t="s">
        <v>762</v>
      </c>
      <c r="E616" t="s">
        <v>763</v>
      </c>
      <c r="F616" t="s">
        <v>764</v>
      </c>
    </row>
    <row r="617" spans="1:6">
      <c r="A617" t="s">
        <v>324</v>
      </c>
    </row>
    <row r="618" spans="1:6">
      <c r="A618" t="s">
        <v>325</v>
      </c>
      <c r="B618" t="s">
        <v>97</v>
      </c>
      <c r="C618" t="s">
        <v>765</v>
      </c>
      <c r="D618" t="s">
        <v>509</v>
      </c>
      <c r="E618" t="s">
        <v>766</v>
      </c>
      <c r="F618" t="s">
        <v>451</v>
      </c>
    </row>
    <row r="619" spans="1:6">
      <c r="A619" t="s">
        <v>330</v>
      </c>
      <c r="B619" t="s">
        <v>97</v>
      </c>
      <c r="C619" t="s">
        <v>767</v>
      </c>
      <c r="D619" t="s">
        <v>768</v>
      </c>
      <c r="E619" t="s">
        <v>582</v>
      </c>
      <c r="F619" t="s">
        <v>521</v>
      </c>
    </row>
    <row r="620" spans="1:6">
      <c r="A620" t="s">
        <v>334</v>
      </c>
      <c r="B620" t="s">
        <v>97</v>
      </c>
      <c r="C620" t="s">
        <v>414</v>
      </c>
      <c r="D620" t="s">
        <v>769</v>
      </c>
      <c r="E620" t="s">
        <v>770</v>
      </c>
      <c r="F620" t="s">
        <v>580</v>
      </c>
    </row>
    <row r="621" spans="1:6">
      <c r="A621" t="s">
        <v>338</v>
      </c>
      <c r="B621" t="s">
        <v>97</v>
      </c>
      <c r="C621">
        <v>1300</v>
      </c>
      <c r="D621">
        <v>1400</v>
      </c>
      <c r="E621">
        <v>560</v>
      </c>
      <c r="F621">
        <v>2100</v>
      </c>
    </row>
    <row r="622" spans="1:6">
      <c r="A622" t="s">
        <v>340</v>
      </c>
      <c r="B622" t="s">
        <v>97</v>
      </c>
      <c r="C622">
        <v>2300</v>
      </c>
      <c r="D622">
        <v>2700</v>
      </c>
      <c r="E622">
        <v>1100</v>
      </c>
      <c r="F622">
        <v>4200</v>
      </c>
    </row>
    <row r="623" spans="1:6">
      <c r="A623" t="s">
        <v>342</v>
      </c>
      <c r="B623" t="s">
        <v>97</v>
      </c>
      <c r="C623" t="s">
        <v>700</v>
      </c>
      <c r="D623" t="s">
        <v>400</v>
      </c>
      <c r="E623" t="s">
        <v>575</v>
      </c>
      <c r="F623" t="s">
        <v>466</v>
      </c>
    </row>
    <row r="624" spans="1:6">
      <c r="A624" t="s">
        <v>347</v>
      </c>
      <c r="B624" t="s">
        <v>97</v>
      </c>
      <c r="C624">
        <v>10000</v>
      </c>
      <c r="D624">
        <v>33000</v>
      </c>
      <c r="F624">
        <v>12000</v>
      </c>
    </row>
    <row r="625" spans="1:6">
      <c r="A625" t="s">
        <v>349</v>
      </c>
      <c r="B625" t="s">
        <v>97</v>
      </c>
      <c r="E625">
        <v>4300</v>
      </c>
    </row>
    <row r="626" spans="1:6">
      <c r="A626" t="s">
        <v>350</v>
      </c>
      <c r="B626" t="s">
        <v>97</v>
      </c>
      <c r="E626" t="s">
        <v>417</v>
      </c>
    </row>
    <row r="627" spans="1:6">
      <c r="A627" t="s">
        <v>352</v>
      </c>
    </row>
    <row r="628" spans="1:6">
      <c r="A628" t="s">
        <v>353</v>
      </c>
      <c r="B628" t="s">
        <v>97</v>
      </c>
      <c r="C628">
        <v>10000</v>
      </c>
      <c r="D628">
        <v>11000</v>
      </c>
      <c r="E628">
        <v>5000</v>
      </c>
      <c r="F628">
        <v>14000</v>
      </c>
    </row>
    <row r="629" spans="1:6">
      <c r="A629" t="s">
        <v>356</v>
      </c>
      <c r="B629" t="s">
        <v>97</v>
      </c>
      <c r="C629">
        <v>2700</v>
      </c>
      <c r="D629">
        <v>2000</v>
      </c>
      <c r="F629">
        <v>3100</v>
      </c>
    </row>
    <row r="630" spans="1:6">
      <c r="A630" t="s">
        <v>358</v>
      </c>
      <c r="B630" t="s">
        <v>97</v>
      </c>
      <c r="E630">
        <v>2400</v>
      </c>
    </row>
    <row r="631" spans="1:6">
      <c r="A631" t="s">
        <v>359</v>
      </c>
      <c r="B631" t="s">
        <v>97</v>
      </c>
      <c r="C631">
        <v>220</v>
      </c>
      <c r="D631">
        <v>140</v>
      </c>
      <c r="F631">
        <v>240</v>
      </c>
    </row>
    <row r="632" spans="1:6">
      <c r="A632" t="s">
        <v>361</v>
      </c>
      <c r="B632" t="s">
        <v>97</v>
      </c>
      <c r="C632" t="s">
        <v>362</v>
      </c>
      <c r="D632" t="s">
        <v>362</v>
      </c>
      <c r="F632" t="s">
        <v>362</v>
      </c>
    </row>
    <row r="633" spans="1:6">
      <c r="A633" t="s">
        <v>364</v>
      </c>
      <c r="B633" t="s">
        <v>97</v>
      </c>
      <c r="E633" t="s">
        <v>355</v>
      </c>
    </row>
    <row r="634" spans="1:6">
      <c r="A634" t="s">
        <v>365</v>
      </c>
      <c r="B634" t="s">
        <v>97</v>
      </c>
      <c r="C634" t="s">
        <v>357</v>
      </c>
      <c r="D634" t="s">
        <v>357</v>
      </c>
      <c r="F634" t="s">
        <v>357</v>
      </c>
    </row>
    <row r="635" spans="1:6">
      <c r="A635" t="s">
        <v>367</v>
      </c>
      <c r="B635" t="s">
        <v>97</v>
      </c>
      <c r="E635" t="s">
        <v>355</v>
      </c>
    </row>
    <row r="636" spans="1:6">
      <c r="A636" t="s">
        <v>368</v>
      </c>
      <c r="B636" t="s">
        <v>97</v>
      </c>
      <c r="C636" t="s">
        <v>357</v>
      </c>
      <c r="D636" t="s">
        <v>357</v>
      </c>
      <c r="F636" t="s">
        <v>357</v>
      </c>
    </row>
    <row r="637" spans="1:6">
      <c r="A637" t="s">
        <v>369</v>
      </c>
      <c r="B637" t="s">
        <v>97</v>
      </c>
      <c r="E637" t="s">
        <v>523</v>
      </c>
    </row>
    <row r="638" spans="1:6">
      <c r="A638" t="s">
        <v>371</v>
      </c>
      <c r="B638" t="s">
        <v>97</v>
      </c>
      <c r="C638" t="s">
        <v>636</v>
      </c>
      <c r="D638" t="s">
        <v>636</v>
      </c>
      <c r="F638" t="s">
        <v>771</v>
      </c>
    </row>
    <row r="639" spans="1:6">
      <c r="A639" t="s">
        <v>772</v>
      </c>
    </row>
    <row r="640" spans="1:6">
      <c r="A640" t="s">
        <v>283</v>
      </c>
      <c r="C640" t="s">
        <v>773</v>
      </c>
      <c r="D640" t="s">
        <v>774</v>
      </c>
      <c r="E640" t="s">
        <v>775</v>
      </c>
      <c r="F640" t="s">
        <v>776</v>
      </c>
    </row>
    <row r="641" spans="1:6">
      <c r="A641" t="s">
        <v>288</v>
      </c>
      <c r="C641" s="227">
        <v>41264</v>
      </c>
      <c r="D641" s="227">
        <v>41010</v>
      </c>
      <c r="E641" s="227">
        <v>41011</v>
      </c>
      <c r="F641" s="227">
        <v>41011</v>
      </c>
    </row>
    <row r="642" spans="1:6">
      <c r="A642" t="s">
        <v>289</v>
      </c>
      <c r="C642">
        <v>6.6</v>
      </c>
      <c r="D642">
        <v>6</v>
      </c>
      <c r="E642">
        <v>6.4</v>
      </c>
      <c r="F642">
        <v>6.3</v>
      </c>
    </row>
    <row r="643" spans="1:6">
      <c r="A643" t="s">
        <v>290</v>
      </c>
      <c r="C643">
        <v>381</v>
      </c>
      <c r="D643">
        <v>360</v>
      </c>
      <c r="E643">
        <v>300</v>
      </c>
      <c r="F643">
        <v>301</v>
      </c>
    </row>
    <row r="644" spans="1:6">
      <c r="A644" t="s">
        <v>291</v>
      </c>
      <c r="C644">
        <v>2</v>
      </c>
      <c r="D644">
        <v>1</v>
      </c>
      <c r="E644">
        <v>1</v>
      </c>
      <c r="F644">
        <v>2</v>
      </c>
    </row>
    <row r="645" spans="1:6">
      <c r="A645" t="s">
        <v>292</v>
      </c>
      <c r="C645">
        <v>2000</v>
      </c>
      <c r="D645">
        <v>680</v>
      </c>
      <c r="E645">
        <v>750</v>
      </c>
      <c r="F645">
        <v>1070</v>
      </c>
    </row>
    <row r="646" spans="1:6">
      <c r="A646" t="s">
        <v>293</v>
      </c>
      <c r="C646">
        <v>2100</v>
      </c>
      <c r="D646">
        <v>780</v>
      </c>
      <c r="E646">
        <v>850</v>
      </c>
      <c r="F646">
        <v>1270</v>
      </c>
    </row>
    <row r="647" spans="1:6">
      <c r="A647" t="s">
        <v>294</v>
      </c>
    </row>
    <row r="648" spans="1:6">
      <c r="A648" t="s">
        <v>295</v>
      </c>
      <c r="B648" t="s">
        <v>97</v>
      </c>
      <c r="C648" t="s">
        <v>777</v>
      </c>
      <c r="D648" t="s">
        <v>672</v>
      </c>
      <c r="E648" t="s">
        <v>778</v>
      </c>
      <c r="F648" t="s">
        <v>298</v>
      </c>
    </row>
    <row r="649" spans="1:6">
      <c r="A649" t="s">
        <v>299</v>
      </c>
      <c r="B649" t="s">
        <v>97</v>
      </c>
      <c r="C649" t="s">
        <v>434</v>
      </c>
      <c r="D649" t="s">
        <v>301</v>
      </c>
      <c r="E649" t="s">
        <v>384</v>
      </c>
      <c r="F649" t="s">
        <v>302</v>
      </c>
    </row>
    <row r="650" spans="1:6">
      <c r="A650" t="s">
        <v>303</v>
      </c>
      <c r="B650" t="s">
        <v>97</v>
      </c>
      <c r="C650" t="s">
        <v>434</v>
      </c>
      <c r="D650" t="s">
        <v>301</v>
      </c>
      <c r="E650" t="s">
        <v>384</v>
      </c>
      <c r="F650" t="s">
        <v>302</v>
      </c>
    </row>
    <row r="651" spans="1:6">
      <c r="A651" t="s">
        <v>304</v>
      </c>
      <c r="B651" t="s">
        <v>97</v>
      </c>
      <c r="C651" t="s">
        <v>301</v>
      </c>
      <c r="D651" t="s">
        <v>306</v>
      </c>
      <c r="E651" t="s">
        <v>388</v>
      </c>
      <c r="F651" t="s">
        <v>307</v>
      </c>
    </row>
    <row r="652" spans="1:6">
      <c r="A652" t="s">
        <v>308</v>
      </c>
      <c r="B652" t="s">
        <v>97</v>
      </c>
      <c r="C652" t="s">
        <v>438</v>
      </c>
      <c r="D652" t="s">
        <v>309</v>
      </c>
      <c r="E652" t="s">
        <v>390</v>
      </c>
      <c r="F652" t="s">
        <v>298</v>
      </c>
    </row>
    <row r="653" spans="1:6">
      <c r="A653" t="s">
        <v>310</v>
      </c>
      <c r="B653" t="s">
        <v>97</v>
      </c>
      <c r="C653" t="s">
        <v>434</v>
      </c>
      <c r="D653" t="s">
        <v>301</v>
      </c>
      <c r="E653" t="s">
        <v>384</v>
      </c>
      <c r="F653" t="s">
        <v>302</v>
      </c>
    </row>
    <row r="654" spans="1:6">
      <c r="A654" t="s">
        <v>311</v>
      </c>
      <c r="B654" t="s">
        <v>97</v>
      </c>
      <c r="C654" t="s">
        <v>779</v>
      </c>
      <c r="D654" t="s">
        <v>695</v>
      </c>
      <c r="E654" t="s">
        <v>780</v>
      </c>
      <c r="F654" t="s">
        <v>298</v>
      </c>
    </row>
    <row r="655" spans="1:6">
      <c r="A655" t="s">
        <v>314</v>
      </c>
      <c r="B655" t="s">
        <v>97</v>
      </c>
      <c r="C655" t="s">
        <v>434</v>
      </c>
      <c r="D655" t="s">
        <v>301</v>
      </c>
      <c r="E655" t="s">
        <v>781</v>
      </c>
      <c r="F655" t="s">
        <v>302</v>
      </c>
    </row>
    <row r="656" spans="1:6">
      <c r="A656" t="s">
        <v>315</v>
      </c>
      <c r="B656" t="s">
        <v>97</v>
      </c>
      <c r="C656" t="s">
        <v>434</v>
      </c>
      <c r="D656" t="s">
        <v>301</v>
      </c>
      <c r="E656" t="s">
        <v>384</v>
      </c>
      <c r="F656" t="s">
        <v>302</v>
      </c>
    </row>
    <row r="657" spans="1:6">
      <c r="A657" t="s">
        <v>316</v>
      </c>
      <c r="B657" t="s">
        <v>97</v>
      </c>
      <c r="C657" t="s">
        <v>498</v>
      </c>
      <c r="D657" t="s">
        <v>782</v>
      </c>
      <c r="E657" t="s">
        <v>783</v>
      </c>
      <c r="F657" t="s">
        <v>372</v>
      </c>
    </row>
    <row r="658" spans="1:6">
      <c r="A658" t="s">
        <v>320</v>
      </c>
      <c r="B658" t="s">
        <v>97</v>
      </c>
      <c r="C658">
        <v>2800</v>
      </c>
      <c r="D658">
        <v>8500</v>
      </c>
      <c r="E658">
        <v>210</v>
      </c>
      <c r="F658">
        <v>3200</v>
      </c>
    </row>
    <row r="659" spans="1:6">
      <c r="A659" t="s">
        <v>321</v>
      </c>
      <c r="C659" t="s">
        <v>784</v>
      </c>
      <c r="D659" t="s">
        <v>785</v>
      </c>
      <c r="E659" t="s">
        <v>786</v>
      </c>
      <c r="F659" t="s">
        <v>787</v>
      </c>
    </row>
    <row r="660" spans="1:6">
      <c r="A660" t="s">
        <v>324</v>
      </c>
    </row>
    <row r="661" spans="1:6">
      <c r="A661" t="s">
        <v>325</v>
      </c>
      <c r="B661" t="s">
        <v>97</v>
      </c>
      <c r="C661" t="s">
        <v>674</v>
      </c>
      <c r="D661" t="s">
        <v>495</v>
      </c>
      <c r="E661" t="s">
        <v>788</v>
      </c>
      <c r="F661" t="s">
        <v>789</v>
      </c>
    </row>
    <row r="662" spans="1:6">
      <c r="A662" t="s">
        <v>330</v>
      </c>
      <c r="B662" t="s">
        <v>97</v>
      </c>
      <c r="C662" t="s">
        <v>790</v>
      </c>
      <c r="D662" t="s">
        <v>681</v>
      </c>
      <c r="E662" t="s">
        <v>791</v>
      </c>
      <c r="F662" t="s">
        <v>792</v>
      </c>
    </row>
    <row r="663" spans="1:6">
      <c r="A663" t="s">
        <v>334</v>
      </c>
      <c r="B663" t="s">
        <v>97</v>
      </c>
      <c r="C663" t="s">
        <v>496</v>
      </c>
      <c r="D663" t="s">
        <v>793</v>
      </c>
      <c r="E663" t="s">
        <v>794</v>
      </c>
      <c r="F663" t="s">
        <v>795</v>
      </c>
    </row>
    <row r="664" spans="1:6">
      <c r="A664" t="s">
        <v>338</v>
      </c>
      <c r="B664" t="s">
        <v>97</v>
      </c>
      <c r="C664">
        <v>390</v>
      </c>
      <c r="D664">
        <v>890</v>
      </c>
      <c r="E664">
        <v>14</v>
      </c>
      <c r="F664">
        <v>120</v>
      </c>
    </row>
    <row r="665" spans="1:6">
      <c r="A665" t="s">
        <v>340</v>
      </c>
      <c r="B665" t="s">
        <v>97</v>
      </c>
      <c r="C665">
        <v>140</v>
      </c>
      <c r="D665">
        <v>2000</v>
      </c>
      <c r="E665">
        <v>34</v>
      </c>
      <c r="F665">
        <v>270</v>
      </c>
    </row>
    <row r="666" spans="1:6">
      <c r="A666" t="s">
        <v>342</v>
      </c>
      <c r="B666" t="s">
        <v>97</v>
      </c>
      <c r="C666" t="s">
        <v>608</v>
      </c>
      <c r="D666" t="s">
        <v>499</v>
      </c>
      <c r="E666" t="s">
        <v>796</v>
      </c>
      <c r="F666" t="s">
        <v>797</v>
      </c>
    </row>
    <row r="667" spans="1:6">
      <c r="A667" t="s">
        <v>347</v>
      </c>
      <c r="B667" t="s">
        <v>97</v>
      </c>
      <c r="D667">
        <v>11000</v>
      </c>
      <c r="E667">
        <v>63</v>
      </c>
      <c r="F667">
        <v>790</v>
      </c>
    </row>
    <row r="668" spans="1:6">
      <c r="A668" t="s">
        <v>349</v>
      </c>
      <c r="B668" t="s">
        <v>97</v>
      </c>
      <c r="C668">
        <v>6700</v>
      </c>
    </row>
    <row r="669" spans="1:6">
      <c r="A669" t="s">
        <v>350</v>
      </c>
      <c r="B669" t="s">
        <v>97</v>
      </c>
      <c r="C669" t="s">
        <v>798</v>
      </c>
    </row>
    <row r="670" spans="1:6">
      <c r="A670" t="s">
        <v>352</v>
      </c>
    </row>
    <row r="671" spans="1:6">
      <c r="A671" t="s">
        <v>353</v>
      </c>
      <c r="B671" t="s">
        <v>97</v>
      </c>
      <c r="C671">
        <v>3700</v>
      </c>
      <c r="D671">
        <v>16000</v>
      </c>
      <c r="E671">
        <v>630</v>
      </c>
      <c r="F671">
        <v>2300</v>
      </c>
    </row>
    <row r="672" spans="1:6">
      <c r="A672" t="s">
        <v>356</v>
      </c>
      <c r="B672" t="s">
        <v>97</v>
      </c>
      <c r="D672">
        <v>4200</v>
      </c>
      <c r="E672">
        <v>1100</v>
      </c>
      <c r="F672">
        <v>1100</v>
      </c>
    </row>
    <row r="673" spans="1:6">
      <c r="A673" t="s">
        <v>358</v>
      </c>
      <c r="B673" t="s">
        <v>97</v>
      </c>
      <c r="C673">
        <v>790</v>
      </c>
    </row>
    <row r="674" spans="1:6">
      <c r="A674" t="s">
        <v>359</v>
      </c>
      <c r="B674" t="s">
        <v>97</v>
      </c>
      <c r="D674">
        <v>410</v>
      </c>
      <c r="E674">
        <v>190</v>
      </c>
      <c r="F674">
        <v>140</v>
      </c>
    </row>
    <row r="675" spans="1:6">
      <c r="A675" t="s">
        <v>361</v>
      </c>
      <c r="B675" t="s">
        <v>97</v>
      </c>
      <c r="D675" t="s">
        <v>363</v>
      </c>
      <c r="E675" t="s">
        <v>362</v>
      </c>
      <c r="F675" t="s">
        <v>362</v>
      </c>
    </row>
    <row r="676" spans="1:6">
      <c r="A676" t="s">
        <v>364</v>
      </c>
      <c r="B676" t="s">
        <v>97</v>
      </c>
      <c r="C676">
        <v>200</v>
      </c>
    </row>
    <row r="677" spans="1:6">
      <c r="A677" t="s">
        <v>365</v>
      </c>
      <c r="B677" t="s">
        <v>97</v>
      </c>
      <c r="D677" t="s">
        <v>366</v>
      </c>
      <c r="E677" t="s">
        <v>357</v>
      </c>
      <c r="F677" t="s">
        <v>357</v>
      </c>
    </row>
    <row r="678" spans="1:6">
      <c r="A678" t="s">
        <v>367</v>
      </c>
      <c r="B678" t="s">
        <v>97</v>
      </c>
      <c r="C678">
        <v>200</v>
      </c>
    </row>
    <row r="679" spans="1:6">
      <c r="A679" t="s">
        <v>368</v>
      </c>
      <c r="B679" t="s">
        <v>97</v>
      </c>
      <c r="D679" t="s">
        <v>366</v>
      </c>
      <c r="E679" t="s">
        <v>357</v>
      </c>
      <c r="F679" t="s">
        <v>357</v>
      </c>
    </row>
    <row r="680" spans="1:6">
      <c r="A680" t="s">
        <v>369</v>
      </c>
      <c r="B680" t="s">
        <v>97</v>
      </c>
      <c r="C680" t="s">
        <v>521</v>
      </c>
    </row>
    <row r="681" spans="1:6">
      <c r="A681" t="s">
        <v>371</v>
      </c>
      <c r="B681" t="s">
        <v>97</v>
      </c>
      <c r="D681" t="s">
        <v>799</v>
      </c>
      <c r="E681" t="s">
        <v>372</v>
      </c>
      <c r="F681" t="s">
        <v>700</v>
      </c>
    </row>
    <row r="682" spans="1:6">
      <c r="A682" t="s">
        <v>800</v>
      </c>
    </row>
    <row r="683" spans="1:6">
      <c r="A683" t="s">
        <v>283</v>
      </c>
      <c r="C683" t="s">
        <v>801</v>
      </c>
      <c r="D683" t="s">
        <v>802</v>
      </c>
      <c r="E683" t="s">
        <v>803</v>
      </c>
      <c r="F683" t="s">
        <v>804</v>
      </c>
    </row>
    <row r="684" spans="1:6">
      <c r="A684" t="s">
        <v>288</v>
      </c>
      <c r="C684" s="227">
        <v>41011</v>
      </c>
      <c r="D684" s="227">
        <v>41011</v>
      </c>
      <c r="E684" s="227">
        <v>41339</v>
      </c>
      <c r="F684" s="227">
        <v>41529</v>
      </c>
    </row>
    <row r="685" spans="1:6">
      <c r="A685" t="s">
        <v>289</v>
      </c>
      <c r="C685">
        <v>5.5</v>
      </c>
      <c r="D685">
        <v>5.8</v>
      </c>
      <c r="F685">
        <v>6.2</v>
      </c>
    </row>
    <row r="686" spans="1:6">
      <c r="A686" t="s">
        <v>290</v>
      </c>
      <c r="C686">
        <v>535</v>
      </c>
      <c r="D686">
        <v>318</v>
      </c>
      <c r="F686">
        <v>250</v>
      </c>
    </row>
    <row r="687" spans="1:6">
      <c r="A687" t="s">
        <v>291</v>
      </c>
      <c r="C687">
        <v>1</v>
      </c>
      <c r="D687">
        <v>2</v>
      </c>
      <c r="E687" t="s">
        <v>429</v>
      </c>
      <c r="F687">
        <v>4</v>
      </c>
    </row>
    <row r="688" spans="1:6">
      <c r="A688" t="s">
        <v>292</v>
      </c>
      <c r="C688">
        <v>600</v>
      </c>
      <c r="D688">
        <v>1030</v>
      </c>
      <c r="E688">
        <v>1550</v>
      </c>
      <c r="F688">
        <v>2018</v>
      </c>
    </row>
    <row r="689" spans="1:6">
      <c r="A689" t="s">
        <v>293</v>
      </c>
      <c r="C689">
        <v>700</v>
      </c>
      <c r="D689">
        <v>1230</v>
      </c>
      <c r="E689">
        <v>1650</v>
      </c>
      <c r="F689">
        <v>2118</v>
      </c>
    </row>
    <row r="690" spans="1:6">
      <c r="A690" t="s">
        <v>294</v>
      </c>
    </row>
    <row r="691" spans="1:6">
      <c r="A691" t="s">
        <v>295</v>
      </c>
      <c r="B691" t="s">
        <v>97</v>
      </c>
      <c r="C691" t="s">
        <v>398</v>
      </c>
      <c r="D691" t="s">
        <v>309</v>
      </c>
      <c r="E691" t="s">
        <v>805</v>
      </c>
    </row>
    <row r="692" spans="1:6">
      <c r="A692" t="s">
        <v>299</v>
      </c>
      <c r="B692" t="s">
        <v>97</v>
      </c>
      <c r="C692" t="s">
        <v>646</v>
      </c>
      <c r="D692" t="s">
        <v>301</v>
      </c>
      <c r="E692" t="s">
        <v>806</v>
      </c>
    </row>
    <row r="693" spans="1:6">
      <c r="A693" t="s">
        <v>303</v>
      </c>
      <c r="B693" t="s">
        <v>97</v>
      </c>
      <c r="C693" t="s">
        <v>386</v>
      </c>
      <c r="D693" t="s">
        <v>301</v>
      </c>
      <c r="E693" t="s">
        <v>807</v>
      </c>
    </row>
    <row r="694" spans="1:6">
      <c r="A694" t="s">
        <v>304</v>
      </c>
      <c r="B694" t="s">
        <v>97</v>
      </c>
      <c r="C694" t="s">
        <v>387</v>
      </c>
      <c r="D694" t="s">
        <v>306</v>
      </c>
      <c r="E694" t="s">
        <v>808</v>
      </c>
    </row>
    <row r="695" spans="1:6">
      <c r="A695" t="s">
        <v>308</v>
      </c>
      <c r="B695" t="s">
        <v>97</v>
      </c>
      <c r="C695" t="s">
        <v>389</v>
      </c>
      <c r="D695" t="s">
        <v>309</v>
      </c>
      <c r="E695" t="s">
        <v>809</v>
      </c>
    </row>
    <row r="696" spans="1:6">
      <c r="A696" t="s">
        <v>310</v>
      </c>
      <c r="B696" t="s">
        <v>97</v>
      </c>
      <c r="C696" t="s">
        <v>647</v>
      </c>
      <c r="D696" t="s">
        <v>301</v>
      </c>
      <c r="E696" t="s">
        <v>810</v>
      </c>
    </row>
    <row r="697" spans="1:6">
      <c r="A697" t="s">
        <v>311</v>
      </c>
      <c r="B697" t="s">
        <v>97</v>
      </c>
      <c r="C697" t="s">
        <v>645</v>
      </c>
      <c r="D697" t="s">
        <v>779</v>
      </c>
      <c r="E697" t="s">
        <v>579</v>
      </c>
    </row>
    <row r="698" spans="1:6">
      <c r="A698" t="s">
        <v>314</v>
      </c>
      <c r="B698" t="s">
        <v>97</v>
      </c>
      <c r="C698" t="s">
        <v>811</v>
      </c>
      <c r="D698" t="s">
        <v>301</v>
      </c>
      <c r="E698" t="s">
        <v>395</v>
      </c>
    </row>
    <row r="699" spans="1:6">
      <c r="A699" t="s">
        <v>315</v>
      </c>
      <c r="B699" t="s">
        <v>97</v>
      </c>
      <c r="C699" t="s">
        <v>386</v>
      </c>
      <c r="D699" t="s">
        <v>301</v>
      </c>
      <c r="E699" t="s">
        <v>812</v>
      </c>
    </row>
    <row r="700" spans="1:6">
      <c r="A700" t="s">
        <v>316</v>
      </c>
      <c r="B700" t="s">
        <v>97</v>
      </c>
      <c r="C700" t="s">
        <v>813</v>
      </c>
      <c r="D700" t="s">
        <v>482</v>
      </c>
      <c r="E700" t="s">
        <v>468</v>
      </c>
    </row>
    <row r="701" spans="1:6">
      <c r="A701" t="s">
        <v>320</v>
      </c>
      <c r="B701" t="s">
        <v>97</v>
      </c>
      <c r="C701">
        <v>4.8</v>
      </c>
      <c r="D701">
        <v>2700</v>
      </c>
      <c r="E701" t="s">
        <v>410</v>
      </c>
    </row>
    <row r="702" spans="1:6">
      <c r="A702" t="s">
        <v>321</v>
      </c>
      <c r="C702" t="s">
        <v>814</v>
      </c>
      <c r="D702" t="s">
        <v>815</v>
      </c>
      <c r="E702" t="s">
        <v>816</v>
      </c>
    </row>
    <row r="703" spans="1:6">
      <c r="A703" t="s">
        <v>324</v>
      </c>
    </row>
    <row r="704" spans="1:6">
      <c r="A704" t="s">
        <v>325</v>
      </c>
      <c r="B704" t="s">
        <v>97</v>
      </c>
      <c r="C704" t="s">
        <v>326</v>
      </c>
      <c r="D704" t="s">
        <v>451</v>
      </c>
      <c r="E704" t="s">
        <v>639</v>
      </c>
      <c r="F704" t="s">
        <v>584</v>
      </c>
    </row>
    <row r="705" spans="1:6">
      <c r="A705" t="s">
        <v>330</v>
      </c>
      <c r="B705" t="s">
        <v>97</v>
      </c>
      <c r="C705" t="s">
        <v>817</v>
      </c>
      <c r="D705" t="s">
        <v>790</v>
      </c>
      <c r="E705" t="s">
        <v>373</v>
      </c>
      <c r="F705" t="s">
        <v>792</v>
      </c>
    </row>
    <row r="706" spans="1:6">
      <c r="A706" t="s">
        <v>334</v>
      </c>
      <c r="B706" t="s">
        <v>97</v>
      </c>
      <c r="C706" t="s">
        <v>331</v>
      </c>
      <c r="D706" t="s">
        <v>818</v>
      </c>
      <c r="E706" t="s">
        <v>819</v>
      </c>
      <c r="F706" t="s">
        <v>664</v>
      </c>
    </row>
    <row r="707" spans="1:6">
      <c r="A707" t="s">
        <v>338</v>
      </c>
      <c r="B707" t="s">
        <v>97</v>
      </c>
      <c r="C707">
        <v>0.39</v>
      </c>
      <c r="D707">
        <v>190</v>
      </c>
      <c r="E707">
        <v>1600</v>
      </c>
      <c r="F707">
        <v>200</v>
      </c>
    </row>
    <row r="708" spans="1:6">
      <c r="A708" t="s">
        <v>340</v>
      </c>
      <c r="B708" t="s">
        <v>97</v>
      </c>
      <c r="C708">
        <v>0.66</v>
      </c>
      <c r="D708">
        <v>410</v>
      </c>
      <c r="E708">
        <v>3200</v>
      </c>
      <c r="F708">
        <v>180</v>
      </c>
    </row>
    <row r="709" spans="1:6">
      <c r="A709" t="s">
        <v>342</v>
      </c>
      <c r="B709" t="s">
        <v>97</v>
      </c>
      <c r="C709" t="s">
        <v>820</v>
      </c>
      <c r="D709" t="s">
        <v>493</v>
      </c>
      <c r="E709" t="s">
        <v>638</v>
      </c>
      <c r="F709" t="s">
        <v>821</v>
      </c>
    </row>
    <row r="710" spans="1:6">
      <c r="A710" t="s">
        <v>347</v>
      </c>
      <c r="B710" t="s">
        <v>97</v>
      </c>
      <c r="C710">
        <v>1.4</v>
      </c>
      <c r="D710">
        <v>780</v>
      </c>
    </row>
    <row r="711" spans="1:6">
      <c r="A711" t="s">
        <v>349</v>
      </c>
      <c r="B711" t="s">
        <v>97</v>
      </c>
      <c r="E711">
        <v>35000</v>
      </c>
      <c r="F711">
        <v>8500</v>
      </c>
    </row>
    <row r="712" spans="1:6">
      <c r="A712" t="s">
        <v>350</v>
      </c>
      <c r="B712" t="s">
        <v>97</v>
      </c>
      <c r="E712" t="s">
        <v>771</v>
      </c>
      <c r="F712" t="s">
        <v>582</v>
      </c>
    </row>
    <row r="713" spans="1:6">
      <c r="A713" t="s">
        <v>352</v>
      </c>
    </row>
    <row r="714" spans="1:6">
      <c r="A714" t="s">
        <v>353</v>
      </c>
      <c r="B714" t="s">
        <v>97</v>
      </c>
      <c r="C714">
        <v>20</v>
      </c>
      <c r="D714">
        <v>5500</v>
      </c>
      <c r="E714">
        <v>5600</v>
      </c>
      <c r="F714">
        <v>3600</v>
      </c>
    </row>
    <row r="715" spans="1:6">
      <c r="A715" t="s">
        <v>356</v>
      </c>
      <c r="B715" t="s">
        <v>97</v>
      </c>
      <c r="C715">
        <v>200</v>
      </c>
      <c r="D715">
        <v>1600</v>
      </c>
    </row>
    <row r="716" spans="1:6">
      <c r="A716" t="s">
        <v>358</v>
      </c>
      <c r="B716" t="s">
        <v>97</v>
      </c>
      <c r="E716">
        <v>6400</v>
      </c>
      <c r="F716">
        <v>470</v>
      </c>
    </row>
    <row r="717" spans="1:6">
      <c r="A717" t="s">
        <v>359</v>
      </c>
      <c r="B717" t="s">
        <v>97</v>
      </c>
      <c r="C717">
        <v>90</v>
      </c>
      <c r="D717">
        <v>65</v>
      </c>
    </row>
    <row r="718" spans="1:6">
      <c r="A718" t="s">
        <v>361</v>
      </c>
      <c r="B718" t="s">
        <v>97</v>
      </c>
      <c r="C718" t="s">
        <v>362</v>
      </c>
      <c r="D718" t="s">
        <v>362</v>
      </c>
    </row>
    <row r="719" spans="1:6">
      <c r="A719" t="s">
        <v>364</v>
      </c>
      <c r="B719" t="s">
        <v>97</v>
      </c>
      <c r="E719">
        <v>150</v>
      </c>
      <c r="F719" t="s">
        <v>355</v>
      </c>
    </row>
    <row r="720" spans="1:6">
      <c r="A720" t="s">
        <v>365</v>
      </c>
      <c r="B720" t="s">
        <v>97</v>
      </c>
      <c r="C720" t="s">
        <v>357</v>
      </c>
      <c r="D720" t="s">
        <v>357</v>
      </c>
    </row>
    <row r="721" spans="1:6">
      <c r="A721" t="s">
        <v>367</v>
      </c>
      <c r="B721" t="s">
        <v>97</v>
      </c>
      <c r="E721">
        <v>30</v>
      </c>
      <c r="F721" t="s">
        <v>355</v>
      </c>
    </row>
    <row r="722" spans="1:6">
      <c r="A722" t="s">
        <v>368</v>
      </c>
      <c r="B722" t="s">
        <v>97</v>
      </c>
      <c r="C722" t="s">
        <v>357</v>
      </c>
      <c r="D722" t="s">
        <v>357</v>
      </c>
    </row>
    <row r="723" spans="1:6">
      <c r="A723" t="s">
        <v>369</v>
      </c>
      <c r="B723" t="s">
        <v>97</v>
      </c>
      <c r="E723" t="s">
        <v>410</v>
      </c>
      <c r="F723" t="s">
        <v>400</v>
      </c>
    </row>
    <row r="724" spans="1:6">
      <c r="A724" t="s">
        <v>371</v>
      </c>
      <c r="B724" t="s">
        <v>97</v>
      </c>
      <c r="C724" t="s">
        <v>822</v>
      </c>
      <c r="D724" t="s">
        <v>620</v>
      </c>
    </row>
    <row r="725" spans="1:6">
      <c r="A725" t="s">
        <v>823</v>
      </c>
    </row>
    <row r="726" spans="1:6">
      <c r="A726" t="s">
        <v>283</v>
      </c>
      <c r="C726" t="s">
        <v>824</v>
      </c>
      <c r="D726" t="s">
        <v>825</v>
      </c>
      <c r="E726" t="s">
        <v>826</v>
      </c>
      <c r="F726" t="s">
        <v>827</v>
      </c>
    </row>
    <row r="727" spans="1:6">
      <c r="A727" t="s">
        <v>288</v>
      </c>
      <c r="C727" s="227">
        <v>41549</v>
      </c>
      <c r="D727" s="227">
        <v>41011</v>
      </c>
      <c r="E727" s="227">
        <v>41011</v>
      </c>
      <c r="F727" s="227">
        <v>41190</v>
      </c>
    </row>
    <row r="728" spans="1:6">
      <c r="A728" t="s">
        <v>289</v>
      </c>
      <c r="C728">
        <v>6.4</v>
      </c>
      <c r="D728">
        <v>5.7</v>
      </c>
      <c r="E728">
        <v>5.7</v>
      </c>
      <c r="F728">
        <v>6.56</v>
      </c>
    </row>
    <row r="729" spans="1:6">
      <c r="A729" t="s">
        <v>290</v>
      </c>
      <c r="C729">
        <v>296</v>
      </c>
      <c r="D729">
        <v>263</v>
      </c>
      <c r="E729">
        <v>297</v>
      </c>
      <c r="F729">
        <v>384</v>
      </c>
    </row>
    <row r="730" spans="1:6">
      <c r="A730" t="s">
        <v>291</v>
      </c>
      <c r="C730">
        <v>4</v>
      </c>
      <c r="D730">
        <v>1</v>
      </c>
      <c r="E730">
        <v>2</v>
      </c>
      <c r="F730">
        <v>1</v>
      </c>
    </row>
    <row r="731" spans="1:6">
      <c r="A731" t="s">
        <v>292</v>
      </c>
      <c r="C731">
        <v>2018</v>
      </c>
      <c r="D731">
        <v>750</v>
      </c>
      <c r="E731">
        <v>1090</v>
      </c>
      <c r="F731">
        <v>1450</v>
      </c>
    </row>
    <row r="732" spans="1:6">
      <c r="A732" t="s">
        <v>293</v>
      </c>
      <c r="C732">
        <v>2118</v>
      </c>
      <c r="D732">
        <v>850</v>
      </c>
      <c r="E732">
        <v>1290</v>
      </c>
      <c r="F732">
        <v>1550</v>
      </c>
    </row>
    <row r="733" spans="1:6">
      <c r="A733" t="s">
        <v>294</v>
      </c>
    </row>
    <row r="734" spans="1:6">
      <c r="A734" t="s">
        <v>295</v>
      </c>
      <c r="B734" t="s">
        <v>97</v>
      </c>
      <c r="C734" t="s">
        <v>828</v>
      </c>
      <c r="D734" t="s">
        <v>296</v>
      </c>
      <c r="E734" t="s">
        <v>296</v>
      </c>
      <c r="F734" t="s">
        <v>829</v>
      </c>
    </row>
    <row r="735" spans="1:6">
      <c r="A735" t="s">
        <v>299</v>
      </c>
      <c r="B735" t="s">
        <v>97</v>
      </c>
      <c r="C735" t="s">
        <v>830</v>
      </c>
      <c r="D735" t="s">
        <v>300</v>
      </c>
      <c r="E735" t="s">
        <v>300</v>
      </c>
      <c r="F735" t="s">
        <v>300</v>
      </c>
    </row>
    <row r="736" spans="1:6">
      <c r="A736" t="s">
        <v>303</v>
      </c>
      <c r="B736" t="s">
        <v>97</v>
      </c>
      <c r="C736" t="s">
        <v>831</v>
      </c>
      <c r="D736" t="s">
        <v>300</v>
      </c>
      <c r="E736" t="s">
        <v>300</v>
      </c>
      <c r="F736" t="s">
        <v>300</v>
      </c>
    </row>
    <row r="737" spans="1:6">
      <c r="A737" t="s">
        <v>304</v>
      </c>
      <c r="B737" t="s">
        <v>97</v>
      </c>
      <c r="C737" t="s">
        <v>831</v>
      </c>
      <c r="D737" t="s">
        <v>305</v>
      </c>
      <c r="E737" t="s">
        <v>305</v>
      </c>
      <c r="F737" t="s">
        <v>305</v>
      </c>
    </row>
    <row r="738" spans="1:6">
      <c r="A738" t="s">
        <v>308</v>
      </c>
      <c r="B738" t="s">
        <v>97</v>
      </c>
      <c r="C738" t="s">
        <v>831</v>
      </c>
      <c r="D738" t="s">
        <v>296</v>
      </c>
      <c r="E738" t="s">
        <v>296</v>
      </c>
      <c r="F738" t="s">
        <v>296</v>
      </c>
    </row>
    <row r="739" spans="1:6">
      <c r="A739" t="s">
        <v>310</v>
      </c>
      <c r="B739" t="s">
        <v>97</v>
      </c>
      <c r="C739" t="s">
        <v>832</v>
      </c>
      <c r="D739" t="s">
        <v>300</v>
      </c>
      <c r="E739" t="s">
        <v>300</v>
      </c>
      <c r="F739" t="s">
        <v>300</v>
      </c>
    </row>
    <row r="740" spans="1:6">
      <c r="A740" t="s">
        <v>311</v>
      </c>
      <c r="B740" t="s">
        <v>97</v>
      </c>
      <c r="C740" t="s">
        <v>297</v>
      </c>
      <c r="D740" t="s">
        <v>296</v>
      </c>
      <c r="E740" t="s">
        <v>296</v>
      </c>
      <c r="F740" t="s">
        <v>833</v>
      </c>
    </row>
    <row r="741" spans="1:6">
      <c r="A741" t="s">
        <v>314</v>
      </c>
      <c r="B741" t="s">
        <v>97</v>
      </c>
      <c r="C741" t="s">
        <v>834</v>
      </c>
      <c r="D741" t="s">
        <v>300</v>
      </c>
      <c r="E741" t="s">
        <v>300</v>
      </c>
      <c r="F741" t="s">
        <v>385</v>
      </c>
    </row>
    <row r="742" spans="1:6">
      <c r="A742" t="s">
        <v>315</v>
      </c>
      <c r="B742" t="s">
        <v>97</v>
      </c>
      <c r="C742" t="s">
        <v>831</v>
      </c>
      <c r="D742" t="s">
        <v>300</v>
      </c>
      <c r="E742" t="s">
        <v>300</v>
      </c>
      <c r="F742" t="s">
        <v>300</v>
      </c>
    </row>
    <row r="743" spans="1:6">
      <c r="A743" t="s">
        <v>316</v>
      </c>
      <c r="B743" t="s">
        <v>97</v>
      </c>
      <c r="C743" t="s">
        <v>835</v>
      </c>
      <c r="D743" t="s">
        <v>305</v>
      </c>
      <c r="E743" t="s">
        <v>305</v>
      </c>
      <c r="F743" t="s">
        <v>695</v>
      </c>
    </row>
    <row r="744" spans="1:6">
      <c r="A744" t="s">
        <v>320</v>
      </c>
      <c r="B744" t="s">
        <v>97</v>
      </c>
      <c r="C744" t="s">
        <v>731</v>
      </c>
      <c r="D744">
        <v>0.16</v>
      </c>
      <c r="E744">
        <v>0.16</v>
      </c>
      <c r="F744">
        <v>120</v>
      </c>
    </row>
    <row r="745" spans="1:6">
      <c r="A745" t="s">
        <v>321</v>
      </c>
      <c r="C745" t="s">
        <v>836</v>
      </c>
      <c r="D745">
        <v>0</v>
      </c>
      <c r="E745">
        <v>0</v>
      </c>
      <c r="F745" t="s">
        <v>837</v>
      </c>
    </row>
    <row r="746" spans="1:6">
      <c r="A746" t="s">
        <v>324</v>
      </c>
    </row>
    <row r="747" spans="1:6">
      <c r="A747" t="s">
        <v>325</v>
      </c>
      <c r="B747" t="s">
        <v>97</v>
      </c>
      <c r="D747" t="s">
        <v>326</v>
      </c>
      <c r="E747" t="s">
        <v>649</v>
      </c>
      <c r="F747" t="s">
        <v>838</v>
      </c>
    </row>
    <row r="748" spans="1:6">
      <c r="A748" t="s">
        <v>330</v>
      </c>
      <c r="B748" t="s">
        <v>97</v>
      </c>
      <c r="D748" t="s">
        <v>331</v>
      </c>
      <c r="E748" t="s">
        <v>839</v>
      </c>
      <c r="F748" t="s">
        <v>840</v>
      </c>
    </row>
    <row r="749" spans="1:6">
      <c r="A749" t="s">
        <v>334</v>
      </c>
      <c r="B749" t="s">
        <v>97</v>
      </c>
      <c r="D749" t="s">
        <v>331</v>
      </c>
      <c r="E749" t="s">
        <v>331</v>
      </c>
      <c r="F749" t="s">
        <v>841</v>
      </c>
    </row>
    <row r="750" spans="1:6">
      <c r="A750" t="s">
        <v>338</v>
      </c>
      <c r="B750" t="s">
        <v>97</v>
      </c>
      <c r="D750" t="s">
        <v>339</v>
      </c>
      <c r="E750">
        <v>1.2</v>
      </c>
      <c r="F750">
        <v>36</v>
      </c>
    </row>
    <row r="751" spans="1:6">
      <c r="A751" t="s">
        <v>340</v>
      </c>
      <c r="B751" t="s">
        <v>97</v>
      </c>
      <c r="D751" t="s">
        <v>341</v>
      </c>
      <c r="E751">
        <v>1.3</v>
      </c>
      <c r="F751">
        <v>60</v>
      </c>
    </row>
    <row r="752" spans="1:6">
      <c r="A752" t="s">
        <v>342</v>
      </c>
      <c r="B752" t="s">
        <v>97</v>
      </c>
      <c r="D752" t="s">
        <v>343</v>
      </c>
      <c r="E752" t="s">
        <v>842</v>
      </c>
      <c r="F752" t="s">
        <v>657</v>
      </c>
    </row>
    <row r="753" spans="1:6">
      <c r="A753" t="s">
        <v>347</v>
      </c>
      <c r="B753" t="s">
        <v>97</v>
      </c>
      <c r="D753" t="s">
        <v>348</v>
      </c>
      <c r="E753">
        <v>3.5</v>
      </c>
    </row>
    <row r="754" spans="1:6">
      <c r="A754" t="s">
        <v>349</v>
      </c>
      <c r="B754" t="s">
        <v>97</v>
      </c>
      <c r="F754">
        <v>180</v>
      </c>
    </row>
    <row r="755" spans="1:6">
      <c r="A755" t="s">
        <v>350</v>
      </c>
      <c r="B755" t="s">
        <v>97</v>
      </c>
      <c r="F755" t="s">
        <v>492</v>
      </c>
    </row>
    <row r="756" spans="1:6">
      <c r="A756" t="s">
        <v>352</v>
      </c>
    </row>
    <row r="757" spans="1:6">
      <c r="A757" t="s">
        <v>353</v>
      </c>
      <c r="B757" t="s">
        <v>97</v>
      </c>
      <c r="D757" t="s">
        <v>354</v>
      </c>
      <c r="E757">
        <v>150</v>
      </c>
      <c r="F757">
        <v>320</v>
      </c>
    </row>
    <row r="758" spans="1:6">
      <c r="A758" t="s">
        <v>356</v>
      </c>
      <c r="B758" t="s">
        <v>97</v>
      </c>
      <c r="D758" t="s">
        <v>357</v>
      </c>
      <c r="E758">
        <v>90</v>
      </c>
    </row>
    <row r="759" spans="1:6">
      <c r="A759" t="s">
        <v>358</v>
      </c>
      <c r="B759" t="s">
        <v>97</v>
      </c>
      <c r="F759">
        <v>35</v>
      </c>
    </row>
    <row r="760" spans="1:6">
      <c r="A760" t="s">
        <v>359</v>
      </c>
      <c r="B760" t="s">
        <v>97</v>
      </c>
      <c r="D760" t="s">
        <v>360</v>
      </c>
      <c r="E760" t="s">
        <v>360</v>
      </c>
    </row>
    <row r="761" spans="1:6">
      <c r="A761" t="s">
        <v>361</v>
      </c>
      <c r="B761" t="s">
        <v>97</v>
      </c>
      <c r="D761" t="s">
        <v>362</v>
      </c>
      <c r="E761" t="s">
        <v>362</v>
      </c>
    </row>
    <row r="762" spans="1:6">
      <c r="A762" t="s">
        <v>364</v>
      </c>
      <c r="B762" t="s">
        <v>97</v>
      </c>
      <c r="F762" t="s">
        <v>355</v>
      </c>
    </row>
    <row r="763" spans="1:6">
      <c r="A763" t="s">
        <v>365</v>
      </c>
      <c r="B763" t="s">
        <v>97</v>
      </c>
      <c r="D763" t="s">
        <v>357</v>
      </c>
      <c r="E763" t="s">
        <v>357</v>
      </c>
    </row>
    <row r="764" spans="1:6">
      <c r="A764" t="s">
        <v>367</v>
      </c>
      <c r="B764" t="s">
        <v>97</v>
      </c>
      <c r="F764" t="s">
        <v>355</v>
      </c>
    </row>
    <row r="765" spans="1:6">
      <c r="A765" t="s">
        <v>368</v>
      </c>
      <c r="B765" t="s">
        <v>97</v>
      </c>
      <c r="D765" t="s">
        <v>357</v>
      </c>
      <c r="E765" t="s">
        <v>357</v>
      </c>
    </row>
    <row r="766" spans="1:6">
      <c r="A766" t="s">
        <v>369</v>
      </c>
      <c r="B766" t="s">
        <v>97</v>
      </c>
      <c r="F766" t="s">
        <v>843</v>
      </c>
    </row>
    <row r="767" spans="1:6">
      <c r="A767" t="s">
        <v>371</v>
      </c>
      <c r="B767" t="s">
        <v>97</v>
      </c>
      <c r="D767" t="s">
        <v>370</v>
      </c>
      <c r="E767" t="s">
        <v>605</v>
      </c>
    </row>
    <row r="768" spans="1:6">
      <c r="A768" t="s">
        <v>844</v>
      </c>
    </row>
    <row r="769" spans="1:6">
      <c r="A769" t="s">
        <v>283</v>
      </c>
      <c r="C769" t="s">
        <v>845</v>
      </c>
      <c r="D769" t="s">
        <v>846</v>
      </c>
      <c r="E769" t="s">
        <v>847</v>
      </c>
      <c r="F769" t="s">
        <v>848</v>
      </c>
    </row>
    <row r="770" spans="1:6">
      <c r="A770" t="s">
        <v>288</v>
      </c>
      <c r="C770" s="227">
        <v>41190</v>
      </c>
      <c r="D770" s="227">
        <v>41011</v>
      </c>
      <c r="E770" s="227">
        <v>41011</v>
      </c>
      <c r="F770" s="227">
        <v>41011</v>
      </c>
    </row>
    <row r="771" spans="1:6">
      <c r="A771" t="s">
        <v>289</v>
      </c>
      <c r="C771">
        <v>6.44</v>
      </c>
      <c r="D771">
        <v>6.2</v>
      </c>
      <c r="E771">
        <v>5.7</v>
      </c>
      <c r="F771">
        <v>5.9</v>
      </c>
    </row>
    <row r="772" spans="1:6">
      <c r="A772" t="s">
        <v>290</v>
      </c>
      <c r="C772">
        <v>282</v>
      </c>
      <c r="D772">
        <v>321</v>
      </c>
      <c r="E772">
        <v>315</v>
      </c>
      <c r="F772">
        <v>344</v>
      </c>
    </row>
    <row r="773" spans="1:6">
      <c r="A773" t="s">
        <v>291</v>
      </c>
      <c r="C773">
        <v>2</v>
      </c>
      <c r="D773">
        <v>1</v>
      </c>
      <c r="E773">
        <v>2</v>
      </c>
      <c r="F773">
        <v>1</v>
      </c>
    </row>
    <row r="774" spans="1:6">
      <c r="A774" t="s">
        <v>292</v>
      </c>
      <c r="C774">
        <v>2000</v>
      </c>
      <c r="D774">
        <v>750</v>
      </c>
      <c r="E774">
        <v>1070</v>
      </c>
      <c r="F774">
        <v>730</v>
      </c>
    </row>
    <row r="775" spans="1:6">
      <c r="A775" t="s">
        <v>293</v>
      </c>
      <c r="C775">
        <v>2100</v>
      </c>
      <c r="D775">
        <v>850</v>
      </c>
      <c r="E775">
        <v>1270</v>
      </c>
      <c r="F775">
        <v>830</v>
      </c>
    </row>
    <row r="776" spans="1:6">
      <c r="A776" t="s">
        <v>294</v>
      </c>
    </row>
    <row r="777" spans="1:6">
      <c r="A777" t="s">
        <v>295</v>
      </c>
      <c r="B777" t="s">
        <v>97</v>
      </c>
      <c r="C777" t="s">
        <v>849</v>
      </c>
      <c r="D777" t="s">
        <v>296</v>
      </c>
      <c r="E777" t="s">
        <v>296</v>
      </c>
      <c r="F777" t="s">
        <v>850</v>
      </c>
    </row>
    <row r="778" spans="1:6">
      <c r="A778" t="s">
        <v>299</v>
      </c>
      <c r="B778" t="s">
        <v>97</v>
      </c>
      <c r="C778" t="s">
        <v>300</v>
      </c>
      <c r="D778" t="s">
        <v>300</v>
      </c>
      <c r="E778" t="s">
        <v>300</v>
      </c>
      <c r="F778" t="s">
        <v>300</v>
      </c>
    </row>
    <row r="779" spans="1:6">
      <c r="A779" t="s">
        <v>303</v>
      </c>
      <c r="B779" t="s">
        <v>97</v>
      </c>
      <c r="C779" t="s">
        <v>300</v>
      </c>
      <c r="D779" t="s">
        <v>300</v>
      </c>
      <c r="E779" t="s">
        <v>300</v>
      </c>
      <c r="F779" t="s">
        <v>300</v>
      </c>
    </row>
    <row r="780" spans="1:6">
      <c r="A780" t="s">
        <v>304</v>
      </c>
      <c r="B780" t="s">
        <v>97</v>
      </c>
      <c r="C780" t="s">
        <v>305</v>
      </c>
      <c r="D780" t="s">
        <v>305</v>
      </c>
      <c r="E780" t="s">
        <v>305</v>
      </c>
      <c r="F780" t="s">
        <v>305</v>
      </c>
    </row>
    <row r="781" spans="1:6">
      <c r="A781" t="s">
        <v>308</v>
      </c>
      <c r="B781" t="s">
        <v>97</v>
      </c>
      <c r="C781" t="s">
        <v>296</v>
      </c>
      <c r="D781" t="s">
        <v>296</v>
      </c>
      <c r="E781" t="s">
        <v>296</v>
      </c>
      <c r="F781" t="s">
        <v>296</v>
      </c>
    </row>
    <row r="782" spans="1:6">
      <c r="A782" t="s">
        <v>310</v>
      </c>
      <c r="B782" t="s">
        <v>97</v>
      </c>
      <c r="C782" t="s">
        <v>300</v>
      </c>
      <c r="D782" t="s">
        <v>300</v>
      </c>
      <c r="E782" t="s">
        <v>300</v>
      </c>
      <c r="F782" t="s">
        <v>300</v>
      </c>
    </row>
    <row r="783" spans="1:6">
      <c r="A783" t="s">
        <v>311</v>
      </c>
      <c r="B783" t="s">
        <v>97</v>
      </c>
      <c r="C783" t="s">
        <v>851</v>
      </c>
      <c r="D783" t="s">
        <v>296</v>
      </c>
      <c r="E783" t="s">
        <v>296</v>
      </c>
      <c r="F783" t="s">
        <v>852</v>
      </c>
    </row>
    <row r="784" spans="1:6">
      <c r="A784" t="s">
        <v>314</v>
      </c>
      <c r="B784" t="s">
        <v>97</v>
      </c>
      <c r="C784" t="s">
        <v>853</v>
      </c>
      <c r="D784" t="s">
        <v>300</v>
      </c>
      <c r="E784" t="s">
        <v>300</v>
      </c>
      <c r="F784" t="s">
        <v>854</v>
      </c>
    </row>
    <row r="785" spans="1:6">
      <c r="A785" t="s">
        <v>315</v>
      </c>
      <c r="B785" t="s">
        <v>97</v>
      </c>
      <c r="C785" t="s">
        <v>300</v>
      </c>
      <c r="D785" t="s">
        <v>300</v>
      </c>
      <c r="E785" t="s">
        <v>300</v>
      </c>
      <c r="F785" t="s">
        <v>300</v>
      </c>
    </row>
    <row r="786" spans="1:6">
      <c r="A786" t="s">
        <v>316</v>
      </c>
      <c r="B786" t="s">
        <v>97</v>
      </c>
      <c r="C786" t="s">
        <v>305</v>
      </c>
      <c r="D786" t="s">
        <v>305</v>
      </c>
      <c r="E786" t="s">
        <v>855</v>
      </c>
      <c r="F786" t="s">
        <v>856</v>
      </c>
    </row>
    <row r="787" spans="1:6">
      <c r="A787" t="s">
        <v>320</v>
      </c>
      <c r="B787" t="s">
        <v>97</v>
      </c>
      <c r="C787">
        <v>7.3</v>
      </c>
      <c r="D787">
        <v>0.16</v>
      </c>
      <c r="E787">
        <v>0.18</v>
      </c>
      <c r="F787">
        <v>2.1</v>
      </c>
    </row>
    <row r="788" spans="1:6">
      <c r="A788" t="s">
        <v>321</v>
      </c>
      <c r="C788" t="s">
        <v>857</v>
      </c>
      <c r="D788">
        <v>0</v>
      </c>
      <c r="E788">
        <v>0</v>
      </c>
      <c r="F788">
        <v>0.1</v>
      </c>
    </row>
    <row r="789" spans="1:6">
      <c r="A789" t="s">
        <v>324</v>
      </c>
    </row>
    <row r="790" spans="1:6">
      <c r="A790" t="s">
        <v>325</v>
      </c>
      <c r="B790" t="s">
        <v>97</v>
      </c>
      <c r="C790" t="s">
        <v>858</v>
      </c>
      <c r="D790" t="s">
        <v>326</v>
      </c>
      <c r="E790" t="s">
        <v>326</v>
      </c>
      <c r="F790" t="s">
        <v>326</v>
      </c>
    </row>
    <row r="791" spans="1:6">
      <c r="A791" t="s">
        <v>330</v>
      </c>
      <c r="B791" t="s">
        <v>97</v>
      </c>
      <c r="C791" t="s">
        <v>546</v>
      </c>
      <c r="D791" t="s">
        <v>331</v>
      </c>
      <c r="E791" t="s">
        <v>859</v>
      </c>
      <c r="F791" t="s">
        <v>331</v>
      </c>
    </row>
    <row r="792" spans="1:6">
      <c r="A792" t="s">
        <v>334</v>
      </c>
      <c r="B792" t="s">
        <v>97</v>
      </c>
      <c r="C792" t="s">
        <v>742</v>
      </c>
      <c r="D792" t="s">
        <v>331</v>
      </c>
      <c r="E792" t="s">
        <v>860</v>
      </c>
      <c r="F792" t="s">
        <v>331</v>
      </c>
    </row>
    <row r="793" spans="1:6">
      <c r="A793" t="s">
        <v>338</v>
      </c>
      <c r="B793" t="s">
        <v>97</v>
      </c>
      <c r="C793">
        <v>9.8000000000000007</v>
      </c>
      <c r="D793" t="s">
        <v>339</v>
      </c>
      <c r="E793">
        <v>7</v>
      </c>
      <c r="F793">
        <v>0.1</v>
      </c>
    </row>
    <row r="794" spans="1:6">
      <c r="A794" t="s">
        <v>340</v>
      </c>
      <c r="B794" t="s">
        <v>97</v>
      </c>
      <c r="C794">
        <v>7.2</v>
      </c>
      <c r="D794" t="s">
        <v>341</v>
      </c>
      <c r="E794">
        <v>4.8</v>
      </c>
      <c r="F794" t="s">
        <v>341</v>
      </c>
    </row>
    <row r="795" spans="1:6">
      <c r="A795" t="s">
        <v>342</v>
      </c>
      <c r="B795" t="s">
        <v>97</v>
      </c>
      <c r="C795" t="s">
        <v>861</v>
      </c>
      <c r="D795" t="s">
        <v>343</v>
      </c>
      <c r="E795" t="s">
        <v>729</v>
      </c>
      <c r="F795" t="s">
        <v>398</v>
      </c>
    </row>
    <row r="796" spans="1:6">
      <c r="A796" t="s">
        <v>347</v>
      </c>
      <c r="B796" t="s">
        <v>97</v>
      </c>
      <c r="D796" t="s">
        <v>348</v>
      </c>
      <c r="E796">
        <v>14</v>
      </c>
      <c r="F796" t="s">
        <v>348</v>
      </c>
    </row>
    <row r="797" spans="1:6">
      <c r="A797" t="s">
        <v>349</v>
      </c>
      <c r="B797" t="s">
        <v>97</v>
      </c>
      <c r="C797">
        <v>42</v>
      </c>
    </row>
    <row r="798" spans="1:6">
      <c r="A798" t="s">
        <v>350</v>
      </c>
      <c r="B798" t="s">
        <v>97</v>
      </c>
      <c r="C798" t="s">
        <v>862</v>
      </c>
    </row>
    <row r="799" spans="1:6">
      <c r="A799" t="s">
        <v>352</v>
      </c>
    </row>
    <row r="800" spans="1:6">
      <c r="A800" t="s">
        <v>353</v>
      </c>
      <c r="B800" t="s">
        <v>97</v>
      </c>
      <c r="C800">
        <v>85</v>
      </c>
      <c r="D800" t="s">
        <v>354</v>
      </c>
      <c r="E800">
        <v>190</v>
      </c>
      <c r="F800">
        <v>9.9</v>
      </c>
    </row>
    <row r="801" spans="1:6">
      <c r="A801" t="s">
        <v>356</v>
      </c>
      <c r="B801" t="s">
        <v>97</v>
      </c>
      <c r="D801" t="s">
        <v>357</v>
      </c>
      <c r="E801">
        <v>67</v>
      </c>
      <c r="F801">
        <v>16</v>
      </c>
    </row>
    <row r="802" spans="1:6">
      <c r="A802" t="s">
        <v>358</v>
      </c>
      <c r="B802" t="s">
        <v>97</v>
      </c>
      <c r="C802">
        <v>110</v>
      </c>
    </row>
    <row r="803" spans="1:6">
      <c r="A803" t="s">
        <v>359</v>
      </c>
      <c r="B803" t="s">
        <v>97</v>
      </c>
      <c r="D803" t="s">
        <v>360</v>
      </c>
      <c r="E803" t="s">
        <v>360</v>
      </c>
      <c r="F803" t="s">
        <v>360</v>
      </c>
    </row>
    <row r="804" spans="1:6">
      <c r="A804" t="s">
        <v>361</v>
      </c>
      <c r="B804" t="s">
        <v>97</v>
      </c>
      <c r="D804" t="s">
        <v>362</v>
      </c>
      <c r="E804" t="s">
        <v>362</v>
      </c>
      <c r="F804" t="s">
        <v>362</v>
      </c>
    </row>
    <row r="805" spans="1:6">
      <c r="A805" t="s">
        <v>364</v>
      </c>
      <c r="B805" t="s">
        <v>97</v>
      </c>
      <c r="C805" t="s">
        <v>355</v>
      </c>
    </row>
    <row r="806" spans="1:6">
      <c r="A806" t="s">
        <v>365</v>
      </c>
      <c r="B806" t="s">
        <v>97</v>
      </c>
      <c r="D806" t="s">
        <v>357</v>
      </c>
      <c r="E806" t="s">
        <v>357</v>
      </c>
      <c r="F806" t="s">
        <v>357</v>
      </c>
    </row>
    <row r="807" spans="1:6">
      <c r="A807" t="s">
        <v>367</v>
      </c>
      <c r="B807" t="s">
        <v>97</v>
      </c>
      <c r="C807" t="s">
        <v>355</v>
      </c>
    </row>
    <row r="808" spans="1:6">
      <c r="A808" t="s">
        <v>368</v>
      </c>
      <c r="B808" t="s">
        <v>97</v>
      </c>
      <c r="D808" t="s">
        <v>357</v>
      </c>
      <c r="E808" t="s">
        <v>357</v>
      </c>
      <c r="F808" t="s">
        <v>357</v>
      </c>
    </row>
    <row r="809" spans="1:6">
      <c r="A809" t="s">
        <v>369</v>
      </c>
      <c r="B809" t="s">
        <v>97</v>
      </c>
      <c r="C809" t="s">
        <v>748</v>
      </c>
    </row>
    <row r="810" spans="1:6">
      <c r="A810" t="s">
        <v>371</v>
      </c>
      <c r="B810" t="s">
        <v>97</v>
      </c>
      <c r="D810" t="s">
        <v>370</v>
      </c>
      <c r="E810" t="s">
        <v>863</v>
      </c>
      <c r="F810" t="s">
        <v>370</v>
      </c>
    </row>
    <row r="811" spans="1:6">
      <c r="A811" t="s">
        <v>864</v>
      </c>
    </row>
    <row r="812" spans="1:6">
      <c r="A812" t="s">
        <v>283</v>
      </c>
      <c r="C812" t="s">
        <v>865</v>
      </c>
      <c r="D812" t="s">
        <v>866</v>
      </c>
      <c r="E812" t="s">
        <v>867</v>
      </c>
    </row>
    <row r="813" spans="1:6">
      <c r="A813" t="s">
        <v>288</v>
      </c>
      <c r="C813" s="227">
        <v>41011</v>
      </c>
      <c r="D813" s="227">
        <v>41190</v>
      </c>
      <c r="E813" s="227">
        <v>41190</v>
      </c>
    </row>
    <row r="814" spans="1:6">
      <c r="A814" t="s">
        <v>289</v>
      </c>
      <c r="C814">
        <v>6.3</v>
      </c>
      <c r="D814">
        <v>6.57</v>
      </c>
      <c r="E814">
        <v>7.34</v>
      </c>
    </row>
    <row r="815" spans="1:6">
      <c r="A815" t="s">
        <v>290</v>
      </c>
      <c r="C815">
        <v>413</v>
      </c>
      <c r="D815">
        <v>573</v>
      </c>
      <c r="E815">
        <v>1200</v>
      </c>
    </row>
    <row r="816" spans="1:6">
      <c r="A816" t="s">
        <v>291</v>
      </c>
      <c r="C816">
        <v>2</v>
      </c>
      <c r="D816">
        <v>1</v>
      </c>
      <c r="E816">
        <v>2</v>
      </c>
    </row>
    <row r="817" spans="1:5">
      <c r="A817" t="s">
        <v>292</v>
      </c>
      <c r="C817">
        <v>1250</v>
      </c>
      <c r="D817">
        <v>700</v>
      </c>
      <c r="E817">
        <v>1100</v>
      </c>
    </row>
    <row r="818" spans="1:5">
      <c r="A818" t="s">
        <v>293</v>
      </c>
      <c r="C818">
        <v>1450</v>
      </c>
      <c r="D818">
        <v>800</v>
      </c>
      <c r="E818">
        <v>1300</v>
      </c>
    </row>
    <row r="819" spans="1:5">
      <c r="A819" t="s">
        <v>294</v>
      </c>
    </row>
    <row r="820" spans="1:5">
      <c r="A820" t="s">
        <v>295</v>
      </c>
      <c r="B820" t="s">
        <v>97</v>
      </c>
      <c r="C820" t="s">
        <v>480</v>
      </c>
      <c r="D820" t="s">
        <v>868</v>
      </c>
      <c r="E820" t="s">
        <v>533</v>
      </c>
    </row>
    <row r="821" spans="1:5">
      <c r="A821" t="s">
        <v>299</v>
      </c>
      <c r="B821" t="s">
        <v>97</v>
      </c>
      <c r="C821" t="s">
        <v>300</v>
      </c>
      <c r="D821" t="s">
        <v>300</v>
      </c>
      <c r="E821" t="s">
        <v>300</v>
      </c>
    </row>
    <row r="822" spans="1:5">
      <c r="A822" t="s">
        <v>303</v>
      </c>
      <c r="B822" t="s">
        <v>97</v>
      </c>
      <c r="C822" t="s">
        <v>300</v>
      </c>
      <c r="D822" t="s">
        <v>300</v>
      </c>
      <c r="E822" t="s">
        <v>300</v>
      </c>
    </row>
    <row r="823" spans="1:5">
      <c r="A823" t="s">
        <v>304</v>
      </c>
      <c r="B823" t="s">
        <v>97</v>
      </c>
      <c r="C823" t="s">
        <v>305</v>
      </c>
      <c r="D823" t="s">
        <v>305</v>
      </c>
      <c r="E823" t="s">
        <v>305</v>
      </c>
    </row>
    <row r="824" spans="1:5">
      <c r="A824" t="s">
        <v>308</v>
      </c>
      <c r="B824" t="s">
        <v>97</v>
      </c>
      <c r="C824" t="s">
        <v>296</v>
      </c>
      <c r="D824" t="s">
        <v>296</v>
      </c>
      <c r="E824" t="s">
        <v>296</v>
      </c>
    </row>
    <row r="825" spans="1:5">
      <c r="A825" t="s">
        <v>310</v>
      </c>
      <c r="B825" t="s">
        <v>97</v>
      </c>
      <c r="C825" t="s">
        <v>300</v>
      </c>
      <c r="D825" t="s">
        <v>300</v>
      </c>
      <c r="E825" t="s">
        <v>300</v>
      </c>
    </row>
    <row r="826" spans="1:5">
      <c r="A826" t="s">
        <v>311</v>
      </c>
      <c r="B826" t="s">
        <v>97</v>
      </c>
      <c r="C826" t="s">
        <v>480</v>
      </c>
      <c r="D826" t="s">
        <v>829</v>
      </c>
      <c r="E826" t="s">
        <v>649</v>
      </c>
    </row>
    <row r="827" spans="1:5">
      <c r="A827" t="s">
        <v>314</v>
      </c>
      <c r="B827" t="s">
        <v>97</v>
      </c>
      <c r="C827" t="s">
        <v>869</v>
      </c>
      <c r="D827" t="s">
        <v>870</v>
      </c>
      <c r="E827" t="s">
        <v>313</v>
      </c>
    </row>
    <row r="828" spans="1:5">
      <c r="A828" t="s">
        <v>315</v>
      </c>
      <c r="B828" t="s">
        <v>97</v>
      </c>
      <c r="C828" t="s">
        <v>300</v>
      </c>
      <c r="D828" t="s">
        <v>300</v>
      </c>
      <c r="E828" t="s">
        <v>300</v>
      </c>
    </row>
    <row r="829" spans="1:5">
      <c r="A829" t="s">
        <v>316</v>
      </c>
      <c r="B829" t="s">
        <v>97</v>
      </c>
      <c r="C829" t="s">
        <v>871</v>
      </c>
      <c r="D829" t="s">
        <v>872</v>
      </c>
      <c r="E829" t="s">
        <v>873</v>
      </c>
    </row>
    <row r="830" spans="1:5">
      <c r="A830" t="s">
        <v>320</v>
      </c>
      <c r="B830" t="s">
        <v>97</v>
      </c>
      <c r="C830">
        <v>0.63</v>
      </c>
      <c r="D830">
        <v>0.48</v>
      </c>
      <c r="E830">
        <v>1.5</v>
      </c>
    </row>
    <row r="831" spans="1:5">
      <c r="A831" t="s">
        <v>321</v>
      </c>
      <c r="C831">
        <v>0.12</v>
      </c>
      <c r="D831">
        <v>0.11</v>
      </c>
      <c r="E831">
        <v>0.12</v>
      </c>
    </row>
    <row r="832" spans="1:5">
      <c r="A832" t="s">
        <v>324</v>
      </c>
    </row>
    <row r="833" spans="1:5">
      <c r="A833" t="s">
        <v>325</v>
      </c>
      <c r="B833" t="s">
        <v>97</v>
      </c>
      <c r="C833" t="s">
        <v>326</v>
      </c>
      <c r="D833" t="s">
        <v>874</v>
      </c>
      <c r="E833" t="s">
        <v>737</v>
      </c>
    </row>
    <row r="834" spans="1:5">
      <c r="A834" t="s">
        <v>330</v>
      </c>
      <c r="B834" t="s">
        <v>97</v>
      </c>
      <c r="C834" t="s">
        <v>875</v>
      </c>
      <c r="D834" t="s">
        <v>876</v>
      </c>
      <c r="E834" t="s">
        <v>877</v>
      </c>
    </row>
    <row r="835" spans="1:5">
      <c r="A835" t="s">
        <v>334</v>
      </c>
      <c r="B835" t="s">
        <v>97</v>
      </c>
      <c r="C835" t="s">
        <v>331</v>
      </c>
      <c r="D835" t="s">
        <v>412</v>
      </c>
      <c r="E835" t="s">
        <v>878</v>
      </c>
    </row>
    <row r="836" spans="1:5">
      <c r="A836" t="s">
        <v>338</v>
      </c>
      <c r="B836" t="s">
        <v>97</v>
      </c>
      <c r="C836">
        <v>0.28999999999999998</v>
      </c>
      <c r="D836">
        <v>0.66</v>
      </c>
      <c r="E836">
        <v>2.5</v>
      </c>
    </row>
    <row r="837" spans="1:5">
      <c r="A837" t="s">
        <v>340</v>
      </c>
      <c r="B837" t="s">
        <v>97</v>
      </c>
      <c r="C837">
        <v>0.51</v>
      </c>
      <c r="D837">
        <v>1.5</v>
      </c>
      <c r="E837">
        <v>7.6</v>
      </c>
    </row>
    <row r="838" spans="1:5">
      <c r="A838" t="s">
        <v>342</v>
      </c>
      <c r="B838" t="s">
        <v>97</v>
      </c>
      <c r="C838" t="s">
        <v>879</v>
      </c>
      <c r="D838" t="s">
        <v>880</v>
      </c>
      <c r="E838" t="s">
        <v>877</v>
      </c>
    </row>
    <row r="839" spans="1:5">
      <c r="A839" t="s">
        <v>347</v>
      </c>
      <c r="B839" t="s">
        <v>97</v>
      </c>
      <c r="C839">
        <v>1.7</v>
      </c>
    </row>
    <row r="840" spans="1:5">
      <c r="A840" t="s">
        <v>349</v>
      </c>
      <c r="B840" t="s">
        <v>97</v>
      </c>
      <c r="D840">
        <v>7.8</v>
      </c>
      <c r="E840">
        <v>24</v>
      </c>
    </row>
    <row r="841" spans="1:5">
      <c r="A841" t="s">
        <v>350</v>
      </c>
      <c r="B841" t="s">
        <v>97</v>
      </c>
      <c r="D841" t="s">
        <v>881</v>
      </c>
      <c r="E841" t="s">
        <v>421</v>
      </c>
    </row>
    <row r="842" spans="1:5">
      <c r="A842" t="s">
        <v>352</v>
      </c>
    </row>
    <row r="843" spans="1:5">
      <c r="A843" t="s">
        <v>353</v>
      </c>
      <c r="B843" t="s">
        <v>97</v>
      </c>
      <c r="C843">
        <v>11</v>
      </c>
      <c r="D843" t="s">
        <v>355</v>
      </c>
      <c r="E843" t="s">
        <v>355</v>
      </c>
    </row>
    <row r="844" spans="1:5">
      <c r="A844" t="s">
        <v>356</v>
      </c>
      <c r="B844" t="s">
        <v>97</v>
      </c>
      <c r="C844">
        <v>28</v>
      </c>
    </row>
    <row r="845" spans="1:5">
      <c r="A845" t="s">
        <v>358</v>
      </c>
      <c r="B845" t="s">
        <v>97</v>
      </c>
      <c r="D845" t="s">
        <v>355</v>
      </c>
      <c r="E845" t="s">
        <v>355</v>
      </c>
    </row>
    <row r="846" spans="1:5">
      <c r="A846" t="s">
        <v>359</v>
      </c>
      <c r="B846" t="s">
        <v>97</v>
      </c>
      <c r="C846" t="s">
        <v>360</v>
      </c>
    </row>
    <row r="847" spans="1:5">
      <c r="A847" t="s">
        <v>361</v>
      </c>
      <c r="B847" t="s">
        <v>97</v>
      </c>
      <c r="C847" t="s">
        <v>362</v>
      </c>
    </row>
    <row r="848" spans="1:5">
      <c r="A848" t="s">
        <v>364</v>
      </c>
      <c r="B848" t="s">
        <v>97</v>
      </c>
      <c r="D848" t="s">
        <v>355</v>
      </c>
      <c r="E848" t="s">
        <v>355</v>
      </c>
    </row>
    <row r="849" spans="1:5">
      <c r="A849" t="s">
        <v>365</v>
      </c>
      <c r="B849" t="s">
        <v>97</v>
      </c>
      <c r="C849" t="s">
        <v>357</v>
      </c>
    </row>
    <row r="850" spans="1:5">
      <c r="A850" t="s">
        <v>367</v>
      </c>
      <c r="B850" t="s">
        <v>97</v>
      </c>
      <c r="D850" t="s">
        <v>355</v>
      </c>
      <c r="E850" t="s">
        <v>355</v>
      </c>
    </row>
    <row r="851" spans="1:5">
      <c r="A851" t="s">
        <v>368</v>
      </c>
      <c r="B851" t="s">
        <v>97</v>
      </c>
      <c r="C851" t="s">
        <v>357</v>
      </c>
    </row>
    <row r="852" spans="1:5">
      <c r="A852" t="s">
        <v>369</v>
      </c>
      <c r="B852" t="s">
        <v>97</v>
      </c>
      <c r="D852" t="s">
        <v>370</v>
      </c>
      <c r="E852" t="s">
        <v>370</v>
      </c>
    </row>
    <row r="853" spans="1:5">
      <c r="A853" t="s">
        <v>371</v>
      </c>
      <c r="B853" t="s">
        <v>97</v>
      </c>
      <c r="C853" t="s">
        <v>370</v>
      </c>
    </row>
    <row r="856" spans="1:5">
      <c r="A856" t="s">
        <v>882</v>
      </c>
    </row>
    <row r="857" spans="1:5">
      <c r="C857" t="s">
        <v>883</v>
      </c>
    </row>
    <row r="859" spans="1:5">
      <c r="A859" t="s">
        <v>294</v>
      </c>
    </row>
    <row r="860" spans="1:5">
      <c r="A860" t="s">
        <v>295</v>
      </c>
      <c r="B860" t="s">
        <v>97</v>
      </c>
      <c r="C860" t="s">
        <v>884</v>
      </c>
    </row>
    <row r="861" spans="1:5">
      <c r="A861" t="s">
        <v>299</v>
      </c>
      <c r="B861" t="s">
        <v>97</v>
      </c>
      <c r="C861" t="s">
        <v>885</v>
      </c>
    </row>
    <row r="862" spans="1:5">
      <c r="A862" t="s">
        <v>303</v>
      </c>
      <c r="B862" t="s">
        <v>97</v>
      </c>
      <c r="C862" t="s">
        <v>886</v>
      </c>
    </row>
    <row r="863" spans="1:5">
      <c r="A863" t="s">
        <v>304</v>
      </c>
      <c r="B863" t="s">
        <v>97</v>
      </c>
      <c r="C863" t="s">
        <v>887</v>
      </c>
    </row>
    <row r="864" spans="1:5">
      <c r="A864" t="s">
        <v>308</v>
      </c>
      <c r="B864" t="s">
        <v>97</v>
      </c>
      <c r="C864" t="s">
        <v>888</v>
      </c>
    </row>
    <row r="865" spans="1:3">
      <c r="A865" t="s">
        <v>310</v>
      </c>
      <c r="B865" t="s">
        <v>97</v>
      </c>
      <c r="C865" t="s">
        <v>889</v>
      </c>
    </row>
    <row r="866" spans="1:3">
      <c r="A866" t="s">
        <v>311</v>
      </c>
      <c r="B866" t="s">
        <v>97</v>
      </c>
      <c r="C866" t="s">
        <v>890</v>
      </c>
    </row>
    <row r="867" spans="1:3">
      <c r="A867" t="s">
        <v>314</v>
      </c>
      <c r="B867" t="s">
        <v>97</v>
      </c>
      <c r="C867" t="s">
        <v>891</v>
      </c>
    </row>
    <row r="868" spans="1:3">
      <c r="A868" t="s">
        <v>315</v>
      </c>
      <c r="B868" t="s">
        <v>97</v>
      </c>
      <c r="C868" t="s">
        <v>888</v>
      </c>
    </row>
    <row r="869" spans="1:3">
      <c r="A869" t="s">
        <v>316</v>
      </c>
      <c r="B869" t="s">
        <v>97</v>
      </c>
      <c r="C869" t="s">
        <v>892</v>
      </c>
    </row>
    <row r="870" spans="1:3">
      <c r="A870" t="s">
        <v>320</v>
      </c>
      <c r="B870" t="s">
        <v>97</v>
      </c>
    </row>
    <row r="871" spans="1:3">
      <c r="A871" t="s">
        <v>321</v>
      </c>
      <c r="C871">
        <v>1</v>
      </c>
    </row>
    <row r="873" spans="1:3">
      <c r="A873" t="s">
        <v>324</v>
      </c>
    </row>
    <row r="874" spans="1:3">
      <c r="A874" t="s">
        <v>325</v>
      </c>
      <c r="B874" t="s">
        <v>97</v>
      </c>
      <c r="C874" t="s">
        <v>893</v>
      </c>
    </row>
    <row r="875" spans="1:3">
      <c r="A875" t="s">
        <v>330</v>
      </c>
      <c r="B875" t="s">
        <v>97</v>
      </c>
      <c r="C875" t="s">
        <v>894</v>
      </c>
    </row>
    <row r="876" spans="1:3">
      <c r="A876" t="s">
        <v>334</v>
      </c>
      <c r="B876" t="s">
        <v>97</v>
      </c>
      <c r="C876" t="s">
        <v>895</v>
      </c>
    </row>
    <row r="877" spans="1:3">
      <c r="A877" t="s">
        <v>342</v>
      </c>
      <c r="B877" t="s">
        <v>97</v>
      </c>
      <c r="C877" t="s">
        <v>896</v>
      </c>
    </row>
    <row r="878" spans="1:3">
      <c r="A878" t="s">
        <v>350</v>
      </c>
      <c r="B878" t="s">
        <v>97</v>
      </c>
      <c r="C878" t="s">
        <v>892</v>
      </c>
    </row>
    <row r="880" spans="1:3">
      <c r="A880" t="s">
        <v>352</v>
      </c>
    </row>
    <row r="881" spans="1:3">
      <c r="A881" t="s">
        <v>369</v>
      </c>
      <c r="B881" t="s">
        <v>97</v>
      </c>
      <c r="C881" t="s">
        <v>897</v>
      </c>
    </row>
    <row r="882" spans="1:3">
      <c r="A882" t="s">
        <v>371</v>
      </c>
      <c r="B882" t="s">
        <v>97</v>
      </c>
      <c r="C882" t="s">
        <v>897</v>
      </c>
    </row>
    <row r="884" spans="1:3">
      <c r="A884" t="s">
        <v>898</v>
      </c>
    </row>
    <row r="886" spans="1:3">
      <c r="A886" t="s">
        <v>899</v>
      </c>
      <c r="B886" t="e">
        <f ca="1" xml:space="preserve"> Streefwaarde zoals vermeld in de Wet Bodembescherming</f>
        <v>#NAME?</v>
      </c>
    </row>
    <row r="887" spans="1:3">
      <c r="A887" t="s">
        <v>900</v>
      </c>
      <c r="B887" t="e">
        <f ca="1" xml:space="preserve"> Tussenwaarde zoals vermeld in de Wet Bodembescherming</f>
        <v>#NAME?</v>
      </c>
    </row>
    <row r="888" spans="1:3">
      <c r="A888" t="s">
        <v>901</v>
      </c>
      <c r="B888" t="e">
        <f ca="1" xml:space="preserve"> Interventiewaarde zoals vermeld in de Wet Bodembescherming</f>
        <v>#NAME?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ColWidth="8.85546875" defaultRowHeight="14.4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>
      <selection activeCell="I33" sqref="I33"/>
    </sheetView>
  </sheetViews>
  <sheetFormatPr defaultColWidth="8.85546875" defaultRowHeight="14.4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>
      <selection activeCell="H35" sqref="H35"/>
    </sheetView>
  </sheetViews>
  <sheetFormatPr defaultColWidth="8.85546875" defaultRowHeight="14.45"/>
  <cols>
    <col min="1" max="1" width="14.85546875" customWidth="1"/>
    <col min="2" max="2" width="12.140625" customWidth="1"/>
  </cols>
  <sheetData>
    <row r="1" spans="1:10" ht="15" thickBot="1"/>
    <row r="2" spans="1:10">
      <c r="A2" s="199" t="s">
        <v>902</v>
      </c>
      <c r="B2" s="199" t="s">
        <v>903</v>
      </c>
      <c r="C2" s="210" t="s">
        <v>904</v>
      </c>
      <c r="D2" s="210" t="s">
        <v>904</v>
      </c>
      <c r="E2" s="210" t="s">
        <v>904</v>
      </c>
      <c r="F2" s="210" t="s">
        <v>904</v>
      </c>
      <c r="G2" s="210" t="s">
        <v>904</v>
      </c>
      <c r="H2" s="210" t="s">
        <v>904</v>
      </c>
      <c r="I2" s="210" t="s">
        <v>904</v>
      </c>
      <c r="J2" s="211" t="s">
        <v>904</v>
      </c>
    </row>
    <row r="3" spans="1:10">
      <c r="A3" s="200"/>
      <c r="B3" s="200"/>
      <c r="C3" s="131" t="s">
        <v>905</v>
      </c>
      <c r="D3" s="131" t="s">
        <v>906</v>
      </c>
      <c r="E3" s="131" t="s">
        <v>907</v>
      </c>
      <c r="F3" s="131" t="s">
        <v>908</v>
      </c>
      <c r="G3" s="131" t="s">
        <v>909</v>
      </c>
      <c r="H3" s="131" t="s">
        <v>910</v>
      </c>
      <c r="I3" s="131" t="s">
        <v>911</v>
      </c>
      <c r="J3" s="212" t="s">
        <v>912</v>
      </c>
    </row>
    <row r="4" spans="1:10" ht="15" thickBot="1">
      <c r="A4" s="201"/>
      <c r="B4" s="201"/>
      <c r="C4" s="125" t="s">
        <v>913</v>
      </c>
      <c r="D4" s="125" t="s">
        <v>913</v>
      </c>
      <c r="E4" s="125" t="s">
        <v>913</v>
      </c>
      <c r="F4" s="125" t="s">
        <v>913</v>
      </c>
      <c r="G4" s="125" t="s">
        <v>913</v>
      </c>
      <c r="H4" s="125" t="s">
        <v>913</v>
      </c>
      <c r="I4" s="125" t="s">
        <v>913</v>
      </c>
      <c r="J4" s="213" t="s">
        <v>913</v>
      </c>
    </row>
    <row r="5" spans="1:10">
      <c r="A5" s="202" t="s">
        <v>914</v>
      </c>
      <c r="B5" s="203">
        <v>241</v>
      </c>
      <c r="C5" s="204">
        <v>8.4900000000000003E-2</v>
      </c>
      <c r="D5" s="204">
        <v>45.179400000000001</v>
      </c>
      <c r="E5" s="204" t="s">
        <v>103</v>
      </c>
      <c r="F5" s="204" t="s">
        <v>103</v>
      </c>
      <c r="G5" s="204" t="s">
        <v>103</v>
      </c>
      <c r="H5" s="204">
        <v>0.10150000000000001</v>
      </c>
      <c r="I5" s="204" t="s">
        <v>103</v>
      </c>
      <c r="J5" s="214" t="s">
        <v>103</v>
      </c>
    </row>
    <row r="6" spans="1:10">
      <c r="A6" s="205" t="s">
        <v>915</v>
      </c>
      <c r="B6" s="206" t="s">
        <v>916</v>
      </c>
      <c r="C6" s="207">
        <v>2.6700000000000002E-2</v>
      </c>
      <c r="D6" s="207">
        <v>17.02</v>
      </c>
      <c r="E6" s="207" t="s">
        <v>103</v>
      </c>
      <c r="F6" s="207" t="s">
        <v>103</v>
      </c>
      <c r="G6" s="207">
        <v>58.733899999999998</v>
      </c>
      <c r="H6" s="207">
        <v>81.554900000000004</v>
      </c>
      <c r="I6" s="207" t="s">
        <v>103</v>
      </c>
      <c r="J6" s="215" t="s">
        <v>103</v>
      </c>
    </row>
    <row r="7" spans="1:10">
      <c r="A7" s="205" t="s">
        <v>917</v>
      </c>
      <c r="B7" s="206">
        <v>1033</v>
      </c>
      <c r="C7" s="207">
        <v>3.0499999999999999E-2</v>
      </c>
      <c r="D7" s="207">
        <v>37.686100000000003</v>
      </c>
      <c r="E7" s="207" t="s">
        <v>103</v>
      </c>
      <c r="F7" s="207" t="s">
        <v>103</v>
      </c>
      <c r="G7" s="207" t="s">
        <v>103</v>
      </c>
      <c r="H7" s="207">
        <v>9.4345999999999997</v>
      </c>
      <c r="I7" s="207" t="s">
        <v>103</v>
      </c>
      <c r="J7" s="215" t="s">
        <v>103</v>
      </c>
    </row>
    <row r="8" spans="1:10">
      <c r="A8" s="205" t="s">
        <v>918</v>
      </c>
      <c r="B8" s="206" t="s">
        <v>919</v>
      </c>
      <c r="C8" s="207">
        <v>2.01E-2</v>
      </c>
      <c r="D8" s="207">
        <v>19.776499999999999</v>
      </c>
      <c r="E8" s="207">
        <v>2.5369999999999999</v>
      </c>
      <c r="F8" s="207" t="s">
        <v>103</v>
      </c>
      <c r="G8" s="207">
        <v>11.965</v>
      </c>
      <c r="H8" s="207">
        <v>51.941699999999997</v>
      </c>
      <c r="I8" s="207" t="s">
        <v>103</v>
      </c>
      <c r="J8" s="215" t="s">
        <v>103</v>
      </c>
    </row>
    <row r="9" spans="1:10">
      <c r="A9" s="205" t="s">
        <v>920</v>
      </c>
      <c r="B9" s="206">
        <v>4016</v>
      </c>
      <c r="C9" s="207">
        <v>3.8999999999999998E-3</v>
      </c>
      <c r="D9" s="207">
        <v>26.4955</v>
      </c>
      <c r="E9" s="207" t="s">
        <v>103</v>
      </c>
      <c r="F9" s="207" t="s">
        <v>103</v>
      </c>
      <c r="G9" s="207" t="s">
        <v>103</v>
      </c>
      <c r="H9" s="207">
        <v>30.343900000000001</v>
      </c>
      <c r="I9" s="207" t="s">
        <v>103</v>
      </c>
      <c r="J9" s="215" t="s">
        <v>103</v>
      </c>
    </row>
    <row r="10" spans="1:10">
      <c r="A10" s="205" t="s">
        <v>921</v>
      </c>
      <c r="B10" s="206">
        <v>1024</v>
      </c>
      <c r="C10" s="207">
        <v>8.1000000000000003E-2</v>
      </c>
      <c r="D10" s="207">
        <v>99.584199999999996</v>
      </c>
      <c r="E10" s="207" t="s">
        <v>103</v>
      </c>
      <c r="F10" s="207" t="s">
        <v>103</v>
      </c>
      <c r="G10" s="207">
        <v>17.736599999999999</v>
      </c>
      <c r="H10" s="207">
        <v>16.121700000000001</v>
      </c>
      <c r="I10" s="207" t="s">
        <v>103</v>
      </c>
      <c r="J10" s="215" t="s">
        <v>103</v>
      </c>
    </row>
    <row r="11" spans="1:10">
      <c r="A11" s="205" t="s">
        <v>922</v>
      </c>
      <c r="B11" s="206" t="s">
        <v>923</v>
      </c>
      <c r="C11" s="207">
        <v>2.3300000000000001E-2</v>
      </c>
      <c r="D11" s="207">
        <v>41.4086</v>
      </c>
      <c r="E11" s="207" t="s">
        <v>103</v>
      </c>
      <c r="F11" s="207" t="s">
        <v>103</v>
      </c>
      <c r="G11" s="207" t="s">
        <v>103</v>
      </c>
      <c r="H11" s="207">
        <v>29.020800000000001</v>
      </c>
      <c r="I11" s="207" t="s">
        <v>103</v>
      </c>
      <c r="J11" s="215" t="s">
        <v>103</v>
      </c>
    </row>
    <row r="12" spans="1:10">
      <c r="A12" s="205" t="s">
        <v>924</v>
      </c>
      <c r="B12" s="206">
        <v>352</v>
      </c>
      <c r="C12" s="207">
        <v>1.18E-2</v>
      </c>
      <c r="D12" s="207">
        <v>30.013300000000001</v>
      </c>
      <c r="E12" s="207">
        <v>0.56469999999999998</v>
      </c>
      <c r="F12" s="207" t="s">
        <v>103</v>
      </c>
      <c r="G12" s="207">
        <v>32.252800000000001</v>
      </c>
      <c r="H12" s="207">
        <v>22.183700000000002</v>
      </c>
      <c r="I12" s="207" t="s">
        <v>103</v>
      </c>
      <c r="J12" s="215" t="s">
        <v>103</v>
      </c>
    </row>
    <row r="13" spans="1:10">
      <c r="A13" s="205" t="s">
        <v>925</v>
      </c>
      <c r="B13" s="206" t="s">
        <v>34</v>
      </c>
      <c r="C13" s="207">
        <v>7.8200000000000006E-2</v>
      </c>
      <c r="D13" s="207">
        <v>32.439</v>
      </c>
      <c r="E13" s="207" t="s">
        <v>103</v>
      </c>
      <c r="F13" s="207" t="s">
        <v>103</v>
      </c>
      <c r="G13" s="207" t="s">
        <v>103</v>
      </c>
      <c r="H13" s="207">
        <v>28.336300000000001</v>
      </c>
      <c r="I13" s="207" t="s">
        <v>103</v>
      </c>
      <c r="J13" s="215" t="s">
        <v>103</v>
      </c>
    </row>
    <row r="14" spans="1:10">
      <c r="A14" s="205" t="s">
        <v>926</v>
      </c>
      <c r="B14" s="206" t="s">
        <v>927</v>
      </c>
      <c r="C14" s="207">
        <v>5.74E-2</v>
      </c>
      <c r="D14" s="207">
        <v>6.5876999999999999</v>
      </c>
      <c r="E14" s="207">
        <v>0.27800000000000002</v>
      </c>
      <c r="F14" s="207" t="s">
        <v>103</v>
      </c>
      <c r="G14" s="207">
        <v>0.87190000000000001</v>
      </c>
      <c r="H14" s="207">
        <v>22.537600000000001</v>
      </c>
      <c r="I14" s="207" t="s">
        <v>103</v>
      </c>
      <c r="J14" s="215" t="s">
        <v>103</v>
      </c>
    </row>
    <row r="15" spans="1:10">
      <c r="A15" s="205" t="s">
        <v>928</v>
      </c>
      <c r="B15" s="206" t="s">
        <v>19</v>
      </c>
      <c r="C15" s="207">
        <v>3.9399999999999998E-2</v>
      </c>
      <c r="D15" s="207">
        <v>5.6642000000000001</v>
      </c>
      <c r="E15" s="207" t="s">
        <v>103</v>
      </c>
      <c r="F15" s="207" t="s">
        <v>103</v>
      </c>
      <c r="G15" s="207" t="s">
        <v>103</v>
      </c>
      <c r="H15" s="207">
        <v>5.0563000000000002</v>
      </c>
      <c r="I15" s="207" t="s">
        <v>103</v>
      </c>
      <c r="J15" s="215" t="s">
        <v>103</v>
      </c>
    </row>
    <row r="16" spans="1:10" ht="15" thickBot="1">
      <c r="A16" s="201" t="s">
        <v>929</v>
      </c>
      <c r="B16" s="208" t="s">
        <v>930</v>
      </c>
      <c r="C16" s="209">
        <v>0.1298</v>
      </c>
      <c r="D16" s="209">
        <v>37.075299999999999</v>
      </c>
      <c r="E16" s="209" t="s">
        <v>103</v>
      </c>
      <c r="F16" s="209" t="s">
        <v>103</v>
      </c>
      <c r="G16" s="209">
        <v>0.2152</v>
      </c>
      <c r="H16" s="209">
        <v>0.77610000000000001</v>
      </c>
      <c r="I16" s="209" t="s">
        <v>103</v>
      </c>
      <c r="J16" s="213">
        <v>92</v>
      </c>
    </row>
    <row r="17" spans="1:12" ht="15" thickBot="1"/>
    <row r="18" spans="1:12" ht="16.149999999999999">
      <c r="A18" s="223" t="s">
        <v>931</v>
      </c>
      <c r="B18" s="223" t="s">
        <v>932</v>
      </c>
      <c r="C18" s="222" t="s">
        <v>933</v>
      </c>
      <c r="D18" s="216" t="s">
        <v>289</v>
      </c>
      <c r="E18" s="216" t="s">
        <v>934</v>
      </c>
      <c r="F18" s="216" t="s">
        <v>935</v>
      </c>
      <c r="G18" s="216" t="s">
        <v>936</v>
      </c>
      <c r="H18" s="216" t="s">
        <v>937</v>
      </c>
      <c r="I18" s="216" t="s">
        <v>938</v>
      </c>
      <c r="J18" s="216" t="s">
        <v>939</v>
      </c>
      <c r="K18" s="216" t="s">
        <v>940</v>
      </c>
      <c r="L18" s="217" t="s">
        <v>941</v>
      </c>
    </row>
    <row r="19" spans="1:12">
      <c r="A19" s="224">
        <v>323</v>
      </c>
      <c r="B19" s="224" t="s">
        <v>35</v>
      </c>
      <c r="C19">
        <v>5</v>
      </c>
      <c r="D19">
        <v>6.68</v>
      </c>
      <c r="E19">
        <v>485</v>
      </c>
      <c r="F19">
        <v>12.9</v>
      </c>
      <c r="G19">
        <v>-31</v>
      </c>
      <c r="H19">
        <v>0.13</v>
      </c>
      <c r="I19">
        <v>0</v>
      </c>
      <c r="J19">
        <v>0</v>
      </c>
      <c r="K19">
        <v>3</v>
      </c>
      <c r="L19" s="218">
        <v>0</v>
      </c>
    </row>
    <row r="20" spans="1:12">
      <c r="A20" s="224">
        <v>323</v>
      </c>
      <c r="B20" s="224" t="s">
        <v>942</v>
      </c>
      <c r="C20">
        <v>7</v>
      </c>
      <c r="D20">
        <v>5.55</v>
      </c>
      <c r="E20">
        <v>420</v>
      </c>
      <c r="F20">
        <v>13.1</v>
      </c>
      <c r="G20">
        <v>99</v>
      </c>
      <c r="H20">
        <v>0.37</v>
      </c>
      <c r="I20">
        <v>0</v>
      </c>
      <c r="J20">
        <v>100</v>
      </c>
      <c r="K20">
        <v>0</v>
      </c>
      <c r="L20" s="218">
        <v>1</v>
      </c>
    </row>
    <row r="21" spans="1:12">
      <c r="A21" s="224">
        <v>241</v>
      </c>
      <c r="B21" s="224" t="s">
        <v>35</v>
      </c>
      <c r="C21">
        <v>8</v>
      </c>
      <c r="D21">
        <v>6.23</v>
      </c>
      <c r="E21">
        <v>362</v>
      </c>
      <c r="F21">
        <v>12.5</v>
      </c>
      <c r="G21">
        <v>-52</v>
      </c>
      <c r="H21">
        <v>0.19</v>
      </c>
      <c r="I21">
        <v>0</v>
      </c>
      <c r="J21">
        <v>0</v>
      </c>
      <c r="K21">
        <v>25</v>
      </c>
      <c r="L21" s="218">
        <v>1</v>
      </c>
    </row>
    <row r="22" spans="1:12">
      <c r="A22" s="224">
        <v>1033</v>
      </c>
      <c r="B22" s="224" t="s">
        <v>38</v>
      </c>
      <c r="C22">
        <v>8</v>
      </c>
      <c r="D22">
        <v>7.11</v>
      </c>
      <c r="E22">
        <v>500</v>
      </c>
      <c r="F22">
        <v>13.2</v>
      </c>
      <c r="G22">
        <v>-145</v>
      </c>
      <c r="H22">
        <v>1.1100000000000001</v>
      </c>
      <c r="I22">
        <v>0</v>
      </c>
      <c r="J22">
        <v>0</v>
      </c>
      <c r="K22">
        <v>10</v>
      </c>
      <c r="L22" s="218">
        <v>2</v>
      </c>
    </row>
    <row r="23" spans="1:12">
      <c r="A23" s="224" t="s">
        <v>943</v>
      </c>
      <c r="B23" s="224" t="s">
        <v>35</v>
      </c>
      <c r="C23">
        <v>5</v>
      </c>
      <c r="D23">
        <v>6.01</v>
      </c>
      <c r="E23">
        <v>289</v>
      </c>
      <c r="F23">
        <v>12.5</v>
      </c>
      <c r="G23">
        <v>73</v>
      </c>
      <c r="H23">
        <v>0.42</v>
      </c>
      <c r="I23">
        <v>5</v>
      </c>
      <c r="J23">
        <v>50</v>
      </c>
      <c r="K23">
        <v>0</v>
      </c>
      <c r="L23" s="218">
        <v>2</v>
      </c>
    </row>
    <row r="24" spans="1:12">
      <c r="A24" s="224">
        <v>4016</v>
      </c>
      <c r="B24" s="224" t="s">
        <v>32</v>
      </c>
      <c r="C24">
        <v>7</v>
      </c>
      <c r="D24">
        <v>6.09</v>
      </c>
      <c r="E24">
        <v>252</v>
      </c>
      <c r="F24">
        <v>12.9</v>
      </c>
      <c r="G24">
        <v>6</v>
      </c>
      <c r="H24">
        <v>0.22</v>
      </c>
      <c r="I24">
        <v>0</v>
      </c>
      <c r="J24">
        <v>0</v>
      </c>
      <c r="K24">
        <v>3</v>
      </c>
      <c r="L24" s="218">
        <v>5</v>
      </c>
    </row>
    <row r="25" spans="1:12">
      <c r="A25" s="224">
        <v>1024</v>
      </c>
      <c r="B25" s="224" t="s">
        <v>32</v>
      </c>
      <c r="C25">
        <v>6</v>
      </c>
      <c r="D25">
        <v>6.31</v>
      </c>
      <c r="E25">
        <v>521</v>
      </c>
      <c r="F25">
        <v>12.2</v>
      </c>
      <c r="G25">
        <v>53</v>
      </c>
      <c r="H25">
        <v>0.25</v>
      </c>
      <c r="I25">
        <v>0</v>
      </c>
      <c r="J25" s="78">
        <v>10</v>
      </c>
      <c r="K25">
        <v>0</v>
      </c>
      <c r="L25" s="218">
        <v>2</v>
      </c>
    </row>
    <row r="26" spans="1:12">
      <c r="A26" s="224">
        <v>352</v>
      </c>
      <c r="B26" s="226" t="s">
        <v>12</v>
      </c>
      <c r="C26">
        <v>5</v>
      </c>
      <c r="D26">
        <v>5.42</v>
      </c>
      <c r="E26">
        <v>244</v>
      </c>
      <c r="F26">
        <v>11.9</v>
      </c>
      <c r="G26">
        <v>120</v>
      </c>
      <c r="H26">
        <v>0.16</v>
      </c>
      <c r="I26">
        <v>0</v>
      </c>
      <c r="J26">
        <v>50</v>
      </c>
      <c r="K26">
        <v>0</v>
      </c>
      <c r="L26" s="218">
        <v>0</v>
      </c>
    </row>
    <row r="27" spans="1:12">
      <c r="A27" s="224" t="s">
        <v>944</v>
      </c>
      <c r="B27" s="224" t="s">
        <v>35</v>
      </c>
      <c r="C27">
        <v>5</v>
      </c>
      <c r="D27">
        <v>6.32</v>
      </c>
      <c r="E27">
        <v>291</v>
      </c>
      <c r="F27">
        <v>12.2</v>
      </c>
      <c r="G27">
        <v>-90</v>
      </c>
      <c r="H27">
        <v>0.39</v>
      </c>
      <c r="I27">
        <v>0</v>
      </c>
      <c r="J27">
        <v>0</v>
      </c>
      <c r="K27">
        <v>10</v>
      </c>
      <c r="L27" s="218">
        <v>5</v>
      </c>
    </row>
    <row r="28" spans="1:12">
      <c r="A28" s="224" t="s">
        <v>927</v>
      </c>
      <c r="B28" s="224" t="s">
        <v>18</v>
      </c>
      <c r="C28">
        <v>7</v>
      </c>
      <c r="D28">
        <v>5.85</v>
      </c>
      <c r="E28">
        <v>120</v>
      </c>
      <c r="F28">
        <v>12</v>
      </c>
      <c r="G28">
        <v>18</v>
      </c>
      <c r="H28">
        <v>0.1</v>
      </c>
      <c r="I28">
        <v>0</v>
      </c>
      <c r="J28">
        <v>10</v>
      </c>
      <c r="K28">
        <v>0</v>
      </c>
      <c r="L28" s="218">
        <v>2</v>
      </c>
    </row>
    <row r="29" spans="1:12">
      <c r="A29" s="224" t="s">
        <v>19</v>
      </c>
      <c r="B29" s="224" t="s">
        <v>945</v>
      </c>
      <c r="C29">
        <v>6</v>
      </c>
      <c r="D29">
        <v>6.22</v>
      </c>
      <c r="E29">
        <v>212</v>
      </c>
      <c r="F29">
        <v>12.2</v>
      </c>
      <c r="G29">
        <v>26</v>
      </c>
      <c r="H29">
        <v>0.18</v>
      </c>
      <c r="I29">
        <v>0</v>
      </c>
      <c r="J29">
        <v>0</v>
      </c>
      <c r="K29">
        <v>0</v>
      </c>
      <c r="L29" s="218">
        <v>2</v>
      </c>
    </row>
    <row r="30" spans="1:12">
      <c r="A30" s="224">
        <v>4031</v>
      </c>
      <c r="B30" s="224" t="s">
        <v>35</v>
      </c>
      <c r="C30" s="219" t="s">
        <v>14</v>
      </c>
      <c r="D30" t="s">
        <v>14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  <c r="J30" t="s">
        <v>14</v>
      </c>
      <c r="K30">
        <v>10</v>
      </c>
      <c r="L30" s="218">
        <v>5</v>
      </c>
    </row>
    <row r="31" spans="1:12" ht="15" thickBot="1">
      <c r="A31" s="225">
        <v>4031</v>
      </c>
      <c r="B31" s="225" t="s">
        <v>36</v>
      </c>
      <c r="C31" s="220" t="s">
        <v>14</v>
      </c>
      <c r="D31" s="125" t="s">
        <v>14</v>
      </c>
      <c r="E31" s="125" t="s">
        <v>14</v>
      </c>
      <c r="F31" s="125" t="s">
        <v>14</v>
      </c>
      <c r="G31" s="125" t="s">
        <v>14</v>
      </c>
      <c r="H31" s="125" t="s">
        <v>14</v>
      </c>
      <c r="I31" s="125" t="s">
        <v>14</v>
      </c>
      <c r="J31" s="125" t="s">
        <v>14</v>
      </c>
      <c r="K31" s="125" t="s">
        <v>14</v>
      </c>
      <c r="L31" s="221" t="s">
        <v>14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8"/>
  <sheetViews>
    <sheetView topLeftCell="A7" zoomScale="125" zoomScaleNormal="125" zoomScalePageLayoutView="125" workbookViewId="0">
      <selection activeCell="A39" sqref="A39:X55"/>
    </sheetView>
  </sheetViews>
  <sheetFormatPr defaultColWidth="8.85546875" defaultRowHeight="14.45"/>
  <cols>
    <col min="1" max="1" width="22.28515625" customWidth="1"/>
    <col min="2" max="31" width="11.42578125" customWidth="1"/>
  </cols>
  <sheetData>
    <row r="1" spans="1:30" ht="28.9">
      <c r="O1" s="36" t="s">
        <v>946</v>
      </c>
      <c r="P1" s="36" t="s">
        <v>947</v>
      </c>
      <c r="Q1" s="36" t="s">
        <v>948</v>
      </c>
      <c r="U1" s="53" t="s">
        <v>949</v>
      </c>
    </row>
    <row r="2" spans="1:30" ht="15.6">
      <c r="A2" s="33" t="s">
        <v>950</v>
      </c>
      <c r="O2" s="45" t="s">
        <v>951</v>
      </c>
      <c r="P2" s="45" t="s">
        <v>952</v>
      </c>
      <c r="Q2" s="45" t="s">
        <v>953</v>
      </c>
      <c r="U2" s="64" t="s">
        <v>954</v>
      </c>
    </row>
    <row r="3" spans="1:30" ht="15.6">
      <c r="O3" s="45"/>
      <c r="P3" s="45"/>
      <c r="Q3" s="45"/>
      <c r="T3" s="63" t="s">
        <v>955</v>
      </c>
      <c r="U3" s="64"/>
    </row>
    <row r="4" spans="1:30" ht="28.9">
      <c r="A4" s="34" t="s">
        <v>956</v>
      </c>
      <c r="B4" s="35" t="s">
        <v>957</v>
      </c>
      <c r="C4" s="36" t="s">
        <v>958</v>
      </c>
      <c r="D4" s="37" t="s">
        <v>959</v>
      </c>
      <c r="E4" s="36" t="s">
        <v>960</v>
      </c>
      <c r="F4" s="36" t="s">
        <v>34</v>
      </c>
      <c r="G4" s="37" t="s">
        <v>961</v>
      </c>
      <c r="H4" s="37" t="s">
        <v>962</v>
      </c>
      <c r="I4" s="36" t="s">
        <v>963</v>
      </c>
      <c r="J4" s="37" t="s">
        <v>964</v>
      </c>
      <c r="K4" s="36" t="s">
        <v>965</v>
      </c>
      <c r="L4" s="36" t="s">
        <v>966</v>
      </c>
      <c r="M4" s="37" t="s">
        <v>967</v>
      </c>
      <c r="N4" s="36" t="s">
        <v>968</v>
      </c>
      <c r="O4" s="229" t="s">
        <v>96</v>
      </c>
      <c r="P4" s="229" t="s">
        <v>96</v>
      </c>
      <c r="Q4" s="229" t="s">
        <v>96</v>
      </c>
      <c r="R4" s="38" t="s">
        <v>969</v>
      </c>
      <c r="T4" s="34" t="s">
        <v>956</v>
      </c>
      <c r="U4" s="230" t="s">
        <v>96</v>
      </c>
      <c r="V4" s="35" t="s">
        <v>970</v>
      </c>
      <c r="W4" s="36" t="s">
        <v>971</v>
      </c>
      <c r="X4" s="36" t="s">
        <v>972</v>
      </c>
      <c r="Y4" s="36" t="s">
        <v>973</v>
      </c>
      <c r="Z4" s="36" t="s">
        <v>974</v>
      </c>
      <c r="AA4" s="36" t="s">
        <v>946</v>
      </c>
      <c r="AB4" s="36" t="s">
        <v>947</v>
      </c>
      <c r="AC4" s="36" t="s">
        <v>948</v>
      </c>
      <c r="AD4" s="53" t="s">
        <v>949</v>
      </c>
    </row>
    <row r="5" spans="1:30" ht="28.9">
      <c r="A5" s="39" t="s">
        <v>975</v>
      </c>
      <c r="B5" s="40" t="s">
        <v>976</v>
      </c>
      <c r="C5" s="41" t="s">
        <v>977</v>
      </c>
      <c r="D5" s="41" t="s">
        <v>978</v>
      </c>
      <c r="E5" s="41" t="s">
        <v>979</v>
      </c>
      <c r="F5" s="41" t="s">
        <v>980</v>
      </c>
      <c r="G5" s="41" t="s">
        <v>981</v>
      </c>
      <c r="H5" s="41" t="s">
        <v>982</v>
      </c>
      <c r="I5" s="41" t="s">
        <v>983</v>
      </c>
      <c r="J5" s="41" t="s">
        <v>984</v>
      </c>
      <c r="K5" s="41" t="s">
        <v>985</v>
      </c>
      <c r="L5" s="41" t="s">
        <v>986</v>
      </c>
      <c r="M5" s="41" t="s">
        <v>987</v>
      </c>
      <c r="N5" s="41" t="s">
        <v>988</v>
      </c>
      <c r="O5" s="56"/>
      <c r="P5" s="56"/>
      <c r="Q5" s="56"/>
      <c r="R5" s="42" t="s">
        <v>989</v>
      </c>
      <c r="T5" s="43" t="s">
        <v>990</v>
      </c>
      <c r="U5" s="64"/>
      <c r="V5" s="44" t="s">
        <v>991</v>
      </c>
      <c r="W5" s="45" t="s">
        <v>992</v>
      </c>
      <c r="X5" s="45" t="s">
        <v>993</v>
      </c>
      <c r="Y5" s="45" t="s">
        <v>994</v>
      </c>
      <c r="Z5" s="45" t="s">
        <v>995</v>
      </c>
      <c r="AA5" s="45" t="s">
        <v>951</v>
      </c>
      <c r="AB5" s="45" t="s">
        <v>952</v>
      </c>
      <c r="AC5" s="45" t="s">
        <v>953</v>
      </c>
      <c r="AD5" s="64" t="s">
        <v>954</v>
      </c>
    </row>
    <row r="6" spans="1:30">
      <c r="A6" s="43" t="s">
        <v>996</v>
      </c>
      <c r="B6" s="44" t="s">
        <v>997</v>
      </c>
      <c r="C6" s="45" t="s">
        <v>998</v>
      </c>
      <c r="D6" s="45" t="s">
        <v>999</v>
      </c>
      <c r="E6" s="45" t="s">
        <v>1000</v>
      </c>
      <c r="F6" s="45" t="s">
        <v>1001</v>
      </c>
      <c r="G6" s="45" t="s">
        <v>1002</v>
      </c>
      <c r="H6" s="45" t="s">
        <v>1003</v>
      </c>
      <c r="I6" s="45" t="s">
        <v>1004</v>
      </c>
      <c r="J6" s="45" t="s">
        <v>1005</v>
      </c>
      <c r="K6" s="45" t="s">
        <v>1006</v>
      </c>
      <c r="L6" s="45" t="s">
        <v>1007</v>
      </c>
      <c r="M6" s="45" t="s">
        <v>1008</v>
      </c>
      <c r="N6" s="45" t="s">
        <v>1009</v>
      </c>
      <c r="O6" s="66">
        <v>1.1843405996417818E-2</v>
      </c>
      <c r="P6" s="66">
        <v>0.8471448978818914</v>
      </c>
      <c r="Q6" s="66">
        <v>2.1525640697781783</v>
      </c>
      <c r="R6" s="46" t="s">
        <v>1010</v>
      </c>
      <c r="T6" s="43"/>
      <c r="U6" s="67">
        <v>7.549787841774303</v>
      </c>
      <c r="V6" s="44"/>
      <c r="W6" s="45"/>
      <c r="X6" s="45"/>
      <c r="Y6" s="45"/>
      <c r="Z6" s="45"/>
      <c r="AA6" s="45"/>
      <c r="AB6" s="45"/>
      <c r="AC6" s="45"/>
      <c r="AD6" s="64"/>
    </row>
    <row r="7" spans="1:30">
      <c r="A7" s="47" t="s">
        <v>1011</v>
      </c>
      <c r="B7" s="48" t="s">
        <v>97</v>
      </c>
      <c r="C7" s="49" t="s">
        <v>97</v>
      </c>
      <c r="D7" s="49" t="s">
        <v>97</v>
      </c>
      <c r="E7" s="49" t="s">
        <v>97</v>
      </c>
      <c r="F7" s="49" t="s">
        <v>97</v>
      </c>
      <c r="G7" s="49" t="s">
        <v>97</v>
      </c>
      <c r="H7" s="49" t="s">
        <v>97</v>
      </c>
      <c r="I7" s="49" t="s">
        <v>97</v>
      </c>
      <c r="J7" s="49" t="s">
        <v>97</v>
      </c>
      <c r="K7" s="49" t="s">
        <v>97</v>
      </c>
      <c r="L7" s="49" t="s">
        <v>97</v>
      </c>
      <c r="M7" s="49" t="s">
        <v>97</v>
      </c>
      <c r="N7" s="49" t="s">
        <v>97</v>
      </c>
      <c r="O7" s="66">
        <v>0.23627560433186376</v>
      </c>
      <c r="P7" s="66">
        <v>7.6544494906443097</v>
      </c>
      <c r="Q7" s="66">
        <v>0.82937944518896112</v>
      </c>
      <c r="R7" s="50" t="s">
        <v>97</v>
      </c>
      <c r="T7" s="47" t="s">
        <v>1011</v>
      </c>
      <c r="U7" s="67">
        <v>0.12056877035831433</v>
      </c>
      <c r="V7" s="228" t="s">
        <v>96</v>
      </c>
      <c r="W7" s="229" t="s">
        <v>96</v>
      </c>
      <c r="X7" s="229" t="s">
        <v>96</v>
      </c>
      <c r="Y7" s="229" t="s">
        <v>96</v>
      </c>
      <c r="Z7" s="229" t="s">
        <v>96</v>
      </c>
      <c r="AA7" s="229" t="s">
        <v>96</v>
      </c>
      <c r="AB7" s="229" t="s">
        <v>96</v>
      </c>
      <c r="AC7" s="229" t="s">
        <v>96</v>
      </c>
      <c r="AD7" s="230" t="s">
        <v>96</v>
      </c>
    </row>
    <row r="8" spans="1:30">
      <c r="A8" s="51"/>
      <c r="B8" s="52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66">
        <v>9.4645409033477623E-2</v>
      </c>
      <c r="P8" s="66">
        <v>0.58958356340062823</v>
      </c>
      <c r="Q8" s="66">
        <v>0.43570808438016351</v>
      </c>
      <c r="R8" s="53"/>
      <c r="T8" s="51"/>
      <c r="U8" s="67">
        <v>1.8955189548332478</v>
      </c>
      <c r="V8" s="65"/>
      <c r="W8" s="56"/>
      <c r="X8" s="56"/>
      <c r="Y8" s="56"/>
      <c r="Z8" s="56"/>
      <c r="AA8" s="56"/>
      <c r="AB8" s="56"/>
      <c r="AC8" s="56"/>
      <c r="AD8" s="64"/>
    </row>
    <row r="9" spans="1:30">
      <c r="A9" s="43" t="s">
        <v>1012</v>
      </c>
      <c r="B9" s="54">
        <v>0.46753661818857978</v>
      </c>
      <c r="C9" s="55">
        <v>0</v>
      </c>
      <c r="D9" s="56">
        <v>29.581486552336326</v>
      </c>
      <c r="E9" s="55">
        <v>0</v>
      </c>
      <c r="F9" s="55">
        <v>1.5046848061833011</v>
      </c>
      <c r="G9" s="56">
        <v>2430</v>
      </c>
      <c r="H9" s="56">
        <v>330.52781418714983</v>
      </c>
      <c r="I9" s="55">
        <v>0</v>
      </c>
      <c r="J9" s="56">
        <v>6200</v>
      </c>
      <c r="K9" s="55">
        <v>0</v>
      </c>
      <c r="L9" s="55">
        <v>2.8294363473453639</v>
      </c>
      <c r="M9" s="56">
        <v>5800</v>
      </c>
      <c r="N9" s="55">
        <v>0</v>
      </c>
      <c r="O9" s="66">
        <v>0.35790937846111598</v>
      </c>
      <c r="P9" s="66">
        <v>2.2089300449021354</v>
      </c>
      <c r="Q9" s="66">
        <v>0.24915603115489698</v>
      </c>
      <c r="R9" s="57">
        <v>0.94851234957569841</v>
      </c>
      <c r="T9" s="43" t="s">
        <v>1012</v>
      </c>
      <c r="U9" s="67">
        <v>0.74344001068369914</v>
      </c>
      <c r="V9" s="54">
        <v>22.555936040523775</v>
      </c>
      <c r="W9" s="55">
        <v>23.063856762405297</v>
      </c>
      <c r="X9" s="55">
        <v>15.115830665414792</v>
      </c>
      <c r="Y9" s="66">
        <v>6.9447790130558156</v>
      </c>
      <c r="Z9" s="66">
        <v>8.1502495372124262</v>
      </c>
      <c r="AA9" s="66">
        <v>1.1843405996417818E-2</v>
      </c>
      <c r="AB9" s="66">
        <v>0.8471448978818914</v>
      </c>
      <c r="AC9" s="66">
        <v>2.1525640697781783</v>
      </c>
      <c r="AD9" s="67">
        <v>7.549787841774303</v>
      </c>
    </row>
    <row r="10" spans="1:30">
      <c r="A10" s="43" t="s">
        <v>1013</v>
      </c>
      <c r="B10" s="54">
        <v>7.2992225344944845</v>
      </c>
      <c r="C10" s="55">
        <v>6.9789043706626979</v>
      </c>
      <c r="D10" s="56">
        <v>206.54516736775523</v>
      </c>
      <c r="E10" s="55">
        <v>7.2430468660746321</v>
      </c>
      <c r="F10" s="55">
        <v>7.2652848728310708</v>
      </c>
      <c r="G10" s="56">
        <v>3700</v>
      </c>
      <c r="H10" s="56">
        <v>10.059655822442844</v>
      </c>
      <c r="I10" s="55">
        <v>7.2113660906756172</v>
      </c>
      <c r="J10" s="56">
        <v>67.832707499458621</v>
      </c>
      <c r="K10" s="55">
        <v>6.8890217304502608</v>
      </c>
      <c r="L10" s="55">
        <v>6.6689455891634912</v>
      </c>
      <c r="M10" s="56">
        <v>95.349666872479162</v>
      </c>
      <c r="N10" s="55">
        <v>6.8631261588270647</v>
      </c>
      <c r="O10" s="66">
        <v>0.12944588326827042</v>
      </c>
      <c r="P10" s="66">
        <v>2.9367842710210645</v>
      </c>
      <c r="Q10" s="66">
        <v>0.27295657039149185</v>
      </c>
      <c r="R10" s="57">
        <v>6.8655097699498535</v>
      </c>
      <c r="T10" s="43" t="s">
        <v>1013</v>
      </c>
      <c r="U10" s="67">
        <v>5.4022168206961166E-3</v>
      </c>
      <c r="V10" s="54">
        <v>12.689610779816499</v>
      </c>
      <c r="W10" s="55">
        <v>13.092168063264781</v>
      </c>
      <c r="X10" s="55">
        <v>14.653305637653578</v>
      </c>
      <c r="Y10" s="55">
        <v>10.798464922503429</v>
      </c>
      <c r="Z10" s="55">
        <v>11.667164145710599</v>
      </c>
      <c r="AA10" s="66">
        <v>0.23627560433186376</v>
      </c>
      <c r="AB10" s="66">
        <v>7.6544494906443097</v>
      </c>
      <c r="AC10" s="66">
        <v>0.82937944518896112</v>
      </c>
      <c r="AD10" s="67">
        <v>0.12056877035831433</v>
      </c>
    </row>
    <row r="11" spans="1:30">
      <c r="A11" s="43" t="s">
        <v>1014</v>
      </c>
      <c r="B11" s="54">
        <v>0.5543356356498278</v>
      </c>
      <c r="C11" s="55">
        <v>0.62635693568731798</v>
      </c>
      <c r="D11" s="56">
        <v>13.861674926498559</v>
      </c>
      <c r="E11" s="55">
        <v>0.55621937856679049</v>
      </c>
      <c r="F11" s="55">
        <v>1.180904599053394</v>
      </c>
      <c r="G11" s="56">
        <v>504.48105657184243</v>
      </c>
      <c r="H11" s="56">
        <v>17.460863273183815</v>
      </c>
      <c r="I11" s="55">
        <v>0.51224789252082614</v>
      </c>
      <c r="J11" s="56">
        <v>287.0248791756232</v>
      </c>
      <c r="K11" s="55">
        <v>0</v>
      </c>
      <c r="L11" s="55">
        <v>0.48719758719747475</v>
      </c>
      <c r="M11" s="56">
        <v>1030</v>
      </c>
      <c r="N11" s="55">
        <v>0.52682558169015614</v>
      </c>
      <c r="O11" s="66">
        <v>0.17929588469191246</v>
      </c>
      <c r="P11" s="66">
        <v>1.2305645205999614</v>
      </c>
      <c r="Q11" s="66">
        <v>0.30678623719823112</v>
      </c>
      <c r="R11" s="57">
        <v>0</v>
      </c>
      <c r="T11" s="43" t="s">
        <v>1014</v>
      </c>
      <c r="U11" s="67">
        <v>0.43137364235509384</v>
      </c>
      <c r="V11" s="68">
        <v>1.0727874760701974</v>
      </c>
      <c r="W11" s="66">
        <v>0.86925448221124957</v>
      </c>
      <c r="X11" s="66">
        <v>1.6675589933623289</v>
      </c>
      <c r="Y11" s="66">
        <v>1.0767492099205496</v>
      </c>
      <c r="Z11" s="66">
        <v>1.4290979702781605</v>
      </c>
      <c r="AA11" s="66">
        <v>9.4645409033477623E-2</v>
      </c>
      <c r="AB11" s="66">
        <v>0.58958356340062823</v>
      </c>
      <c r="AC11" s="66">
        <v>0.43570808438016351</v>
      </c>
      <c r="AD11" s="67">
        <v>1.8955189548332478</v>
      </c>
    </row>
    <row r="12" spans="1:30">
      <c r="A12" s="43" t="s">
        <v>1015</v>
      </c>
      <c r="B12" s="54">
        <v>0.94216259400694435</v>
      </c>
      <c r="C12" s="55">
        <v>0.71496985514063949</v>
      </c>
      <c r="D12" s="56">
        <v>49.737556284640107</v>
      </c>
      <c r="E12" s="55">
        <v>1.010290309489366</v>
      </c>
      <c r="F12" s="55">
        <v>1.1919893605962877</v>
      </c>
      <c r="G12" s="56">
        <v>1190</v>
      </c>
      <c r="H12" s="56">
        <v>11.052307466075192</v>
      </c>
      <c r="I12" s="55">
        <v>0.86185366410002873</v>
      </c>
      <c r="J12" s="56">
        <v>107.81512184112196</v>
      </c>
      <c r="K12" s="55">
        <v>0.85104483609856407</v>
      </c>
      <c r="L12" s="55">
        <v>0.74384536426607117</v>
      </c>
      <c r="M12" s="56">
        <v>165.79819618301667</v>
      </c>
      <c r="N12" s="55">
        <v>0.60135595660016294</v>
      </c>
      <c r="O12" s="66">
        <v>3.9512781326583382E-3</v>
      </c>
      <c r="P12" s="66">
        <v>9.8166191385173941E-3</v>
      </c>
      <c r="Q12" s="66">
        <v>2.079664655362598E-2</v>
      </c>
      <c r="R12" s="57">
        <v>0.71827400734257585</v>
      </c>
      <c r="T12" s="43" t="s">
        <v>1015</v>
      </c>
      <c r="U12" s="67">
        <v>4.5357262378774264E-2</v>
      </c>
      <c r="V12" s="68">
        <v>2.8303433282864425</v>
      </c>
      <c r="W12" s="66">
        <v>3.0147911693043534</v>
      </c>
      <c r="X12" s="66">
        <v>6.060636947828427</v>
      </c>
      <c r="Y12" s="66">
        <v>3.9080330341625182</v>
      </c>
      <c r="Z12" s="66">
        <v>3.3230309296759089</v>
      </c>
      <c r="AA12" s="66">
        <v>0.35790937846111598</v>
      </c>
      <c r="AB12" s="66">
        <v>2.2089300449021354</v>
      </c>
      <c r="AC12" s="66">
        <v>0.24915603115489698</v>
      </c>
      <c r="AD12" s="67">
        <v>0.74344001068369914</v>
      </c>
    </row>
    <row r="13" spans="1:30">
      <c r="A13" s="43" t="s">
        <v>1016</v>
      </c>
      <c r="B13" s="54">
        <v>0</v>
      </c>
      <c r="C13" s="55">
        <v>0</v>
      </c>
      <c r="D13" s="56">
        <v>33.973359261151465</v>
      </c>
      <c r="E13" s="55">
        <v>0</v>
      </c>
      <c r="F13" s="55">
        <v>0</v>
      </c>
      <c r="G13" s="56">
        <v>1210</v>
      </c>
      <c r="H13" s="55">
        <v>1.2590639434065762</v>
      </c>
      <c r="I13" s="55">
        <v>0</v>
      </c>
      <c r="J13" s="55">
        <v>7.0003930851283469</v>
      </c>
      <c r="K13" s="55">
        <v>0</v>
      </c>
      <c r="L13" s="55">
        <v>0.198318931589545</v>
      </c>
      <c r="M13" s="56">
        <v>17.184338174635599</v>
      </c>
      <c r="N13" s="55">
        <v>0</v>
      </c>
      <c r="O13" s="66">
        <v>1.5750149045598603E-2</v>
      </c>
      <c r="P13" s="66">
        <v>2.619438505950843E-2</v>
      </c>
      <c r="Q13" s="66">
        <v>9.6715182269238777E-3</v>
      </c>
      <c r="R13" s="57">
        <v>0</v>
      </c>
      <c r="T13" s="43" t="s">
        <v>1016</v>
      </c>
      <c r="U13" s="67">
        <v>1.4695738788048203E-2</v>
      </c>
      <c r="V13" s="68">
        <v>4.2344208102301222</v>
      </c>
      <c r="W13" s="66">
        <v>3.8363722774435107</v>
      </c>
      <c r="X13" s="66">
        <v>7.3413272645007011</v>
      </c>
      <c r="Y13" s="66">
        <v>4.8118733041169168</v>
      </c>
      <c r="Z13" s="66">
        <v>3.7780022687786414</v>
      </c>
      <c r="AA13" s="66">
        <v>0.12944588326827042</v>
      </c>
      <c r="AB13" s="66">
        <v>2.9367842710210645</v>
      </c>
      <c r="AC13" s="66">
        <v>0.27295657039149185</v>
      </c>
      <c r="AD13" s="67">
        <v>5.4022168206961166E-3</v>
      </c>
    </row>
    <row r="14" spans="1:30">
      <c r="A14" s="43" t="s">
        <v>1017</v>
      </c>
      <c r="B14" s="54">
        <v>0</v>
      </c>
      <c r="C14" s="55">
        <v>0</v>
      </c>
      <c r="D14" s="56">
        <v>59.621741834172539</v>
      </c>
      <c r="E14" s="55">
        <v>0</v>
      </c>
      <c r="F14" s="55">
        <v>1.0688028839328061</v>
      </c>
      <c r="G14" s="56">
        <v>644.14093935887547</v>
      </c>
      <c r="H14" s="55">
        <v>8.8470705783687578</v>
      </c>
      <c r="I14" s="55">
        <v>0</v>
      </c>
      <c r="J14" s="56">
        <v>93.497344889191453</v>
      </c>
      <c r="K14" s="55">
        <v>0</v>
      </c>
      <c r="L14" s="55">
        <v>0.30870408121231746</v>
      </c>
      <c r="M14" s="56">
        <v>117.79129653043661</v>
      </c>
      <c r="N14" s="55">
        <v>0</v>
      </c>
      <c r="O14" s="66">
        <v>5.6174109797291698E-2</v>
      </c>
      <c r="P14" s="66">
        <v>0.10743130923884919</v>
      </c>
      <c r="Q14" s="66">
        <v>1.1137695244575902E-2</v>
      </c>
      <c r="R14" s="57">
        <v>0</v>
      </c>
      <c r="T14" s="43" t="s">
        <v>1017</v>
      </c>
      <c r="U14" s="67">
        <v>0.14442806323392793</v>
      </c>
      <c r="V14" s="68">
        <v>1.583948557055868</v>
      </c>
      <c r="W14" s="66">
        <v>1.5586729676171507</v>
      </c>
      <c r="X14" s="66">
        <v>3.00693435980005</v>
      </c>
      <c r="Y14" s="66">
        <v>1.971769916932808</v>
      </c>
      <c r="Z14" s="66">
        <v>1.7719387238600921</v>
      </c>
      <c r="AA14" s="66">
        <v>0.17929588469191246</v>
      </c>
      <c r="AB14" s="66">
        <v>1.2305645205999614</v>
      </c>
      <c r="AC14" s="66">
        <v>0.30678623719823112</v>
      </c>
      <c r="AD14" s="67">
        <v>0.43137364235509384</v>
      </c>
    </row>
    <row r="15" spans="1:30">
      <c r="A15" s="43" t="s">
        <v>1018</v>
      </c>
      <c r="B15" s="54">
        <v>0</v>
      </c>
      <c r="C15" s="55">
        <v>0</v>
      </c>
      <c r="D15" s="55">
        <v>7.6856855577864094</v>
      </c>
      <c r="E15" s="55">
        <v>0</v>
      </c>
      <c r="F15" s="55">
        <v>11.519302469461504</v>
      </c>
      <c r="G15" s="56">
        <v>14.530658551254302</v>
      </c>
      <c r="H15" s="55">
        <v>9.2954085188686495</v>
      </c>
      <c r="I15" s="55">
        <v>0</v>
      </c>
      <c r="J15" s="56">
        <v>30.106741038634006</v>
      </c>
      <c r="K15" s="55">
        <v>0</v>
      </c>
      <c r="L15" s="55">
        <v>6.9400134100692734E-2</v>
      </c>
      <c r="M15" s="56">
        <v>59.217200413754526</v>
      </c>
      <c r="N15" s="55">
        <v>0</v>
      </c>
      <c r="O15" s="66">
        <v>2.9175696719037886E-2</v>
      </c>
      <c r="P15" s="66">
        <v>4.9942958560360844E-2</v>
      </c>
      <c r="Q15" s="66">
        <v>1.5118194429977526E-2</v>
      </c>
      <c r="R15" s="57">
        <v>0</v>
      </c>
      <c r="T15" s="43" t="s">
        <v>1018</v>
      </c>
      <c r="U15" s="67">
        <v>0.10026333756244589</v>
      </c>
      <c r="V15" s="68">
        <v>1.4598376062019811E-2</v>
      </c>
      <c r="W15" s="66">
        <v>1.2797427558310252E-2</v>
      </c>
      <c r="X15" s="66">
        <v>5.9818359401499273E-2</v>
      </c>
      <c r="Y15" s="66">
        <v>3.4757531490608798E-2</v>
      </c>
      <c r="Z15" s="66">
        <v>2.694127318245192E-2</v>
      </c>
      <c r="AA15" s="66">
        <v>3.9512781326583382E-3</v>
      </c>
      <c r="AB15" s="66">
        <v>9.8166191385173941E-3</v>
      </c>
      <c r="AC15" s="66">
        <v>2.079664655362598E-2</v>
      </c>
      <c r="AD15" s="67">
        <v>4.5357262378774264E-2</v>
      </c>
    </row>
    <row r="16" spans="1:30">
      <c r="A16" s="43" t="s">
        <v>1019</v>
      </c>
      <c r="B16" s="54">
        <v>0</v>
      </c>
      <c r="C16" s="55">
        <v>0</v>
      </c>
      <c r="D16" s="56">
        <v>17.563586428436068</v>
      </c>
      <c r="E16" s="55">
        <v>0</v>
      </c>
      <c r="F16" s="55">
        <v>0.67731727290356003</v>
      </c>
      <c r="G16" s="56">
        <v>35.10968288361569</v>
      </c>
      <c r="H16" s="55">
        <v>1.2880971421311282</v>
      </c>
      <c r="I16" s="55">
        <v>0</v>
      </c>
      <c r="J16" s="56">
        <v>17.011096199028124</v>
      </c>
      <c r="K16" s="55">
        <v>0</v>
      </c>
      <c r="L16" s="55">
        <v>0.1053485554119459</v>
      </c>
      <c r="M16" s="56">
        <v>23.4884058118779</v>
      </c>
      <c r="N16" s="55">
        <v>0</v>
      </c>
      <c r="O16" s="66">
        <v>5.3673645881149971E-2</v>
      </c>
      <c r="P16" s="66">
        <v>8.3485092473436689E-2</v>
      </c>
      <c r="Q16" s="66">
        <v>1.5655893591182073E-2</v>
      </c>
      <c r="R16" s="57">
        <v>0</v>
      </c>
      <c r="T16" s="43" t="s">
        <v>1019</v>
      </c>
      <c r="U16" s="67">
        <v>3.6111454019102131E-2</v>
      </c>
      <c r="V16" s="68">
        <v>3.2262583221514873E-2</v>
      </c>
      <c r="W16" s="66">
        <v>4.0334279409526032E-2</v>
      </c>
      <c r="X16" s="66">
        <v>0.23210434125989896</v>
      </c>
      <c r="Y16" s="66">
        <v>0.13855488115979844</v>
      </c>
      <c r="Z16" s="66">
        <v>5.2039774943907463E-2</v>
      </c>
      <c r="AA16" s="66">
        <v>1.5750149045598603E-2</v>
      </c>
      <c r="AB16" s="66">
        <v>2.619438505950843E-2</v>
      </c>
      <c r="AC16" s="66">
        <v>9.6715182269238777E-3</v>
      </c>
      <c r="AD16" s="67">
        <v>1.4695738788048203E-2</v>
      </c>
    </row>
    <row r="17" spans="1:30">
      <c r="A17" s="43" t="s">
        <v>1020</v>
      </c>
      <c r="B17" s="54">
        <v>0</v>
      </c>
      <c r="C17" s="55">
        <v>0</v>
      </c>
      <c r="D17" s="55">
        <v>6.6512756240295969</v>
      </c>
      <c r="E17" s="55">
        <v>0</v>
      </c>
      <c r="F17" s="55">
        <v>0</v>
      </c>
      <c r="G17" s="56">
        <v>105.17490280153002</v>
      </c>
      <c r="H17" s="55">
        <v>2.9166429395050049</v>
      </c>
      <c r="I17" s="55">
        <v>0</v>
      </c>
      <c r="J17" s="55">
        <v>4.3848103727207288</v>
      </c>
      <c r="K17" s="55">
        <v>0</v>
      </c>
      <c r="L17" s="55">
        <v>0.12925838096612025</v>
      </c>
      <c r="M17" s="55">
        <v>2.6424943282227886</v>
      </c>
      <c r="N17" s="55">
        <v>0</v>
      </c>
      <c r="O17" s="66">
        <v>2.7573951853371519E-2</v>
      </c>
      <c r="P17" s="66">
        <v>6.3044398160505777E-2</v>
      </c>
      <c r="Q17" s="66">
        <v>5.5570087900264506E-2</v>
      </c>
      <c r="R17" s="57">
        <v>0</v>
      </c>
      <c r="T17" s="43" t="s">
        <v>1020</v>
      </c>
      <c r="U17" s="67">
        <v>3.4127871833155167E-2</v>
      </c>
      <c r="V17" s="68">
        <v>0.14029696607619371</v>
      </c>
      <c r="W17" s="66">
        <v>0.14868307471870074</v>
      </c>
      <c r="X17" s="66">
        <v>0.6727147262380927</v>
      </c>
      <c r="Y17" s="66">
        <v>0.41780952976829572</v>
      </c>
      <c r="Z17" s="66">
        <v>0.2000742225912549</v>
      </c>
      <c r="AA17" s="66">
        <v>5.6174109797291698E-2</v>
      </c>
      <c r="AB17" s="66">
        <v>0.10743130923884919</v>
      </c>
      <c r="AC17" s="66">
        <v>1.1137695244575902E-2</v>
      </c>
      <c r="AD17" s="67">
        <v>0.14442806323392793</v>
      </c>
    </row>
    <row r="18" spans="1:30">
      <c r="A18" s="43" t="s">
        <v>1021</v>
      </c>
      <c r="B18" s="54">
        <v>0</v>
      </c>
      <c r="C18" s="55">
        <v>0</v>
      </c>
      <c r="D18" s="56">
        <v>45.679102053393045</v>
      </c>
      <c r="E18" s="55">
        <v>0</v>
      </c>
      <c r="F18" s="55">
        <v>0</v>
      </c>
      <c r="G18" s="56">
        <v>60.365687875504044</v>
      </c>
      <c r="H18" s="55">
        <v>5.5146456599371207</v>
      </c>
      <c r="I18" s="55">
        <v>0</v>
      </c>
      <c r="J18" s="56">
        <v>25.412369847128552</v>
      </c>
      <c r="K18" s="55">
        <v>0</v>
      </c>
      <c r="L18" s="55">
        <v>0.14211988412033019</v>
      </c>
      <c r="M18" s="56">
        <v>59.586737477321648</v>
      </c>
      <c r="N18" s="55">
        <v>0</v>
      </c>
      <c r="O18" s="66">
        <v>0.17370828699267521</v>
      </c>
      <c r="P18" s="66">
        <v>0.33068227040152931</v>
      </c>
      <c r="Q18" s="66">
        <v>0.1146492130769166</v>
      </c>
      <c r="R18" s="57">
        <v>0</v>
      </c>
      <c r="T18" s="43" t="s">
        <v>1021</v>
      </c>
      <c r="U18" s="67">
        <v>0.13683061669716978</v>
      </c>
      <c r="V18" s="68">
        <v>6.6255224352988681E-2</v>
      </c>
      <c r="W18" s="66">
        <v>7.3792178710177625E-2</v>
      </c>
      <c r="X18" s="66">
        <v>0.35690965901265298</v>
      </c>
      <c r="Y18" s="66">
        <v>0.22231287744594572</v>
      </c>
      <c r="Z18" s="66">
        <v>0.10747348586693711</v>
      </c>
      <c r="AA18" s="66">
        <v>2.9175696719037886E-2</v>
      </c>
      <c r="AB18" s="66">
        <v>4.9942958560360844E-2</v>
      </c>
      <c r="AC18" s="66">
        <v>1.5118194429977526E-2</v>
      </c>
      <c r="AD18" s="67">
        <v>0.10026333756244589</v>
      </c>
    </row>
    <row r="19" spans="1:30">
      <c r="A19" s="43" t="s">
        <v>1022</v>
      </c>
      <c r="B19" s="54">
        <v>0</v>
      </c>
      <c r="C19" s="55">
        <v>0</v>
      </c>
      <c r="D19" s="56">
        <v>41.095245950106857</v>
      </c>
      <c r="E19" s="55">
        <v>0</v>
      </c>
      <c r="F19" s="55">
        <v>0</v>
      </c>
      <c r="G19" s="56">
        <v>85.566129233952879</v>
      </c>
      <c r="H19" s="55">
        <v>2.6893006639039538</v>
      </c>
      <c r="I19" s="55">
        <v>0</v>
      </c>
      <c r="J19" s="55">
        <v>4.4992712376593751</v>
      </c>
      <c r="K19" s="55">
        <v>0</v>
      </c>
      <c r="L19" s="55">
        <v>0.13568452257161884</v>
      </c>
      <c r="M19" s="56">
        <v>20.438043572236552</v>
      </c>
      <c r="N19" s="55">
        <v>0</v>
      </c>
      <c r="O19" s="66">
        <v>1.8292425305963692E-3</v>
      </c>
      <c r="P19" s="66">
        <v>1.7489962198234997E-3</v>
      </c>
      <c r="Q19" s="66">
        <v>4.9376258424159631E-4</v>
      </c>
      <c r="R19" s="57">
        <v>0</v>
      </c>
      <c r="T19" s="43" t="s">
        <v>1022</v>
      </c>
      <c r="U19" s="67">
        <v>5.6468898777411935E-3</v>
      </c>
      <c r="V19" s="68">
        <v>8.9118992683073911E-2</v>
      </c>
      <c r="W19" s="66">
        <v>0.10390134889259946</v>
      </c>
      <c r="X19" s="66">
        <v>0.52661740754089481</v>
      </c>
      <c r="Y19" s="66">
        <v>0.347342357249112</v>
      </c>
      <c r="Z19" s="66">
        <v>0.14586394638583175</v>
      </c>
      <c r="AA19" s="66">
        <v>5.3673645881149971E-2</v>
      </c>
      <c r="AB19" s="66">
        <v>8.3485092473436689E-2</v>
      </c>
      <c r="AC19" s="66">
        <v>1.5655893591182073E-2</v>
      </c>
      <c r="AD19" s="67">
        <v>3.6111454019102131E-2</v>
      </c>
    </row>
    <row r="20" spans="1:30">
      <c r="A20" s="43" t="s">
        <v>1023</v>
      </c>
      <c r="B20" s="54">
        <v>0</v>
      </c>
      <c r="C20" s="55">
        <v>0</v>
      </c>
      <c r="D20" s="56">
        <v>30.641740163787148</v>
      </c>
      <c r="E20" s="55">
        <v>0</v>
      </c>
      <c r="F20" s="55">
        <v>2.3240902650282753</v>
      </c>
      <c r="G20" s="56">
        <v>57.437101698373652</v>
      </c>
      <c r="H20" s="56">
        <v>13.562946491993257</v>
      </c>
      <c r="I20" s="55">
        <v>0</v>
      </c>
      <c r="J20" s="56">
        <v>65.657956536454975</v>
      </c>
      <c r="K20" s="55">
        <v>0</v>
      </c>
      <c r="L20" s="55">
        <v>0.13798962626573941</v>
      </c>
      <c r="M20" s="56">
        <v>83.820726605774325</v>
      </c>
      <c r="N20" s="55">
        <v>0</v>
      </c>
      <c r="O20" s="66">
        <v>6.7434966063418672E-2</v>
      </c>
      <c r="P20" s="66">
        <v>0.15413562944052214</v>
      </c>
      <c r="Q20" s="66">
        <v>5.5894722666533184E-2</v>
      </c>
      <c r="R20" s="57">
        <v>0</v>
      </c>
      <c r="T20" s="43" t="s">
        <v>1023</v>
      </c>
      <c r="U20" s="67">
        <v>5.0479072327303545E-2</v>
      </c>
      <c r="V20" s="68">
        <v>6.4971381682914497E-2</v>
      </c>
      <c r="W20" s="66">
        <v>7.2793850885227274E-2</v>
      </c>
      <c r="X20" s="66">
        <v>0.31788962587889136</v>
      </c>
      <c r="Y20" s="66">
        <v>0.2104362228736382</v>
      </c>
      <c r="Z20" s="66">
        <v>0.10682541043233039</v>
      </c>
      <c r="AA20" s="66">
        <v>2.7573951853371519E-2</v>
      </c>
      <c r="AB20" s="66">
        <v>6.3044398160505777E-2</v>
      </c>
      <c r="AC20" s="66">
        <v>5.5570087900264506E-2</v>
      </c>
      <c r="AD20" s="67">
        <v>3.4127871833155167E-2</v>
      </c>
    </row>
    <row r="21" spans="1:30">
      <c r="A21" s="43" t="s">
        <v>1024</v>
      </c>
      <c r="B21" s="54">
        <v>0</v>
      </c>
      <c r="C21" s="55">
        <v>0</v>
      </c>
      <c r="D21" s="56">
        <v>119.35665471574086</v>
      </c>
      <c r="E21" s="55">
        <v>0</v>
      </c>
      <c r="F21" s="55">
        <v>0</v>
      </c>
      <c r="G21" s="56">
        <v>299.16054339470145</v>
      </c>
      <c r="H21" s="56">
        <v>24.657892905625591</v>
      </c>
      <c r="I21" s="55">
        <v>0</v>
      </c>
      <c r="J21" s="56">
        <v>52.55758485309395</v>
      </c>
      <c r="K21" s="55">
        <v>0</v>
      </c>
      <c r="L21" s="55">
        <v>0.26282631229103776</v>
      </c>
      <c r="M21" s="56">
        <v>97.925692611106882</v>
      </c>
      <c r="N21" s="55">
        <v>0</v>
      </c>
      <c r="O21" s="66">
        <v>5.6233729418914743E-3</v>
      </c>
      <c r="P21" s="66">
        <v>8.2426409372956585E-3</v>
      </c>
      <c r="Q21" s="66">
        <v>5.4992082350953965E-3</v>
      </c>
      <c r="R21" s="57">
        <v>0</v>
      </c>
      <c r="T21" s="43" t="s">
        <v>1024</v>
      </c>
      <c r="U21" s="67">
        <v>2.710766739341728E-2</v>
      </c>
      <c r="V21" s="68">
        <v>0.37019400889353538</v>
      </c>
      <c r="W21" s="66">
        <v>0.41333814829737425</v>
      </c>
      <c r="X21" s="66">
        <v>1.848557908901191</v>
      </c>
      <c r="Y21" s="66">
        <v>1.2104650687225051</v>
      </c>
      <c r="Z21" s="66">
        <v>0.56699883620382108</v>
      </c>
      <c r="AA21" s="66">
        <v>0.17370828699267521</v>
      </c>
      <c r="AB21" s="66">
        <v>0.33068227040152931</v>
      </c>
      <c r="AC21" s="66">
        <v>0.1146492130769166</v>
      </c>
      <c r="AD21" s="67">
        <v>0.13683061669716978</v>
      </c>
    </row>
    <row r="22" spans="1:30">
      <c r="A22" s="43" t="s">
        <v>1025</v>
      </c>
      <c r="B22" s="54">
        <v>0</v>
      </c>
      <c r="C22" s="55">
        <v>0</v>
      </c>
      <c r="D22" s="55">
        <v>4.021103242827647</v>
      </c>
      <c r="E22" s="55">
        <v>0</v>
      </c>
      <c r="F22" s="55">
        <v>0</v>
      </c>
      <c r="G22" s="55">
        <v>2.9847042453243975</v>
      </c>
      <c r="H22" s="55">
        <v>0.56859712226905379</v>
      </c>
      <c r="I22" s="55">
        <v>0</v>
      </c>
      <c r="J22" s="55">
        <v>0.64451935348729583</v>
      </c>
      <c r="K22" s="55">
        <v>0</v>
      </c>
      <c r="L22" s="55">
        <v>6.3171052387396662E-2</v>
      </c>
      <c r="M22" s="55">
        <v>1.5484749983791686</v>
      </c>
      <c r="N22" s="55">
        <v>0</v>
      </c>
      <c r="O22" s="66">
        <v>0.39628238452159714</v>
      </c>
      <c r="P22" s="66">
        <v>3.0080929280178661</v>
      </c>
      <c r="Q22" s="66">
        <v>1.2841686910427403</v>
      </c>
      <c r="R22" s="57">
        <v>0</v>
      </c>
      <c r="T22" s="43" t="s">
        <v>1025</v>
      </c>
      <c r="U22" s="67">
        <v>0.93201019223495341</v>
      </c>
      <c r="V22" s="68">
        <v>2.8676105038502012E-3</v>
      </c>
      <c r="W22" s="66">
        <v>3.0739155542961775E-3</v>
      </c>
      <c r="X22" s="66">
        <v>3.1588740171474054E-2</v>
      </c>
      <c r="Y22" s="66">
        <v>2.1801246782277777E-2</v>
      </c>
      <c r="Z22" s="66">
        <v>5.1528511824584736E-3</v>
      </c>
      <c r="AA22" s="66">
        <v>1.8292425305963692E-3</v>
      </c>
      <c r="AB22" s="66">
        <v>1.7489962198234997E-3</v>
      </c>
      <c r="AC22" s="66">
        <v>4.9376258424159631E-4</v>
      </c>
      <c r="AD22" s="67">
        <v>5.6468898777411935E-3</v>
      </c>
    </row>
    <row r="23" spans="1:30">
      <c r="A23" s="43" t="s">
        <v>1026</v>
      </c>
      <c r="B23" s="54">
        <v>0</v>
      </c>
      <c r="C23" s="55">
        <v>0</v>
      </c>
      <c r="D23" s="56">
        <v>41.407797336125263</v>
      </c>
      <c r="E23" s="55">
        <v>0</v>
      </c>
      <c r="F23" s="55">
        <v>0</v>
      </c>
      <c r="G23" s="56">
        <v>117.2044809194295</v>
      </c>
      <c r="H23" s="55">
        <v>6.6024542725523947</v>
      </c>
      <c r="I23" s="55">
        <v>0</v>
      </c>
      <c r="J23" s="56">
        <v>86.714839555329007</v>
      </c>
      <c r="K23" s="55">
        <v>0</v>
      </c>
      <c r="L23" s="55">
        <v>0.20937799956365707</v>
      </c>
      <c r="M23" s="56">
        <v>78.13529320940053</v>
      </c>
      <c r="N23" s="55">
        <v>0</v>
      </c>
      <c r="O23" s="66">
        <v>1.2378816491640417E-2</v>
      </c>
      <c r="P23" s="66">
        <v>1.1682928699738167E-2</v>
      </c>
      <c r="Q23" s="66">
        <v>5.0207642488632031E-3</v>
      </c>
      <c r="R23" s="57">
        <v>0</v>
      </c>
      <c r="T23" s="43" t="s">
        <v>1026</v>
      </c>
      <c r="U23" s="67">
        <v>3.8626023612250522E-3</v>
      </c>
      <c r="V23" s="68">
        <v>0.16041411591679808</v>
      </c>
      <c r="W23" s="66">
        <v>0.16648953498279698</v>
      </c>
      <c r="X23" s="66">
        <v>0.67430185555070132</v>
      </c>
      <c r="Y23" s="66">
        <v>0.47010627819376516</v>
      </c>
      <c r="Z23" s="66">
        <v>0.24441218920209581</v>
      </c>
      <c r="AA23" s="66">
        <v>6.7434966063418672E-2</v>
      </c>
      <c r="AB23" s="66">
        <v>0.15413562944052214</v>
      </c>
      <c r="AC23" s="66">
        <v>5.5894722666533184E-2</v>
      </c>
      <c r="AD23" s="67">
        <v>5.0479072327303545E-2</v>
      </c>
    </row>
    <row r="24" spans="1:30">
      <c r="A24" s="43" t="s">
        <v>1027</v>
      </c>
      <c r="B24" s="54">
        <v>0</v>
      </c>
      <c r="C24" s="55">
        <v>0</v>
      </c>
      <c r="D24" s="55">
        <v>4.1036741880051508</v>
      </c>
      <c r="E24" s="55">
        <v>0</v>
      </c>
      <c r="F24" s="55">
        <v>0</v>
      </c>
      <c r="G24" s="55">
        <v>4.7479428492197231</v>
      </c>
      <c r="H24" s="55">
        <v>0.99914334441844022</v>
      </c>
      <c r="I24" s="55">
        <v>0</v>
      </c>
      <c r="J24" s="55">
        <v>4.4526556151699115</v>
      </c>
      <c r="K24" s="55">
        <v>0</v>
      </c>
      <c r="L24" s="55">
        <v>4.8747496345513786E-2</v>
      </c>
      <c r="M24" s="56">
        <v>13.826533492680685</v>
      </c>
      <c r="N24" s="55">
        <v>0</v>
      </c>
      <c r="O24" s="66">
        <v>0.14866541906486452</v>
      </c>
      <c r="P24" s="66">
        <v>0.31042571239821426</v>
      </c>
      <c r="Q24" s="66">
        <v>0.13641467793729598</v>
      </c>
      <c r="R24" s="57">
        <v>0</v>
      </c>
      <c r="T24" s="43" t="s">
        <v>1027</v>
      </c>
      <c r="U24" s="67">
        <v>8.3560934083948366E-2</v>
      </c>
      <c r="V24" s="68">
        <v>1.1347112318279373E-2</v>
      </c>
      <c r="W24" s="66">
        <v>1.1214625809001845E-2</v>
      </c>
      <c r="X24" s="66">
        <v>7.8748847827901633E-2</v>
      </c>
      <c r="Y24" s="66">
        <v>5.7252397741221615E-2</v>
      </c>
      <c r="Z24" s="66">
        <v>1.7656974118244448E-2</v>
      </c>
      <c r="AA24" s="66">
        <v>5.6233729418914743E-3</v>
      </c>
      <c r="AB24" s="66">
        <v>8.2426409372956585E-3</v>
      </c>
      <c r="AC24" s="66">
        <v>5.4992082350953965E-3</v>
      </c>
      <c r="AD24" s="67">
        <v>2.710766739341728E-2</v>
      </c>
    </row>
    <row r="25" spans="1:30">
      <c r="A25" s="43" t="s">
        <v>1028</v>
      </c>
      <c r="B25" s="54">
        <v>0</v>
      </c>
      <c r="C25" s="55">
        <v>0</v>
      </c>
      <c r="D25" s="56">
        <v>158.42225499826378</v>
      </c>
      <c r="E25" s="55">
        <v>0</v>
      </c>
      <c r="F25" s="55">
        <v>6.0122215883497603</v>
      </c>
      <c r="G25" s="56">
        <v>1980</v>
      </c>
      <c r="H25" s="56">
        <v>39.445116653736356</v>
      </c>
      <c r="I25" s="55">
        <v>0</v>
      </c>
      <c r="J25" s="56">
        <v>1340</v>
      </c>
      <c r="K25" s="55">
        <v>0</v>
      </c>
      <c r="L25" s="55">
        <v>2.9567455479806499</v>
      </c>
      <c r="M25" s="56">
        <v>991.83461081731411</v>
      </c>
      <c r="N25" s="55">
        <v>0</v>
      </c>
      <c r="O25" s="66">
        <v>2.7264646061991913</v>
      </c>
      <c r="P25" s="66">
        <v>5.7424266618241626</v>
      </c>
      <c r="Q25" s="66">
        <v>1.8041336632058953</v>
      </c>
      <c r="R25" s="57">
        <v>0</v>
      </c>
      <c r="T25" s="43" t="s">
        <v>1028</v>
      </c>
      <c r="U25" s="67">
        <v>2.4258331922206584</v>
      </c>
      <c r="V25" s="68">
        <v>3.7728673933236467</v>
      </c>
      <c r="W25" s="66">
        <v>3.7154627743144393</v>
      </c>
      <c r="X25" s="66">
        <v>6.7953383111817312</v>
      </c>
      <c r="Y25" s="66">
        <v>4.3620153364326573</v>
      </c>
      <c r="Z25" s="66">
        <v>3.6355003655298841</v>
      </c>
      <c r="AA25" s="66">
        <v>0.39628238452159714</v>
      </c>
      <c r="AB25" s="66">
        <v>3.0080929280178661</v>
      </c>
      <c r="AC25" s="66">
        <v>1.2841686910427403</v>
      </c>
      <c r="AD25" s="67">
        <v>0.93201019223495341</v>
      </c>
    </row>
    <row r="26" spans="1:30">
      <c r="A26" s="43" t="s">
        <v>1029</v>
      </c>
      <c r="B26" s="54">
        <v>0</v>
      </c>
      <c r="C26" s="55">
        <v>0</v>
      </c>
      <c r="D26" s="56">
        <v>14.955646764567311</v>
      </c>
      <c r="E26" s="55">
        <v>0</v>
      </c>
      <c r="F26" s="55">
        <v>0</v>
      </c>
      <c r="G26" s="56">
        <v>12.092300485648259</v>
      </c>
      <c r="H26" s="55">
        <v>3.1955478793508738</v>
      </c>
      <c r="I26" s="55">
        <v>0</v>
      </c>
      <c r="J26" s="55">
        <v>6.1361399503780953</v>
      </c>
      <c r="K26" s="55">
        <v>0</v>
      </c>
      <c r="L26" s="55">
        <v>0.14792590850732307</v>
      </c>
      <c r="M26" s="56">
        <v>9.6176438237423625</v>
      </c>
      <c r="N26" s="55">
        <v>0</v>
      </c>
      <c r="O26" s="66">
        <v>0.62782828917795697</v>
      </c>
      <c r="P26" s="66">
        <v>0.62306357476448393</v>
      </c>
      <c r="Q26" s="66">
        <v>1.8316585218296239E-2</v>
      </c>
      <c r="R26" s="57">
        <v>0</v>
      </c>
      <c r="T26" s="43" t="s">
        <v>1029</v>
      </c>
      <c r="U26" s="67">
        <v>0.10672725382406437</v>
      </c>
      <c r="V26" s="68">
        <v>1.2161428431519157E-2</v>
      </c>
      <c r="W26" s="66">
        <v>1.5495177183708327E-2</v>
      </c>
      <c r="X26" s="66">
        <v>0.14428098438824433</v>
      </c>
      <c r="Y26" s="66">
        <v>0.11826727191431806</v>
      </c>
      <c r="Z26" s="66">
        <v>2.6993908135660501E-2</v>
      </c>
      <c r="AA26" s="66">
        <v>1.2378816491640417E-2</v>
      </c>
      <c r="AB26" s="66">
        <v>1.1682928699738167E-2</v>
      </c>
      <c r="AC26" s="66">
        <v>5.0207642488632031E-3</v>
      </c>
      <c r="AD26" s="67">
        <v>3.8626023612250522E-3</v>
      </c>
    </row>
    <row r="27" spans="1:30">
      <c r="A27" s="43" t="s">
        <v>1030</v>
      </c>
      <c r="B27" s="54">
        <v>0</v>
      </c>
      <c r="C27" s="55">
        <v>0</v>
      </c>
      <c r="D27" s="56">
        <v>97.626279754542054</v>
      </c>
      <c r="E27" s="55">
        <v>0</v>
      </c>
      <c r="F27" s="55">
        <v>6.554880473998006</v>
      </c>
      <c r="G27" s="56">
        <v>239.12795970987401</v>
      </c>
      <c r="H27" s="56">
        <v>14.945791487177141</v>
      </c>
      <c r="I27" s="55">
        <v>0</v>
      </c>
      <c r="J27" s="56">
        <v>98.66725797239684</v>
      </c>
      <c r="K27" s="55">
        <v>0</v>
      </c>
      <c r="L27" s="55">
        <v>0.38444227164374956</v>
      </c>
      <c r="M27" s="56">
        <v>104.11043188520924</v>
      </c>
      <c r="N27" s="55">
        <v>0</v>
      </c>
      <c r="O27" s="66">
        <v>0.34248093021088921</v>
      </c>
      <c r="P27" s="66">
        <v>0.38824517876994485</v>
      </c>
      <c r="Q27" s="66">
        <v>0.11188635784642646</v>
      </c>
      <c r="R27" s="57">
        <v>0</v>
      </c>
      <c r="T27" s="43" t="s">
        <v>1030</v>
      </c>
      <c r="U27" s="67">
        <v>8.5999903277650086E-2</v>
      </c>
      <c r="V27" s="68">
        <v>0.31343505620926049</v>
      </c>
      <c r="W27" s="66">
        <v>0.38501677970628917</v>
      </c>
      <c r="X27" s="66">
        <v>1.6157084532226773</v>
      </c>
      <c r="Y27" s="66">
        <v>1.0788618701163932</v>
      </c>
      <c r="Z27" s="66">
        <v>0.45149204116478853</v>
      </c>
      <c r="AA27" s="66">
        <v>0.14866541906486452</v>
      </c>
      <c r="AB27" s="66">
        <v>0.31042571239821426</v>
      </c>
      <c r="AC27" s="66">
        <v>0.13641467793729598</v>
      </c>
      <c r="AD27" s="67">
        <v>8.3560934083948366E-2</v>
      </c>
    </row>
    <row r="28" spans="1:30">
      <c r="A28" s="43" t="s">
        <v>1031</v>
      </c>
      <c r="B28" s="54">
        <v>0</v>
      </c>
      <c r="C28" s="55">
        <v>0</v>
      </c>
      <c r="D28" s="56">
        <v>1510</v>
      </c>
      <c r="E28" s="55">
        <v>0</v>
      </c>
      <c r="F28" s="55">
        <v>0</v>
      </c>
      <c r="G28" s="56">
        <v>6200</v>
      </c>
      <c r="H28" s="56">
        <v>186.22328637048469</v>
      </c>
      <c r="I28" s="55">
        <v>0</v>
      </c>
      <c r="J28" s="56">
        <v>1310</v>
      </c>
      <c r="K28" s="55">
        <v>0</v>
      </c>
      <c r="L28" s="55">
        <v>12.636894007449724</v>
      </c>
      <c r="M28" s="56">
        <v>1450</v>
      </c>
      <c r="N28" s="55">
        <v>0</v>
      </c>
      <c r="O28" s="66">
        <v>2.3286252712600139E-2</v>
      </c>
      <c r="P28" s="66">
        <v>2.2466884352794033E-2</v>
      </c>
      <c r="Q28" s="66">
        <v>0</v>
      </c>
      <c r="R28" s="57">
        <v>0</v>
      </c>
      <c r="T28" s="43" t="s">
        <v>1031</v>
      </c>
      <c r="U28" s="67">
        <v>5.9750928535793214E-3</v>
      </c>
      <c r="V28" s="68">
        <v>6.651858705892681</v>
      </c>
      <c r="W28" s="66">
        <v>7.5872559483611619</v>
      </c>
      <c r="X28" s="55">
        <v>27.738893396358211</v>
      </c>
      <c r="Y28" s="55">
        <v>18.969481901166887</v>
      </c>
      <c r="Z28" s="66">
        <v>7.8869962476797539</v>
      </c>
      <c r="AA28" s="66">
        <v>2.7264646061991913</v>
      </c>
      <c r="AB28" s="66">
        <v>5.7424266618241626</v>
      </c>
      <c r="AC28" s="66">
        <v>1.8041336632058953</v>
      </c>
      <c r="AD28" s="67">
        <v>2.4258331922206584</v>
      </c>
    </row>
    <row r="29" spans="1:30">
      <c r="A29" s="43" t="s">
        <v>1032</v>
      </c>
      <c r="B29" s="54">
        <v>0</v>
      </c>
      <c r="C29" s="55">
        <v>0</v>
      </c>
      <c r="D29" s="56">
        <v>715.49802651135974</v>
      </c>
      <c r="E29" s="55">
        <v>0</v>
      </c>
      <c r="F29" s="55">
        <v>0</v>
      </c>
      <c r="G29" s="56">
        <v>492.43366078279126</v>
      </c>
      <c r="H29" s="55">
        <v>3.8989385021753482</v>
      </c>
      <c r="I29" s="55">
        <v>0</v>
      </c>
      <c r="J29" s="55">
        <v>0</v>
      </c>
      <c r="K29" s="55">
        <v>0</v>
      </c>
      <c r="L29" s="55">
        <v>0</v>
      </c>
      <c r="M29" s="55">
        <v>3.7577115165478974</v>
      </c>
      <c r="N29" s="55">
        <v>0</v>
      </c>
      <c r="O29" s="66">
        <v>3.4651395801026656E-2</v>
      </c>
      <c r="P29" s="66">
        <v>3.0824733655911374E-2</v>
      </c>
      <c r="Q29" s="66">
        <v>0</v>
      </c>
      <c r="R29" s="57">
        <v>0</v>
      </c>
      <c r="T29" s="43" t="s">
        <v>1032</v>
      </c>
      <c r="U29" s="67">
        <v>0</v>
      </c>
      <c r="V29" s="68">
        <v>0.56158445856149186</v>
      </c>
      <c r="W29" s="66">
        <v>0.79039172349092379</v>
      </c>
      <c r="X29" s="66">
        <v>6.6333957404334516</v>
      </c>
      <c r="Y29" s="66">
        <v>4.7520867365084678</v>
      </c>
      <c r="Z29" s="66">
        <v>1.2935372809274779</v>
      </c>
      <c r="AA29" s="66">
        <v>0.62782828917795697</v>
      </c>
      <c r="AB29" s="66">
        <v>0.62306357476448393</v>
      </c>
      <c r="AC29" s="66">
        <v>1.8316585218296239E-2</v>
      </c>
      <c r="AD29" s="67">
        <v>0.10672725382406437</v>
      </c>
    </row>
    <row r="30" spans="1:30">
      <c r="A30" s="43" t="s">
        <v>1033</v>
      </c>
      <c r="B30" s="54">
        <v>0</v>
      </c>
      <c r="C30" s="55">
        <v>0</v>
      </c>
      <c r="D30" s="56">
        <v>383.81409426354401</v>
      </c>
      <c r="E30" s="55">
        <v>0</v>
      </c>
      <c r="F30" s="55">
        <v>0</v>
      </c>
      <c r="G30" s="56">
        <v>276.8411066174869</v>
      </c>
      <c r="H30" s="56">
        <v>31.304796344904158</v>
      </c>
      <c r="I30" s="55">
        <v>0</v>
      </c>
      <c r="J30" s="56">
        <v>104.54412874950738</v>
      </c>
      <c r="K30" s="55">
        <v>0</v>
      </c>
      <c r="L30" s="55">
        <v>0</v>
      </c>
      <c r="M30" s="56">
        <v>140.10470518883923</v>
      </c>
      <c r="N30" s="55">
        <v>0</v>
      </c>
      <c r="O30" s="70">
        <v>2.4710580605295768E-2</v>
      </c>
      <c r="P30" s="70">
        <v>2.4743997125258467E-2</v>
      </c>
      <c r="Q30" s="70">
        <v>0</v>
      </c>
      <c r="R30" s="57">
        <v>0</v>
      </c>
      <c r="T30" s="43" t="s">
        <v>1033</v>
      </c>
      <c r="U30" s="71">
        <v>0</v>
      </c>
      <c r="V30" s="68">
        <v>0.33694542604438843</v>
      </c>
      <c r="W30" s="66">
        <v>0.46502617822092773</v>
      </c>
      <c r="X30" s="66">
        <v>4.1861744771471194</v>
      </c>
      <c r="Y30" s="66">
        <v>2.8106642831651931</v>
      </c>
      <c r="Z30" s="66">
        <v>0.76622913262649117</v>
      </c>
      <c r="AA30" s="66">
        <v>0.34248093021088921</v>
      </c>
      <c r="AB30" s="66">
        <v>0.38824517876994485</v>
      </c>
      <c r="AC30" s="66">
        <v>0.11188635784642646</v>
      </c>
      <c r="AD30" s="67">
        <v>8.5999903277650086E-2</v>
      </c>
    </row>
    <row r="31" spans="1:30">
      <c r="A31" s="43" t="s">
        <v>1034</v>
      </c>
      <c r="B31" s="54">
        <v>0</v>
      </c>
      <c r="C31" s="55">
        <v>0</v>
      </c>
      <c r="D31" s="56">
        <v>41.764458587623729</v>
      </c>
      <c r="E31" s="55">
        <v>0</v>
      </c>
      <c r="F31" s="55">
        <v>0</v>
      </c>
      <c r="G31" s="56">
        <v>19.472116985780787</v>
      </c>
      <c r="H31" s="55">
        <v>2.7826726912264994</v>
      </c>
      <c r="I31" s="55">
        <v>0</v>
      </c>
      <c r="J31" s="55">
        <v>2.2909152810247795</v>
      </c>
      <c r="K31" s="55">
        <v>0</v>
      </c>
      <c r="L31" s="55">
        <v>0</v>
      </c>
      <c r="M31" s="55">
        <v>5.6288482116070488</v>
      </c>
      <c r="N31" s="55">
        <v>0</v>
      </c>
      <c r="O31" s="57">
        <v>0</v>
      </c>
      <c r="Q31" s="43" t="s">
        <v>1034</v>
      </c>
      <c r="R31" s="68">
        <v>1.0618813242499307E-2</v>
      </c>
      <c r="S31" s="66">
        <v>1.9291771156764566E-2</v>
      </c>
      <c r="T31" s="66">
        <v>0.81150846656014741</v>
      </c>
      <c r="U31" s="66">
        <v>0.4328766584553882</v>
      </c>
      <c r="V31" s="66">
        <v>8.2278220380648567E-2</v>
      </c>
      <c r="W31" s="66">
        <v>2.3286252712600139E-2</v>
      </c>
      <c r="X31" s="66">
        <v>2.2466884352794033E-2</v>
      </c>
      <c r="Y31" s="66">
        <v>0</v>
      </c>
      <c r="Z31" s="67">
        <v>5.9750928535793214E-3</v>
      </c>
    </row>
    <row r="32" spans="1:30">
      <c r="A32" s="43" t="s">
        <v>1035</v>
      </c>
      <c r="B32" s="54">
        <v>0</v>
      </c>
      <c r="C32" s="55">
        <v>0</v>
      </c>
      <c r="D32" s="56">
        <v>36.884603579986134</v>
      </c>
      <c r="E32" s="55">
        <v>0</v>
      </c>
      <c r="F32" s="55">
        <v>0</v>
      </c>
      <c r="G32" s="56">
        <v>20.570569028747105</v>
      </c>
      <c r="H32" s="55">
        <v>2.4046234462091549</v>
      </c>
      <c r="I32" s="55">
        <v>0</v>
      </c>
      <c r="J32" s="55">
        <v>2.7896636213800874</v>
      </c>
      <c r="K32" s="55">
        <v>0</v>
      </c>
      <c r="L32" s="55">
        <v>0</v>
      </c>
      <c r="M32" s="55">
        <v>1.4517042893506904</v>
      </c>
      <c r="N32" s="55">
        <v>0</v>
      </c>
      <c r="O32" s="57">
        <v>0</v>
      </c>
      <c r="Q32" s="43" t="s">
        <v>1035</v>
      </c>
      <c r="R32" s="68">
        <v>1.020218468613855E-2</v>
      </c>
      <c r="S32" s="66">
        <v>2.1160622444774173E-2</v>
      </c>
      <c r="T32" s="66">
        <v>1.3156380224712594</v>
      </c>
      <c r="U32" s="66">
        <v>0.62136769024161065</v>
      </c>
      <c r="V32" s="66">
        <v>0.12039042342313179</v>
      </c>
      <c r="W32" s="66">
        <v>3.4651395801026656E-2</v>
      </c>
      <c r="X32" s="66">
        <v>3.0824733655911374E-2</v>
      </c>
      <c r="Y32" s="66">
        <v>0</v>
      </c>
      <c r="Z32" s="67">
        <v>0</v>
      </c>
    </row>
    <row r="33" spans="1:35">
      <c r="A33" s="58" t="s">
        <v>1036</v>
      </c>
      <c r="B33" s="59">
        <v>0</v>
      </c>
      <c r="C33" s="60">
        <v>0</v>
      </c>
      <c r="D33" s="61">
        <v>26.138888184012455</v>
      </c>
      <c r="E33" s="60">
        <v>0</v>
      </c>
      <c r="F33" s="60">
        <v>0</v>
      </c>
      <c r="G33" s="61">
        <v>13.538453021709346</v>
      </c>
      <c r="H33" s="60">
        <v>1.7584351180899573</v>
      </c>
      <c r="I33" s="60">
        <v>0</v>
      </c>
      <c r="J33" s="60">
        <v>2.7263870014957261</v>
      </c>
      <c r="K33" s="60">
        <v>0</v>
      </c>
      <c r="L33" s="60">
        <v>0</v>
      </c>
      <c r="M33" s="60">
        <v>2.099913803510892</v>
      </c>
      <c r="N33" s="60">
        <v>0</v>
      </c>
      <c r="O33" s="62">
        <v>0</v>
      </c>
      <c r="Q33" s="58" t="s">
        <v>1036</v>
      </c>
      <c r="R33" s="69">
        <v>9.7392546702873561E-3</v>
      </c>
      <c r="S33" s="70">
        <v>1.8243746640156308E-2</v>
      </c>
      <c r="T33" s="70">
        <v>0.92338894117328452</v>
      </c>
      <c r="U33" s="70">
        <v>0.39500162670922789</v>
      </c>
      <c r="V33" s="70">
        <v>8.3471792317731677E-2</v>
      </c>
      <c r="W33" s="70">
        <v>2.4710580605295768E-2</v>
      </c>
      <c r="X33" s="70">
        <v>2.4743997125258467E-2</v>
      </c>
      <c r="Y33" s="70">
        <v>0</v>
      </c>
      <c r="Z33" s="71">
        <v>0</v>
      </c>
    </row>
    <row r="36" spans="1:35" ht="15.6">
      <c r="D36" s="63" t="s">
        <v>1037</v>
      </c>
    </row>
    <row r="39" spans="1:35" ht="28.9">
      <c r="A39" s="34" t="s">
        <v>956</v>
      </c>
      <c r="B39" s="35" t="s">
        <v>957</v>
      </c>
      <c r="C39" s="36" t="s">
        <v>958</v>
      </c>
      <c r="D39" s="35" t="s">
        <v>970</v>
      </c>
      <c r="E39" s="36" t="s">
        <v>971</v>
      </c>
      <c r="F39" s="37" t="s">
        <v>959</v>
      </c>
      <c r="G39" s="36" t="s">
        <v>960</v>
      </c>
      <c r="H39" s="36" t="s">
        <v>34</v>
      </c>
      <c r="I39" s="36" t="s">
        <v>972</v>
      </c>
      <c r="J39" s="36" t="s">
        <v>973</v>
      </c>
      <c r="K39" s="36" t="s">
        <v>974</v>
      </c>
      <c r="L39" s="37" t="s">
        <v>961</v>
      </c>
      <c r="M39" s="37" t="s">
        <v>962</v>
      </c>
      <c r="N39" s="36" t="s">
        <v>963</v>
      </c>
      <c r="O39" s="36" t="s">
        <v>946</v>
      </c>
      <c r="P39" s="36" t="s">
        <v>947</v>
      </c>
      <c r="Q39" s="36" t="s">
        <v>948</v>
      </c>
      <c r="R39" s="37" t="s">
        <v>964</v>
      </c>
      <c r="S39" s="36" t="s">
        <v>965</v>
      </c>
      <c r="T39" s="36" t="s">
        <v>966</v>
      </c>
      <c r="U39" s="53" t="s">
        <v>949</v>
      </c>
      <c r="V39" s="37" t="s">
        <v>967</v>
      </c>
      <c r="W39" s="36" t="s">
        <v>968</v>
      </c>
      <c r="X39" s="38" t="s">
        <v>969</v>
      </c>
      <c r="Z39" s="34" t="s">
        <v>956</v>
      </c>
      <c r="AA39" s="35" t="s">
        <v>970</v>
      </c>
      <c r="AB39" s="36" t="s">
        <v>971</v>
      </c>
      <c r="AC39" s="36" t="s">
        <v>972</v>
      </c>
      <c r="AD39" s="36" t="s">
        <v>973</v>
      </c>
      <c r="AE39" s="36" t="s">
        <v>974</v>
      </c>
      <c r="AF39" s="36" t="s">
        <v>946</v>
      </c>
      <c r="AG39" s="36" t="s">
        <v>947</v>
      </c>
      <c r="AH39" s="36" t="s">
        <v>948</v>
      </c>
      <c r="AI39" s="53" t="s">
        <v>949</v>
      </c>
    </row>
    <row r="40" spans="1:35" ht="28.9">
      <c r="A40" s="39" t="s">
        <v>975</v>
      </c>
      <c r="B40" s="40" t="s">
        <v>976</v>
      </c>
      <c r="C40" s="41" t="s">
        <v>977</v>
      </c>
      <c r="D40" s="44" t="s">
        <v>991</v>
      </c>
      <c r="E40" s="45" t="s">
        <v>992</v>
      </c>
      <c r="F40" s="41" t="s">
        <v>978</v>
      </c>
      <c r="G40" s="41" t="s">
        <v>979</v>
      </c>
      <c r="H40" s="41" t="s">
        <v>980</v>
      </c>
      <c r="I40" s="45" t="s">
        <v>993</v>
      </c>
      <c r="J40" s="45" t="s">
        <v>994</v>
      </c>
      <c r="K40" s="45" t="s">
        <v>995</v>
      </c>
      <c r="L40" s="41" t="s">
        <v>981</v>
      </c>
      <c r="M40" s="41" t="s">
        <v>982</v>
      </c>
      <c r="N40" s="41" t="s">
        <v>983</v>
      </c>
      <c r="O40" s="45" t="s">
        <v>951</v>
      </c>
      <c r="P40" s="45" t="s">
        <v>952</v>
      </c>
      <c r="Q40" s="45" t="s">
        <v>953</v>
      </c>
      <c r="R40" s="41" t="s">
        <v>984</v>
      </c>
      <c r="S40" s="41" t="s">
        <v>985</v>
      </c>
      <c r="T40" s="41" t="s">
        <v>986</v>
      </c>
      <c r="U40" s="64" t="s">
        <v>954</v>
      </c>
      <c r="V40" s="41" t="s">
        <v>987</v>
      </c>
      <c r="W40" s="41" t="s">
        <v>988</v>
      </c>
      <c r="X40" s="42" t="s">
        <v>989</v>
      </c>
      <c r="Z40" s="43" t="s">
        <v>990</v>
      </c>
      <c r="AA40" s="44" t="s">
        <v>991</v>
      </c>
      <c r="AB40" s="45" t="s">
        <v>992</v>
      </c>
      <c r="AC40" s="45" t="s">
        <v>993</v>
      </c>
      <c r="AD40" s="45" t="s">
        <v>994</v>
      </c>
      <c r="AE40" s="45" t="s">
        <v>995</v>
      </c>
      <c r="AF40" s="45" t="s">
        <v>951</v>
      </c>
      <c r="AG40" s="45" t="s">
        <v>952</v>
      </c>
      <c r="AH40" s="45" t="s">
        <v>953</v>
      </c>
      <c r="AI40" s="64" t="s">
        <v>954</v>
      </c>
    </row>
    <row r="41" spans="1:35">
      <c r="A41" s="43" t="s">
        <v>996</v>
      </c>
      <c r="B41" s="44" t="s">
        <v>997</v>
      </c>
      <c r="C41" s="45" t="s">
        <v>998</v>
      </c>
      <c r="D41" s="44"/>
      <c r="E41" s="45"/>
      <c r="F41" s="45" t="s">
        <v>999</v>
      </c>
      <c r="G41" s="45" t="s">
        <v>1000</v>
      </c>
      <c r="H41" s="45" t="s">
        <v>1001</v>
      </c>
      <c r="I41" s="45"/>
      <c r="J41" s="45"/>
      <c r="K41" s="45"/>
      <c r="L41" s="45" t="s">
        <v>1002</v>
      </c>
      <c r="M41" s="45" t="s">
        <v>1003</v>
      </c>
      <c r="N41" s="45" t="s">
        <v>1004</v>
      </c>
      <c r="O41" s="45"/>
      <c r="P41" s="45"/>
      <c r="Q41" s="45"/>
      <c r="R41" s="45" t="s">
        <v>1005</v>
      </c>
      <c r="S41" s="45" t="s">
        <v>1006</v>
      </c>
      <c r="T41" s="45" t="s">
        <v>1007</v>
      </c>
      <c r="U41" s="64"/>
      <c r="V41" s="45" t="s">
        <v>1008</v>
      </c>
      <c r="W41" s="45" t="s">
        <v>1009</v>
      </c>
      <c r="X41" s="46" t="s">
        <v>1010</v>
      </c>
      <c r="Z41" s="43"/>
      <c r="AA41" s="44"/>
      <c r="AB41" s="45"/>
      <c r="AC41" s="45"/>
      <c r="AD41" s="45"/>
      <c r="AE41" s="45"/>
      <c r="AF41" s="45"/>
      <c r="AG41" s="45"/>
      <c r="AH41" s="45"/>
      <c r="AI41" s="64"/>
    </row>
    <row r="42" spans="1:35">
      <c r="A42" s="47" t="s">
        <v>1011</v>
      </c>
      <c r="B42" s="48" t="s">
        <v>97</v>
      </c>
      <c r="C42" s="49" t="s">
        <v>97</v>
      </c>
      <c r="D42" s="228" t="s">
        <v>96</v>
      </c>
      <c r="E42" s="229" t="s">
        <v>96</v>
      </c>
      <c r="F42" s="49" t="s">
        <v>97</v>
      </c>
      <c r="G42" s="49" t="s">
        <v>97</v>
      </c>
      <c r="H42" s="49" t="s">
        <v>97</v>
      </c>
      <c r="I42" s="229" t="s">
        <v>96</v>
      </c>
      <c r="J42" s="229" t="s">
        <v>96</v>
      </c>
      <c r="K42" s="229" t="s">
        <v>96</v>
      </c>
      <c r="L42" s="49" t="s">
        <v>97</v>
      </c>
      <c r="M42" s="49" t="s">
        <v>97</v>
      </c>
      <c r="N42" s="49" t="s">
        <v>97</v>
      </c>
      <c r="O42" s="229" t="s">
        <v>96</v>
      </c>
      <c r="P42" s="229" t="s">
        <v>96</v>
      </c>
      <c r="Q42" s="229" t="s">
        <v>96</v>
      </c>
      <c r="R42" s="49" t="s">
        <v>97</v>
      </c>
      <c r="S42" s="49" t="s">
        <v>97</v>
      </c>
      <c r="T42" s="49" t="s">
        <v>97</v>
      </c>
      <c r="U42" s="230" t="s">
        <v>96</v>
      </c>
      <c r="V42" s="49" t="s">
        <v>97</v>
      </c>
      <c r="W42" s="49" t="s">
        <v>97</v>
      </c>
      <c r="X42" s="50" t="s">
        <v>97</v>
      </c>
      <c r="Z42" s="47" t="s">
        <v>1011</v>
      </c>
      <c r="AA42" s="228" t="s">
        <v>96</v>
      </c>
      <c r="AB42" s="229" t="s">
        <v>96</v>
      </c>
      <c r="AC42" s="229" t="s">
        <v>96</v>
      </c>
      <c r="AD42" s="229" t="s">
        <v>96</v>
      </c>
      <c r="AE42" s="229" t="s">
        <v>96</v>
      </c>
      <c r="AF42" s="229" t="s">
        <v>96</v>
      </c>
      <c r="AG42" s="229" t="s">
        <v>96</v>
      </c>
      <c r="AH42" s="229" t="s">
        <v>96</v>
      </c>
      <c r="AI42" s="230" t="s">
        <v>96</v>
      </c>
    </row>
    <row r="43" spans="1:35">
      <c r="A43" s="51"/>
      <c r="B43" s="52"/>
      <c r="C43" s="37"/>
      <c r="D43" s="65"/>
      <c r="E43" s="56"/>
      <c r="F43" s="37"/>
      <c r="G43" s="37"/>
      <c r="H43" s="37"/>
      <c r="I43" s="56"/>
      <c r="J43" s="56"/>
      <c r="K43" s="56"/>
      <c r="L43" s="37"/>
      <c r="M43" s="37"/>
      <c r="N43" s="37"/>
      <c r="O43" s="56"/>
      <c r="P43" s="56"/>
      <c r="Q43" s="56"/>
      <c r="R43" s="37"/>
      <c r="S43" s="37"/>
      <c r="T43" s="37"/>
      <c r="U43" s="64"/>
      <c r="V43" s="37"/>
      <c r="W43" s="37"/>
      <c r="X43" s="53"/>
      <c r="Z43" s="51"/>
      <c r="AA43" s="65"/>
      <c r="AB43" s="56"/>
      <c r="AC43" s="56"/>
      <c r="AD43" s="56"/>
      <c r="AE43" s="56"/>
      <c r="AF43" s="56"/>
      <c r="AG43" s="56"/>
      <c r="AH43" s="56"/>
      <c r="AI43" s="64"/>
    </row>
    <row r="44" spans="1:35">
      <c r="A44" s="43" t="s">
        <v>1012</v>
      </c>
      <c r="B44" s="54">
        <v>0.46753661818857978</v>
      </c>
      <c r="C44" s="55">
        <v>0</v>
      </c>
      <c r="D44" s="54">
        <v>22.555936040523775</v>
      </c>
      <c r="E44" s="55">
        <v>23.063856762405297</v>
      </c>
      <c r="F44" s="56">
        <v>29.581486552336326</v>
      </c>
      <c r="G44" s="55">
        <v>0</v>
      </c>
      <c r="H44" s="55">
        <v>1.5046848061833011</v>
      </c>
      <c r="I44" s="55">
        <v>15.115830665414792</v>
      </c>
      <c r="J44" s="66">
        <v>6.9447790130558156</v>
      </c>
      <c r="K44" s="66">
        <v>8.1502495372124262</v>
      </c>
      <c r="L44" s="56">
        <v>2430</v>
      </c>
      <c r="M44" s="56">
        <v>330.52781418714983</v>
      </c>
      <c r="N44" s="55">
        <v>0</v>
      </c>
      <c r="O44" s="66">
        <v>1.1843405996417818E-2</v>
      </c>
      <c r="P44" s="66">
        <v>0.8471448978818914</v>
      </c>
      <c r="Q44" s="66">
        <v>2.1525640697781783</v>
      </c>
      <c r="R44" s="56">
        <v>6200</v>
      </c>
      <c r="S44" s="55">
        <v>0</v>
      </c>
      <c r="T44" s="55">
        <v>2.8294363473453639</v>
      </c>
      <c r="U44" s="67">
        <v>7.549787841774303</v>
      </c>
      <c r="V44" s="56">
        <v>5800</v>
      </c>
      <c r="W44" s="55">
        <v>0</v>
      </c>
      <c r="X44" s="57">
        <v>0.94851234957569841</v>
      </c>
      <c r="Z44" s="43" t="s">
        <v>1012</v>
      </c>
      <c r="AA44" s="54">
        <v>22.555936040523775</v>
      </c>
      <c r="AB44" s="55">
        <v>23.063856762405297</v>
      </c>
      <c r="AC44" s="55">
        <v>15.115830665414792</v>
      </c>
      <c r="AD44" s="66">
        <v>6.9447790130558156</v>
      </c>
      <c r="AE44" s="66">
        <v>8.1502495372124262</v>
      </c>
      <c r="AF44" s="66">
        <v>1.1843405996417818E-2</v>
      </c>
      <c r="AG44" s="66">
        <v>0.8471448978818914</v>
      </c>
      <c r="AH44" s="66">
        <v>2.1525640697781783</v>
      </c>
      <c r="AI44" s="67">
        <v>7.549787841774303</v>
      </c>
    </row>
    <row r="45" spans="1:35">
      <c r="A45" s="43" t="s">
        <v>1013</v>
      </c>
      <c r="B45" s="54">
        <v>7.2992225344944845</v>
      </c>
      <c r="C45" s="55">
        <v>6.9789043706626979</v>
      </c>
      <c r="D45" s="54">
        <v>12.689610779816499</v>
      </c>
      <c r="E45" s="55">
        <v>13.092168063264781</v>
      </c>
      <c r="F45" s="56">
        <v>206.54516736775523</v>
      </c>
      <c r="G45" s="55">
        <v>7.2430468660746321</v>
      </c>
      <c r="H45" s="55">
        <v>7.2652848728310708</v>
      </c>
      <c r="I45" s="55">
        <v>14.653305637653578</v>
      </c>
      <c r="J45" s="55">
        <v>10.798464922503429</v>
      </c>
      <c r="K45" s="55">
        <v>11.667164145710599</v>
      </c>
      <c r="L45" s="56">
        <v>3700</v>
      </c>
      <c r="M45" s="56">
        <v>10.059655822442844</v>
      </c>
      <c r="N45" s="55">
        <v>7.2113660906756172</v>
      </c>
      <c r="O45" s="66">
        <v>0.23627560433186376</v>
      </c>
      <c r="P45" s="66">
        <v>7.6544494906443097</v>
      </c>
      <c r="Q45" s="66">
        <v>0.82937944518896112</v>
      </c>
      <c r="R45" s="56">
        <v>67.832707499458621</v>
      </c>
      <c r="S45" s="55">
        <v>6.8890217304502608</v>
      </c>
      <c r="T45" s="55">
        <v>6.6689455891634912</v>
      </c>
      <c r="U45" s="67">
        <v>0.12056877035831433</v>
      </c>
      <c r="V45" s="56">
        <v>95.349666872479162</v>
      </c>
      <c r="W45" s="55">
        <v>6.8631261588270647</v>
      </c>
      <c r="X45" s="57">
        <v>6.8655097699498535</v>
      </c>
      <c r="Z45" s="43" t="s">
        <v>1013</v>
      </c>
      <c r="AA45" s="54">
        <v>12.689610779816499</v>
      </c>
      <c r="AB45" s="55">
        <v>13.092168063264781</v>
      </c>
      <c r="AC45" s="55">
        <v>14.653305637653578</v>
      </c>
      <c r="AD45" s="55">
        <v>10.798464922503429</v>
      </c>
      <c r="AE45" s="55">
        <v>11.667164145710599</v>
      </c>
      <c r="AF45" s="66">
        <v>0.23627560433186376</v>
      </c>
      <c r="AG45" s="66">
        <v>7.6544494906443097</v>
      </c>
      <c r="AH45" s="66">
        <v>0.82937944518896112</v>
      </c>
      <c r="AI45" s="67">
        <v>0.12056877035831433</v>
      </c>
    </row>
    <row r="46" spans="1:35">
      <c r="A46" s="43" t="s">
        <v>1014</v>
      </c>
      <c r="B46" s="54">
        <v>0.5543356356498278</v>
      </c>
      <c r="C46" s="55">
        <v>0.62635693568731798</v>
      </c>
      <c r="D46" s="68">
        <v>1.0727874760701974</v>
      </c>
      <c r="E46" s="66">
        <v>0.86925448221124957</v>
      </c>
      <c r="F46" s="56">
        <v>13.861674926498559</v>
      </c>
      <c r="G46" s="55">
        <v>0.55621937856679049</v>
      </c>
      <c r="H46" s="55">
        <v>1.180904599053394</v>
      </c>
      <c r="I46" s="66">
        <v>1.6675589933623289</v>
      </c>
      <c r="J46" s="66">
        <v>1.0767492099205496</v>
      </c>
      <c r="K46" s="66">
        <v>1.4290979702781605</v>
      </c>
      <c r="L46" s="56">
        <v>504.48105657184243</v>
      </c>
      <c r="M46" s="56">
        <v>17.460863273183815</v>
      </c>
      <c r="N46" s="55">
        <v>0.51224789252082614</v>
      </c>
      <c r="O46" s="66">
        <v>9.4645409033477623E-2</v>
      </c>
      <c r="P46" s="66">
        <v>0.58958356340062823</v>
      </c>
      <c r="Q46" s="66">
        <v>0.43570808438016351</v>
      </c>
      <c r="R46" s="56">
        <v>287.0248791756232</v>
      </c>
      <c r="S46" s="55">
        <v>0</v>
      </c>
      <c r="T46" s="55">
        <v>0.48719758719747475</v>
      </c>
      <c r="U46" s="67">
        <v>1.8955189548332478</v>
      </c>
      <c r="V46" s="56">
        <v>1030</v>
      </c>
      <c r="W46" s="55">
        <v>0.52682558169015614</v>
      </c>
      <c r="X46" s="57">
        <v>0</v>
      </c>
      <c r="Z46" s="43" t="s">
        <v>1014</v>
      </c>
      <c r="AA46" s="68">
        <v>1.0727874760701974</v>
      </c>
      <c r="AB46" s="66">
        <v>0.86925448221124957</v>
      </c>
      <c r="AC46" s="66">
        <v>1.6675589933623289</v>
      </c>
      <c r="AD46" s="66">
        <v>1.0767492099205496</v>
      </c>
      <c r="AE46" s="66">
        <v>1.4290979702781605</v>
      </c>
      <c r="AF46" s="66">
        <v>9.4645409033477623E-2</v>
      </c>
      <c r="AG46" s="66">
        <v>0.58958356340062823</v>
      </c>
      <c r="AH46" s="66">
        <v>0.43570808438016351</v>
      </c>
      <c r="AI46" s="67">
        <v>1.8955189548332478</v>
      </c>
    </row>
    <row r="47" spans="1:35">
      <c r="A47" s="43" t="s">
        <v>1015</v>
      </c>
      <c r="B47" s="54">
        <v>0.94216259400694435</v>
      </c>
      <c r="C47" s="55">
        <v>0.71496985514063949</v>
      </c>
      <c r="D47" s="68">
        <v>2.8303433282864425</v>
      </c>
      <c r="E47" s="66">
        <v>3.0147911693043534</v>
      </c>
      <c r="F47" s="56">
        <v>49.737556284640107</v>
      </c>
      <c r="G47" s="55">
        <v>1.010290309489366</v>
      </c>
      <c r="H47" s="55">
        <v>1.1919893605962877</v>
      </c>
      <c r="I47" s="66">
        <v>6.060636947828427</v>
      </c>
      <c r="J47" s="66">
        <v>3.9080330341625182</v>
      </c>
      <c r="K47" s="66">
        <v>3.3230309296759089</v>
      </c>
      <c r="L47" s="56">
        <v>1190</v>
      </c>
      <c r="M47" s="56">
        <v>11.052307466075192</v>
      </c>
      <c r="N47" s="55">
        <v>0.86185366410002873</v>
      </c>
      <c r="O47" s="66">
        <v>0.35790937846111598</v>
      </c>
      <c r="P47" s="66">
        <v>2.2089300449021354</v>
      </c>
      <c r="Q47" s="66">
        <v>0.24915603115489698</v>
      </c>
      <c r="R47" s="56">
        <v>107.81512184112196</v>
      </c>
      <c r="S47" s="55">
        <v>0.85104483609856407</v>
      </c>
      <c r="T47" s="55">
        <v>0.74384536426607117</v>
      </c>
      <c r="U47" s="67">
        <v>0.74344001068369914</v>
      </c>
      <c r="V47" s="56">
        <v>165.79819618301667</v>
      </c>
      <c r="W47" s="55">
        <v>0.60135595660016294</v>
      </c>
      <c r="X47" s="57">
        <v>0.71827400734257585</v>
      </c>
      <c r="Z47" s="43" t="s">
        <v>1015</v>
      </c>
      <c r="AA47" s="68">
        <v>2.8303433282864425</v>
      </c>
      <c r="AB47" s="66">
        <v>3.0147911693043534</v>
      </c>
      <c r="AC47" s="66">
        <v>6.060636947828427</v>
      </c>
      <c r="AD47" s="66">
        <v>3.9080330341625182</v>
      </c>
      <c r="AE47" s="66">
        <v>3.3230309296759089</v>
      </c>
      <c r="AF47" s="66">
        <v>0.35790937846111598</v>
      </c>
      <c r="AG47" s="66">
        <v>2.2089300449021354</v>
      </c>
      <c r="AH47" s="66">
        <v>0.24915603115489698</v>
      </c>
      <c r="AI47" s="67">
        <v>0.74344001068369914</v>
      </c>
    </row>
    <row r="48" spans="1:35">
      <c r="A48" s="43" t="s">
        <v>1017</v>
      </c>
      <c r="B48" s="54">
        <v>0</v>
      </c>
      <c r="C48" s="55">
        <v>0</v>
      </c>
      <c r="D48" s="68">
        <v>1.583948557055868</v>
      </c>
      <c r="E48" s="66">
        <v>1.5586729676171507</v>
      </c>
      <c r="F48" s="56">
        <v>59.621741834172539</v>
      </c>
      <c r="G48" s="55">
        <v>0</v>
      </c>
      <c r="H48" s="55">
        <v>1.0688028839328061</v>
      </c>
      <c r="I48" s="66">
        <v>3.00693435980005</v>
      </c>
      <c r="J48" s="66">
        <v>1.971769916932808</v>
      </c>
      <c r="K48" s="66">
        <v>1.7719387238600921</v>
      </c>
      <c r="L48" s="56">
        <v>644.14093935887547</v>
      </c>
      <c r="M48" s="55">
        <v>8.8470705783687578</v>
      </c>
      <c r="N48" s="55">
        <v>0</v>
      </c>
      <c r="O48" s="66">
        <v>0.17929588469191246</v>
      </c>
      <c r="P48" s="66">
        <v>1.2305645205999614</v>
      </c>
      <c r="Q48" s="66">
        <v>0.30678623719823112</v>
      </c>
      <c r="R48" s="56">
        <v>93.497344889191453</v>
      </c>
      <c r="S48" s="55">
        <v>0</v>
      </c>
      <c r="T48" s="55">
        <v>0.30870408121231746</v>
      </c>
      <c r="U48" s="67">
        <v>0.43137364235509384</v>
      </c>
      <c r="V48" s="56">
        <v>117.79129653043661</v>
      </c>
      <c r="W48" s="55">
        <v>0</v>
      </c>
      <c r="X48" s="57">
        <v>0</v>
      </c>
      <c r="Z48" s="43" t="s">
        <v>1017</v>
      </c>
      <c r="AA48" s="68">
        <v>1.583948557055868</v>
      </c>
      <c r="AB48" s="66">
        <v>1.5586729676171507</v>
      </c>
      <c r="AC48" s="66">
        <v>3.00693435980005</v>
      </c>
      <c r="AD48" s="66">
        <v>1.971769916932808</v>
      </c>
      <c r="AE48" s="66">
        <v>1.7719387238600921</v>
      </c>
      <c r="AF48" s="66">
        <v>0.17929588469191246</v>
      </c>
      <c r="AG48" s="66">
        <v>1.2305645205999614</v>
      </c>
      <c r="AH48" s="66">
        <v>0.30678623719823112</v>
      </c>
      <c r="AI48" s="67">
        <v>0.43137364235509384</v>
      </c>
    </row>
    <row r="49" spans="1:35">
      <c r="A49" s="43" t="s">
        <v>1016</v>
      </c>
      <c r="B49" s="54">
        <v>0</v>
      </c>
      <c r="C49" s="55">
        <v>0</v>
      </c>
      <c r="D49" s="68">
        <v>4.2344208102301222</v>
      </c>
      <c r="E49" s="66">
        <v>3.8363722774435107</v>
      </c>
      <c r="F49" s="56">
        <v>33.973359261151465</v>
      </c>
      <c r="G49" s="55">
        <v>0</v>
      </c>
      <c r="H49" s="55">
        <v>0</v>
      </c>
      <c r="I49" s="66">
        <v>7.3413272645007011</v>
      </c>
      <c r="J49" s="66">
        <v>4.8118733041169168</v>
      </c>
      <c r="K49" s="66">
        <v>3.7780022687786414</v>
      </c>
      <c r="L49" s="56">
        <v>1210</v>
      </c>
      <c r="M49" s="55">
        <v>1.2590639434065762</v>
      </c>
      <c r="N49" s="55">
        <v>0</v>
      </c>
      <c r="O49" s="66">
        <v>0.12944588326827042</v>
      </c>
      <c r="P49" s="66">
        <v>2.9367842710210645</v>
      </c>
      <c r="Q49" s="66">
        <v>0.27295657039149185</v>
      </c>
      <c r="R49" s="55">
        <v>7.0003930851283469</v>
      </c>
      <c r="S49" s="55">
        <v>0</v>
      </c>
      <c r="T49" s="55">
        <v>0.198318931589545</v>
      </c>
      <c r="U49" s="67">
        <v>5.4022168206961166E-3</v>
      </c>
      <c r="V49" s="56">
        <v>17.184338174635599</v>
      </c>
      <c r="W49" s="55">
        <v>0</v>
      </c>
      <c r="X49" s="57">
        <v>0</v>
      </c>
      <c r="Z49" s="43" t="s">
        <v>1016</v>
      </c>
      <c r="AA49" s="68">
        <v>4.2344208102301222</v>
      </c>
      <c r="AB49" s="66">
        <v>3.8363722774435107</v>
      </c>
      <c r="AC49" s="66">
        <v>7.3413272645007011</v>
      </c>
      <c r="AD49" s="66">
        <v>4.8118733041169168</v>
      </c>
      <c r="AE49" s="66">
        <v>3.7780022687786414</v>
      </c>
      <c r="AF49" s="66">
        <v>0.12944588326827042</v>
      </c>
      <c r="AG49" s="66">
        <v>2.9367842710210645</v>
      </c>
      <c r="AH49" s="66">
        <v>0.27295657039149185</v>
      </c>
      <c r="AI49" s="67">
        <v>5.4022168206961166E-3</v>
      </c>
    </row>
    <row r="50" spans="1:35">
      <c r="A50" s="43" t="s">
        <v>1026</v>
      </c>
      <c r="B50" s="54">
        <v>0</v>
      </c>
      <c r="C50" s="55">
        <v>0</v>
      </c>
      <c r="D50" s="68">
        <v>0.16041411591679808</v>
      </c>
      <c r="E50" s="66">
        <v>0.16648953498279698</v>
      </c>
      <c r="F50" s="56">
        <v>41.407797336125263</v>
      </c>
      <c r="G50" s="55">
        <v>0</v>
      </c>
      <c r="H50" s="55">
        <v>0</v>
      </c>
      <c r="I50" s="66">
        <v>0.67430185555070132</v>
      </c>
      <c r="J50" s="66">
        <v>0.47010627819376516</v>
      </c>
      <c r="K50" s="66">
        <v>0.24441218920209581</v>
      </c>
      <c r="L50" s="56">
        <v>117.2044809194295</v>
      </c>
      <c r="M50" s="55">
        <v>6.6024542725523947</v>
      </c>
      <c r="N50" s="55">
        <v>0</v>
      </c>
      <c r="O50" s="66">
        <v>6.7434966063418672E-2</v>
      </c>
      <c r="P50" s="66">
        <v>0.15413562944052214</v>
      </c>
      <c r="Q50" s="66">
        <v>5.5894722666533184E-2</v>
      </c>
      <c r="R50" s="56">
        <v>86.714839555329007</v>
      </c>
      <c r="S50" s="55">
        <v>0</v>
      </c>
      <c r="T50" s="55">
        <v>0.20937799956365707</v>
      </c>
      <c r="U50" s="67">
        <v>5.0479072327303545E-2</v>
      </c>
      <c r="V50" s="56">
        <v>78.13529320940053</v>
      </c>
      <c r="W50" s="55">
        <v>0</v>
      </c>
      <c r="X50" s="57">
        <v>0</v>
      </c>
      <c r="Z50" s="43" t="s">
        <v>1026</v>
      </c>
      <c r="AA50" s="68">
        <v>0.16041411591679808</v>
      </c>
      <c r="AB50" s="66">
        <v>0.16648953498279698</v>
      </c>
      <c r="AC50" s="66">
        <v>0.67430185555070132</v>
      </c>
      <c r="AD50" s="66">
        <v>0.47010627819376516</v>
      </c>
      <c r="AE50" s="66">
        <v>0.24441218920209581</v>
      </c>
      <c r="AF50" s="66">
        <v>6.7434966063418672E-2</v>
      </c>
      <c r="AG50" s="66">
        <v>0.15413562944052214</v>
      </c>
      <c r="AH50" s="66">
        <v>5.5894722666533184E-2</v>
      </c>
      <c r="AI50" s="67">
        <v>5.0479072327303545E-2</v>
      </c>
    </row>
    <row r="51" spans="1:35">
      <c r="A51" s="43" t="s">
        <v>1024</v>
      </c>
      <c r="B51" s="54">
        <v>0</v>
      </c>
      <c r="C51" s="55">
        <v>0</v>
      </c>
      <c r="D51" s="68">
        <v>0.37019400889353538</v>
      </c>
      <c r="E51" s="66">
        <v>0.41333814829737425</v>
      </c>
      <c r="F51" s="56">
        <v>119.35665471574086</v>
      </c>
      <c r="G51" s="55">
        <v>0</v>
      </c>
      <c r="H51" s="55">
        <v>0</v>
      </c>
      <c r="I51" s="66">
        <v>1.848557908901191</v>
      </c>
      <c r="J51" s="66">
        <v>1.2104650687225051</v>
      </c>
      <c r="K51" s="66">
        <v>0.56699883620382108</v>
      </c>
      <c r="L51" s="56">
        <v>299.16054339470145</v>
      </c>
      <c r="M51" s="56">
        <v>24.657892905625591</v>
      </c>
      <c r="N51" s="55">
        <v>0</v>
      </c>
      <c r="O51" s="66">
        <v>0.17370828699267521</v>
      </c>
      <c r="P51" s="66">
        <v>0.33068227040152931</v>
      </c>
      <c r="Q51" s="66">
        <v>0.1146492130769166</v>
      </c>
      <c r="R51" s="56">
        <v>52.55758485309395</v>
      </c>
      <c r="S51" s="55">
        <v>0</v>
      </c>
      <c r="T51" s="55">
        <v>0.26282631229103776</v>
      </c>
      <c r="U51" s="67">
        <v>0.13683061669716978</v>
      </c>
      <c r="V51" s="56">
        <v>97.925692611106882</v>
      </c>
      <c r="W51" s="55">
        <v>0</v>
      </c>
      <c r="X51" s="57">
        <v>0</v>
      </c>
      <c r="Z51" s="43" t="s">
        <v>1024</v>
      </c>
      <c r="AA51" s="68">
        <v>0.37019400889353538</v>
      </c>
      <c r="AB51" s="66">
        <v>0.41333814829737425</v>
      </c>
      <c r="AC51" s="66">
        <v>1.848557908901191</v>
      </c>
      <c r="AD51" s="66">
        <v>1.2104650687225051</v>
      </c>
      <c r="AE51" s="66">
        <v>0.56699883620382108</v>
      </c>
      <c r="AF51" s="66">
        <v>0.17370828699267521</v>
      </c>
      <c r="AG51" s="66">
        <v>0.33068227040152931</v>
      </c>
      <c r="AH51" s="66">
        <v>0.1146492130769166</v>
      </c>
      <c r="AI51" s="67">
        <v>0.13683061669716978</v>
      </c>
    </row>
    <row r="52" spans="1:35">
      <c r="A52" s="43" t="s">
        <v>1028</v>
      </c>
      <c r="B52" s="54">
        <v>0</v>
      </c>
      <c r="C52" s="55">
        <v>0</v>
      </c>
      <c r="D52" s="68">
        <v>3.7728673933236467</v>
      </c>
      <c r="E52" s="66">
        <v>3.7154627743144393</v>
      </c>
      <c r="F52" s="56">
        <v>158.42225499826378</v>
      </c>
      <c r="G52" s="55">
        <v>0</v>
      </c>
      <c r="H52" s="55">
        <v>6.0122215883497603</v>
      </c>
      <c r="I52" s="66">
        <v>6.7953383111817312</v>
      </c>
      <c r="J52" s="66">
        <v>4.3620153364326573</v>
      </c>
      <c r="K52" s="66">
        <v>3.6355003655298841</v>
      </c>
      <c r="L52" s="56">
        <v>1980</v>
      </c>
      <c r="M52" s="56">
        <v>39.445116653736356</v>
      </c>
      <c r="N52" s="55">
        <v>0</v>
      </c>
      <c r="O52" s="66">
        <v>0.39628238452159714</v>
      </c>
      <c r="P52" s="66">
        <v>3.0080929280178661</v>
      </c>
      <c r="Q52" s="66">
        <v>1.2841686910427403</v>
      </c>
      <c r="R52" s="56">
        <v>1340</v>
      </c>
      <c r="S52" s="55">
        <v>0</v>
      </c>
      <c r="T52" s="55">
        <v>2.9567455479806499</v>
      </c>
      <c r="U52" s="67">
        <v>0.93201019223495341</v>
      </c>
      <c r="V52" s="56">
        <v>991.83461081731411</v>
      </c>
      <c r="W52" s="55">
        <v>0</v>
      </c>
      <c r="X52" s="57">
        <v>0</v>
      </c>
      <c r="Z52" s="43" t="s">
        <v>1028</v>
      </c>
      <c r="AA52" s="68">
        <v>3.7728673933236467</v>
      </c>
      <c r="AB52" s="66">
        <v>3.7154627743144393</v>
      </c>
      <c r="AC52" s="66">
        <v>6.7953383111817312</v>
      </c>
      <c r="AD52" s="66">
        <v>4.3620153364326573</v>
      </c>
      <c r="AE52" s="66">
        <v>3.6355003655298841</v>
      </c>
      <c r="AF52" s="66">
        <v>0.39628238452159714</v>
      </c>
      <c r="AG52" s="66">
        <v>3.0080929280178661</v>
      </c>
      <c r="AH52" s="66">
        <v>1.2841686910427403</v>
      </c>
      <c r="AI52" s="67">
        <v>0.93201019223495341</v>
      </c>
    </row>
    <row r="53" spans="1:35">
      <c r="A53" s="43" t="s">
        <v>1031</v>
      </c>
      <c r="B53" s="54">
        <v>0</v>
      </c>
      <c r="C53" s="55">
        <v>0</v>
      </c>
      <c r="D53" s="68">
        <v>6.651858705892681</v>
      </c>
      <c r="E53" s="66">
        <v>7.5872559483611619</v>
      </c>
      <c r="F53" s="56">
        <v>1510</v>
      </c>
      <c r="G53" s="55">
        <v>0</v>
      </c>
      <c r="H53" s="55">
        <v>0</v>
      </c>
      <c r="I53" s="55">
        <v>27.738893396358211</v>
      </c>
      <c r="J53" s="55">
        <v>18.969481901166887</v>
      </c>
      <c r="K53" s="66">
        <v>7.8869962476797539</v>
      </c>
      <c r="L53" s="56">
        <v>6200</v>
      </c>
      <c r="M53" s="56">
        <v>186.22328637048469</v>
      </c>
      <c r="N53" s="55">
        <v>0</v>
      </c>
      <c r="O53" s="66">
        <v>2.7264646061991913</v>
      </c>
      <c r="P53" s="66">
        <v>5.7424266618241626</v>
      </c>
      <c r="Q53" s="66">
        <v>1.8041336632058953</v>
      </c>
      <c r="R53" s="56">
        <v>1310</v>
      </c>
      <c r="S53" s="55">
        <v>0</v>
      </c>
      <c r="T53" s="55">
        <v>12.636894007449724</v>
      </c>
      <c r="U53" s="67">
        <v>2.4258331922206584</v>
      </c>
      <c r="V53" s="56">
        <v>1450</v>
      </c>
      <c r="W53" s="55">
        <v>0</v>
      </c>
      <c r="X53" s="57">
        <v>0</v>
      </c>
      <c r="Z53" s="43" t="s">
        <v>1031</v>
      </c>
      <c r="AA53" s="68">
        <v>6.651858705892681</v>
      </c>
      <c r="AB53" s="66">
        <v>7.5872559483611619</v>
      </c>
      <c r="AC53" s="55">
        <v>27.738893396358211</v>
      </c>
      <c r="AD53" s="55">
        <v>18.969481901166887</v>
      </c>
      <c r="AE53" s="66">
        <v>7.8869962476797539</v>
      </c>
      <c r="AF53" s="66">
        <v>2.7264646061991913</v>
      </c>
      <c r="AG53" s="66">
        <v>5.7424266618241626</v>
      </c>
      <c r="AH53" s="66">
        <v>1.8041336632058953</v>
      </c>
      <c r="AI53" s="67">
        <v>2.4258331922206584</v>
      </c>
    </row>
    <row r="54" spans="1:35">
      <c r="A54" s="43" t="s">
        <v>1033</v>
      </c>
      <c r="B54" s="54">
        <v>0</v>
      </c>
      <c r="C54" s="55">
        <v>0</v>
      </c>
      <c r="D54" s="68">
        <v>0.33694542604438843</v>
      </c>
      <c r="E54" s="66">
        <v>0.46502617822092773</v>
      </c>
      <c r="F54" s="56">
        <v>383.81409426354401</v>
      </c>
      <c r="G54" s="55">
        <v>0</v>
      </c>
      <c r="H54" s="55">
        <v>0</v>
      </c>
      <c r="I54" s="66">
        <v>4.1861744771471194</v>
      </c>
      <c r="J54" s="66">
        <v>2.8106642831651931</v>
      </c>
      <c r="K54" s="66">
        <v>0.76622913262649117</v>
      </c>
      <c r="L54" s="56">
        <v>276.8411066174869</v>
      </c>
      <c r="M54" s="56">
        <v>31.304796344904158</v>
      </c>
      <c r="N54" s="55">
        <v>0</v>
      </c>
      <c r="O54" s="66">
        <v>0.34248093021088921</v>
      </c>
      <c r="P54" s="66">
        <v>0.38824517876994485</v>
      </c>
      <c r="Q54" s="66">
        <v>0.11188635784642646</v>
      </c>
      <c r="R54" s="56">
        <v>104.54412874950738</v>
      </c>
      <c r="S54" s="55">
        <v>0</v>
      </c>
      <c r="T54" s="55">
        <v>0</v>
      </c>
      <c r="U54" s="67">
        <v>8.5999903277650086E-2</v>
      </c>
      <c r="V54" s="56">
        <v>140.10470518883923</v>
      </c>
      <c r="W54" s="55">
        <v>0</v>
      </c>
      <c r="X54" s="57">
        <v>0</v>
      </c>
      <c r="Z54" s="43" t="s">
        <v>1033</v>
      </c>
      <c r="AA54" s="68">
        <v>0.33694542604438843</v>
      </c>
      <c r="AB54" s="66">
        <v>0.46502617822092773</v>
      </c>
      <c r="AC54" s="66">
        <v>4.1861744771471194</v>
      </c>
      <c r="AD54" s="66">
        <v>2.8106642831651931</v>
      </c>
      <c r="AE54" s="66">
        <v>0.76622913262649117</v>
      </c>
      <c r="AF54" s="66">
        <v>0.34248093021088921</v>
      </c>
      <c r="AG54" s="66">
        <v>0.38824517876994485</v>
      </c>
      <c r="AH54" s="66">
        <v>0.11188635784642646</v>
      </c>
      <c r="AI54" s="67">
        <v>8.5999903277650086E-2</v>
      </c>
    </row>
    <row r="55" spans="1:35">
      <c r="A55" s="43" t="s">
        <v>1032</v>
      </c>
      <c r="B55" s="54">
        <v>0</v>
      </c>
      <c r="C55" s="55">
        <v>0</v>
      </c>
      <c r="D55" s="68">
        <v>0.56158445856149186</v>
      </c>
      <c r="E55" s="66">
        <v>0.79039172349092379</v>
      </c>
      <c r="F55" s="56">
        <v>715.49802651135974</v>
      </c>
      <c r="G55" s="55">
        <v>0</v>
      </c>
      <c r="H55" s="55">
        <v>0</v>
      </c>
      <c r="I55" s="66">
        <v>6.6333957404334516</v>
      </c>
      <c r="J55" s="66">
        <v>4.7520867365084678</v>
      </c>
      <c r="K55" s="66">
        <v>1.2935372809274779</v>
      </c>
      <c r="L55" s="56">
        <v>492.43366078279126</v>
      </c>
      <c r="M55" s="55">
        <v>3.8989385021753482</v>
      </c>
      <c r="N55" s="55">
        <v>0</v>
      </c>
      <c r="O55" s="66">
        <v>0.62782828917795697</v>
      </c>
      <c r="P55" s="66">
        <v>0.62306357476448393</v>
      </c>
      <c r="Q55" s="66">
        <v>1.8316585218296239E-2</v>
      </c>
      <c r="R55" s="55">
        <v>0</v>
      </c>
      <c r="S55" s="55">
        <v>0</v>
      </c>
      <c r="T55" s="55">
        <v>0</v>
      </c>
      <c r="U55" s="67">
        <v>0.10672725382406437</v>
      </c>
      <c r="V55" s="55">
        <v>3.7577115165478974</v>
      </c>
      <c r="W55" s="55">
        <v>0</v>
      </c>
      <c r="X55" s="57">
        <v>0</v>
      </c>
      <c r="Z55" s="43" t="s">
        <v>1032</v>
      </c>
      <c r="AA55" s="68">
        <v>0.56158445856149186</v>
      </c>
      <c r="AB55" s="66">
        <v>0.79039172349092379</v>
      </c>
      <c r="AC55" s="66">
        <v>6.6333957404334516</v>
      </c>
      <c r="AD55" s="66">
        <v>4.7520867365084678</v>
      </c>
      <c r="AE55" s="66">
        <v>1.2935372809274779</v>
      </c>
      <c r="AF55" s="66">
        <v>0.62782828917795697</v>
      </c>
      <c r="AG55" s="66">
        <v>0.62306357476448393</v>
      </c>
      <c r="AH55" s="66">
        <v>1.8316585218296239E-2</v>
      </c>
      <c r="AI55" s="67">
        <v>0.10672725382406437</v>
      </c>
    </row>
    <row r="56" spans="1:35">
      <c r="A56" s="43" t="s">
        <v>1018</v>
      </c>
      <c r="B56" s="54">
        <v>0</v>
      </c>
      <c r="C56" s="55">
        <v>0</v>
      </c>
      <c r="D56" s="68">
        <v>1.4598376062019811E-2</v>
      </c>
      <c r="E56" s="66">
        <v>1.2797427558310252E-2</v>
      </c>
      <c r="F56" s="55">
        <v>7.6856855577864094</v>
      </c>
      <c r="G56" s="55">
        <v>0</v>
      </c>
      <c r="H56" s="55">
        <v>11.519302469461504</v>
      </c>
      <c r="I56" s="66">
        <v>5.9818359401499273E-2</v>
      </c>
      <c r="J56" s="66">
        <v>3.4757531490608798E-2</v>
      </c>
      <c r="K56" s="66">
        <v>2.694127318245192E-2</v>
      </c>
      <c r="L56" s="56">
        <v>14.530658551254302</v>
      </c>
      <c r="M56" s="55">
        <v>9.2954085188686495</v>
      </c>
      <c r="N56" s="55">
        <v>0</v>
      </c>
      <c r="O56" s="66">
        <v>3.9512781326583382E-3</v>
      </c>
      <c r="P56" s="66">
        <v>9.8166191385173941E-3</v>
      </c>
      <c r="Q56" s="66">
        <v>2.079664655362598E-2</v>
      </c>
      <c r="R56" s="56">
        <v>30.106741038634006</v>
      </c>
      <c r="S56" s="55">
        <v>0</v>
      </c>
      <c r="T56" s="55">
        <v>6.9400134100692734E-2</v>
      </c>
      <c r="U56" s="67">
        <v>4.5357262378774264E-2</v>
      </c>
      <c r="V56" s="56">
        <v>59.217200413754526</v>
      </c>
      <c r="W56" s="55">
        <v>0</v>
      </c>
      <c r="X56" s="57">
        <v>0</v>
      </c>
      <c r="Z56" s="43" t="s">
        <v>1018</v>
      </c>
      <c r="AA56" s="68">
        <v>1.4598376062019811E-2</v>
      </c>
      <c r="AB56" s="66">
        <v>1.2797427558310252E-2</v>
      </c>
      <c r="AC56" s="66">
        <v>5.9818359401499273E-2</v>
      </c>
      <c r="AD56" s="66">
        <v>3.4757531490608798E-2</v>
      </c>
      <c r="AE56" s="66">
        <v>2.694127318245192E-2</v>
      </c>
      <c r="AF56" s="66">
        <v>3.9512781326583382E-3</v>
      </c>
      <c r="AG56" s="66">
        <v>9.8166191385173941E-3</v>
      </c>
      <c r="AH56" s="66">
        <v>2.079664655362598E-2</v>
      </c>
      <c r="AI56" s="67">
        <v>4.5357262378774264E-2</v>
      </c>
    </row>
    <row r="57" spans="1:35">
      <c r="A57" s="43" t="s">
        <v>1019</v>
      </c>
      <c r="B57" s="54">
        <v>0</v>
      </c>
      <c r="C57" s="55">
        <v>0</v>
      </c>
      <c r="D57" s="68">
        <v>3.2262583221514873E-2</v>
      </c>
      <c r="E57" s="66">
        <v>4.0334279409526032E-2</v>
      </c>
      <c r="F57" s="56">
        <v>17.563586428436068</v>
      </c>
      <c r="G57" s="55">
        <v>0</v>
      </c>
      <c r="H57" s="55">
        <v>0.67731727290356003</v>
      </c>
      <c r="I57" s="66">
        <v>0.23210434125989896</v>
      </c>
      <c r="J57" s="66">
        <v>0.13855488115979844</v>
      </c>
      <c r="K57" s="66">
        <v>5.2039774943907463E-2</v>
      </c>
      <c r="L57" s="56">
        <v>35.10968288361569</v>
      </c>
      <c r="M57" s="55">
        <v>1.2880971421311282</v>
      </c>
      <c r="N57" s="55">
        <v>0</v>
      </c>
      <c r="O57" s="66">
        <v>1.5750149045598603E-2</v>
      </c>
      <c r="P57" s="66">
        <v>2.619438505950843E-2</v>
      </c>
      <c r="Q57" s="66">
        <v>9.6715182269238777E-3</v>
      </c>
      <c r="R57" s="56">
        <v>17.011096199028124</v>
      </c>
      <c r="S57" s="55">
        <v>0</v>
      </c>
      <c r="T57" s="55">
        <v>0.1053485554119459</v>
      </c>
      <c r="U57" s="67">
        <v>1.4695738788048203E-2</v>
      </c>
      <c r="V57" s="56">
        <v>23.4884058118779</v>
      </c>
      <c r="W57" s="55">
        <v>0</v>
      </c>
      <c r="X57" s="57">
        <v>0</v>
      </c>
      <c r="Z57" s="43" t="s">
        <v>1019</v>
      </c>
      <c r="AA57" s="68">
        <v>3.2262583221514873E-2</v>
      </c>
      <c r="AB57" s="66">
        <v>4.0334279409526032E-2</v>
      </c>
      <c r="AC57" s="66">
        <v>0.23210434125989896</v>
      </c>
      <c r="AD57" s="66">
        <v>0.13855488115979844</v>
      </c>
      <c r="AE57" s="66">
        <v>5.2039774943907463E-2</v>
      </c>
      <c r="AF57" s="66">
        <v>1.5750149045598603E-2</v>
      </c>
      <c r="AG57" s="66">
        <v>2.619438505950843E-2</v>
      </c>
      <c r="AH57" s="66">
        <v>9.6715182269238777E-3</v>
      </c>
      <c r="AI57" s="67">
        <v>1.4695738788048203E-2</v>
      </c>
    </row>
    <row r="58" spans="1:35">
      <c r="A58" s="43" t="s">
        <v>1020</v>
      </c>
      <c r="B58" s="54">
        <v>0</v>
      </c>
      <c r="C58" s="55">
        <v>0</v>
      </c>
      <c r="D58" s="68">
        <v>0.14029696607619371</v>
      </c>
      <c r="E58" s="66">
        <v>0.14868307471870074</v>
      </c>
      <c r="F58" s="55">
        <v>6.6512756240295969</v>
      </c>
      <c r="G58" s="55">
        <v>0</v>
      </c>
      <c r="H58" s="55">
        <v>0</v>
      </c>
      <c r="I58" s="66">
        <v>0.6727147262380927</v>
      </c>
      <c r="J58" s="66">
        <v>0.41780952976829572</v>
      </c>
      <c r="K58" s="66">
        <v>0.2000742225912549</v>
      </c>
      <c r="L58" s="56">
        <v>105.17490280153002</v>
      </c>
      <c r="M58" s="55">
        <v>2.9166429395050049</v>
      </c>
      <c r="N58" s="55">
        <v>0</v>
      </c>
      <c r="O58" s="66">
        <v>5.6174109797291698E-2</v>
      </c>
      <c r="P58" s="66">
        <v>0.10743130923884919</v>
      </c>
      <c r="Q58" s="66">
        <v>1.1137695244575902E-2</v>
      </c>
      <c r="R58" s="55">
        <v>4.3848103727207288</v>
      </c>
      <c r="S58" s="55">
        <v>0</v>
      </c>
      <c r="T58" s="55">
        <v>0.12925838096612025</v>
      </c>
      <c r="U58" s="67">
        <v>0.14442806323392793</v>
      </c>
      <c r="V58" s="55">
        <v>2.6424943282227886</v>
      </c>
      <c r="W58" s="55">
        <v>0</v>
      </c>
      <c r="X58" s="57">
        <v>0</v>
      </c>
      <c r="Z58" s="43" t="s">
        <v>1020</v>
      </c>
      <c r="AA58" s="68">
        <v>0.14029696607619371</v>
      </c>
      <c r="AB58" s="66">
        <v>0.14868307471870074</v>
      </c>
      <c r="AC58" s="66">
        <v>0.6727147262380927</v>
      </c>
      <c r="AD58" s="66">
        <v>0.41780952976829572</v>
      </c>
      <c r="AE58" s="66">
        <v>0.2000742225912549</v>
      </c>
      <c r="AF58" s="66">
        <v>5.6174109797291698E-2</v>
      </c>
      <c r="AG58" s="66">
        <v>0.10743130923884919</v>
      </c>
      <c r="AH58" s="66">
        <v>1.1137695244575902E-2</v>
      </c>
      <c r="AI58" s="67">
        <v>0.14442806323392793</v>
      </c>
    </row>
    <row r="59" spans="1:35">
      <c r="A59" s="43" t="s">
        <v>1021</v>
      </c>
      <c r="B59" s="54">
        <v>0</v>
      </c>
      <c r="C59" s="55">
        <v>0</v>
      </c>
      <c r="D59" s="68">
        <v>6.6255224352988681E-2</v>
      </c>
      <c r="E59" s="66">
        <v>7.3792178710177625E-2</v>
      </c>
      <c r="F59" s="56">
        <v>45.679102053393045</v>
      </c>
      <c r="G59" s="55">
        <v>0</v>
      </c>
      <c r="H59" s="55">
        <v>0</v>
      </c>
      <c r="I59" s="66">
        <v>0.35690965901265298</v>
      </c>
      <c r="J59" s="66">
        <v>0.22231287744594572</v>
      </c>
      <c r="K59" s="66">
        <v>0.10747348586693711</v>
      </c>
      <c r="L59" s="56">
        <v>60.365687875504044</v>
      </c>
      <c r="M59" s="55">
        <v>5.5146456599371207</v>
      </c>
      <c r="N59" s="55">
        <v>0</v>
      </c>
      <c r="O59" s="66">
        <v>2.9175696719037886E-2</v>
      </c>
      <c r="P59" s="66">
        <v>4.9942958560360844E-2</v>
      </c>
      <c r="Q59" s="66">
        <v>1.5118194429977526E-2</v>
      </c>
      <c r="R59" s="56">
        <v>25.412369847128552</v>
      </c>
      <c r="S59" s="55">
        <v>0</v>
      </c>
      <c r="T59" s="55">
        <v>0.14211988412033019</v>
      </c>
      <c r="U59" s="67">
        <v>0.10026333756244589</v>
      </c>
      <c r="V59" s="56">
        <v>59.586737477321648</v>
      </c>
      <c r="W59" s="55">
        <v>0</v>
      </c>
      <c r="X59" s="57">
        <v>0</v>
      </c>
      <c r="Z59" s="43" t="s">
        <v>1021</v>
      </c>
      <c r="AA59" s="68">
        <v>6.6255224352988681E-2</v>
      </c>
      <c r="AB59" s="66">
        <v>7.3792178710177625E-2</v>
      </c>
      <c r="AC59" s="66">
        <v>0.35690965901265298</v>
      </c>
      <c r="AD59" s="66">
        <v>0.22231287744594572</v>
      </c>
      <c r="AE59" s="66">
        <v>0.10747348586693711</v>
      </c>
      <c r="AF59" s="66">
        <v>2.9175696719037886E-2</v>
      </c>
      <c r="AG59" s="66">
        <v>4.9942958560360844E-2</v>
      </c>
      <c r="AH59" s="66">
        <v>1.5118194429977526E-2</v>
      </c>
      <c r="AI59" s="67">
        <v>0.10026333756244589</v>
      </c>
    </row>
    <row r="60" spans="1:35">
      <c r="A60" s="43" t="s">
        <v>1022</v>
      </c>
      <c r="B60" s="54">
        <v>0</v>
      </c>
      <c r="C60" s="55">
        <v>0</v>
      </c>
      <c r="D60" s="68">
        <v>8.9118992683073911E-2</v>
      </c>
      <c r="E60" s="66">
        <v>0.10390134889259946</v>
      </c>
      <c r="F60" s="56">
        <v>41.095245950106857</v>
      </c>
      <c r="G60" s="55">
        <v>0</v>
      </c>
      <c r="H60" s="55">
        <v>0</v>
      </c>
      <c r="I60" s="66">
        <v>0.52661740754089481</v>
      </c>
      <c r="J60" s="66">
        <v>0.347342357249112</v>
      </c>
      <c r="K60" s="66">
        <v>0.14586394638583175</v>
      </c>
      <c r="L60" s="56">
        <v>85.566129233952879</v>
      </c>
      <c r="M60" s="55">
        <v>2.6893006639039538</v>
      </c>
      <c r="N60" s="55">
        <v>0</v>
      </c>
      <c r="O60" s="66">
        <v>5.3673645881149971E-2</v>
      </c>
      <c r="P60" s="66">
        <v>8.3485092473436689E-2</v>
      </c>
      <c r="Q60" s="66">
        <v>1.5655893591182073E-2</v>
      </c>
      <c r="R60" s="55">
        <v>4.4992712376593751</v>
      </c>
      <c r="S60" s="55">
        <v>0</v>
      </c>
      <c r="T60" s="55">
        <v>0.13568452257161884</v>
      </c>
      <c r="U60" s="67">
        <v>3.6111454019102131E-2</v>
      </c>
      <c r="V60" s="56">
        <v>20.438043572236552</v>
      </c>
      <c r="W60" s="55">
        <v>0</v>
      </c>
      <c r="X60" s="57">
        <v>0</v>
      </c>
      <c r="Z60" s="43" t="s">
        <v>1022</v>
      </c>
      <c r="AA60" s="68">
        <v>8.9118992683073911E-2</v>
      </c>
      <c r="AB60" s="66">
        <v>0.10390134889259946</v>
      </c>
      <c r="AC60" s="66">
        <v>0.52661740754089481</v>
      </c>
      <c r="AD60" s="66">
        <v>0.347342357249112</v>
      </c>
      <c r="AE60" s="66">
        <v>0.14586394638583175</v>
      </c>
      <c r="AF60" s="66">
        <v>5.3673645881149971E-2</v>
      </c>
      <c r="AG60" s="66">
        <v>8.3485092473436689E-2</v>
      </c>
      <c r="AH60" s="66">
        <v>1.5655893591182073E-2</v>
      </c>
      <c r="AI60" s="67">
        <v>3.6111454019102131E-2</v>
      </c>
    </row>
    <row r="61" spans="1:35">
      <c r="A61" s="43" t="s">
        <v>1023</v>
      </c>
      <c r="B61" s="54">
        <v>0</v>
      </c>
      <c r="C61" s="55">
        <v>0</v>
      </c>
      <c r="D61" s="68">
        <v>6.4971381682914497E-2</v>
      </c>
      <c r="E61" s="66">
        <v>7.2793850885227274E-2</v>
      </c>
      <c r="F61" s="56">
        <v>30.641740163787148</v>
      </c>
      <c r="G61" s="55">
        <v>0</v>
      </c>
      <c r="H61" s="55">
        <v>2.3240902650282753</v>
      </c>
      <c r="I61" s="66">
        <v>0.31788962587889136</v>
      </c>
      <c r="J61" s="66">
        <v>0.2104362228736382</v>
      </c>
      <c r="K61" s="66">
        <v>0.10682541043233039</v>
      </c>
      <c r="L61" s="56">
        <v>57.437101698373652</v>
      </c>
      <c r="M61" s="56">
        <v>13.562946491993257</v>
      </c>
      <c r="N61" s="55">
        <v>0</v>
      </c>
      <c r="O61" s="66">
        <v>2.7573951853371519E-2</v>
      </c>
      <c r="P61" s="66">
        <v>6.3044398160505777E-2</v>
      </c>
      <c r="Q61" s="66">
        <v>5.5570087900264506E-2</v>
      </c>
      <c r="R61" s="56">
        <v>65.657956536454975</v>
      </c>
      <c r="S61" s="55">
        <v>0</v>
      </c>
      <c r="T61" s="55">
        <v>0.13798962626573941</v>
      </c>
      <c r="U61" s="67">
        <v>3.4127871833155167E-2</v>
      </c>
      <c r="V61" s="56">
        <v>83.820726605774325</v>
      </c>
      <c r="W61" s="55">
        <v>0</v>
      </c>
      <c r="X61" s="57">
        <v>0</v>
      </c>
      <c r="Z61" s="43" t="s">
        <v>1023</v>
      </c>
      <c r="AA61" s="68">
        <v>6.4971381682914497E-2</v>
      </c>
      <c r="AB61" s="66">
        <v>7.2793850885227274E-2</v>
      </c>
      <c r="AC61" s="66">
        <v>0.31788962587889136</v>
      </c>
      <c r="AD61" s="66">
        <v>0.2104362228736382</v>
      </c>
      <c r="AE61" s="66">
        <v>0.10682541043233039</v>
      </c>
      <c r="AF61" s="66">
        <v>2.7573951853371519E-2</v>
      </c>
      <c r="AG61" s="66">
        <v>6.3044398160505777E-2</v>
      </c>
      <c r="AH61" s="66">
        <v>5.5570087900264506E-2</v>
      </c>
      <c r="AI61" s="67">
        <v>3.4127871833155167E-2</v>
      </c>
    </row>
    <row r="62" spans="1:35">
      <c r="A62" s="43" t="s">
        <v>1025</v>
      </c>
      <c r="B62" s="54">
        <v>0</v>
      </c>
      <c r="C62" s="55">
        <v>0</v>
      </c>
      <c r="D62" s="68">
        <v>2.8676105038502012E-3</v>
      </c>
      <c r="E62" s="66">
        <v>3.0739155542961775E-3</v>
      </c>
      <c r="F62" s="55">
        <v>4.021103242827647</v>
      </c>
      <c r="G62" s="55">
        <v>0</v>
      </c>
      <c r="H62" s="55">
        <v>0</v>
      </c>
      <c r="I62" s="66">
        <v>3.1588740171474054E-2</v>
      </c>
      <c r="J62" s="66">
        <v>2.1801246782277777E-2</v>
      </c>
      <c r="K62" s="66">
        <v>5.1528511824584736E-3</v>
      </c>
      <c r="L62" s="55">
        <v>2.9847042453243975</v>
      </c>
      <c r="M62" s="55">
        <v>0.56859712226905379</v>
      </c>
      <c r="N62" s="55">
        <v>0</v>
      </c>
      <c r="O62" s="66">
        <v>1.8292425305963692E-3</v>
      </c>
      <c r="P62" s="66">
        <v>1.7489962198234997E-3</v>
      </c>
      <c r="Q62" s="66">
        <v>4.9376258424159631E-4</v>
      </c>
      <c r="R62" s="55">
        <v>0.64451935348729583</v>
      </c>
      <c r="S62" s="55">
        <v>0</v>
      </c>
      <c r="T62" s="55">
        <v>6.3171052387396662E-2</v>
      </c>
      <c r="U62" s="67">
        <v>5.6468898777411935E-3</v>
      </c>
      <c r="V62" s="55">
        <v>1.5484749983791686</v>
      </c>
      <c r="W62" s="55">
        <v>0</v>
      </c>
      <c r="X62" s="57">
        <v>0</v>
      </c>
      <c r="Z62" s="43" t="s">
        <v>1025</v>
      </c>
      <c r="AA62" s="68">
        <v>2.8676105038502012E-3</v>
      </c>
      <c r="AB62" s="66">
        <v>3.0739155542961775E-3</v>
      </c>
      <c r="AC62" s="66">
        <v>3.1588740171474054E-2</v>
      </c>
      <c r="AD62" s="66">
        <v>2.1801246782277777E-2</v>
      </c>
      <c r="AE62" s="66">
        <v>5.1528511824584736E-3</v>
      </c>
      <c r="AF62" s="66">
        <v>1.8292425305963692E-3</v>
      </c>
      <c r="AG62" s="66">
        <v>1.7489962198234997E-3</v>
      </c>
      <c r="AH62" s="66">
        <v>4.9376258424159631E-4</v>
      </c>
      <c r="AI62" s="67">
        <v>5.6468898777411935E-3</v>
      </c>
    </row>
    <row r="63" spans="1:35">
      <c r="A63" s="43" t="s">
        <v>1027</v>
      </c>
      <c r="B63" s="54">
        <v>0</v>
      </c>
      <c r="C63" s="55">
        <v>0</v>
      </c>
      <c r="D63" s="68">
        <v>1.1347112318279373E-2</v>
      </c>
      <c r="E63" s="66">
        <v>1.1214625809001845E-2</v>
      </c>
      <c r="F63" s="55">
        <v>4.1036741880051508</v>
      </c>
      <c r="G63" s="55">
        <v>0</v>
      </c>
      <c r="H63" s="55">
        <v>0</v>
      </c>
      <c r="I63" s="66">
        <v>7.8748847827901633E-2</v>
      </c>
      <c r="J63" s="66">
        <v>5.7252397741221615E-2</v>
      </c>
      <c r="K63" s="66">
        <v>1.7656974118244448E-2</v>
      </c>
      <c r="L63" s="55">
        <v>4.7479428492197231</v>
      </c>
      <c r="M63" s="55">
        <v>0.99914334441844022</v>
      </c>
      <c r="N63" s="55">
        <v>0</v>
      </c>
      <c r="O63" s="66">
        <v>5.6233729418914743E-3</v>
      </c>
      <c r="P63" s="66">
        <v>8.2426409372956585E-3</v>
      </c>
      <c r="Q63" s="66">
        <v>5.4992082350953965E-3</v>
      </c>
      <c r="R63" s="55">
        <v>4.4526556151699115</v>
      </c>
      <c r="S63" s="55">
        <v>0</v>
      </c>
      <c r="T63" s="55">
        <v>4.8747496345513786E-2</v>
      </c>
      <c r="U63" s="67">
        <v>2.710766739341728E-2</v>
      </c>
      <c r="V63" s="56">
        <v>13.826533492680685</v>
      </c>
      <c r="W63" s="55">
        <v>0</v>
      </c>
      <c r="X63" s="57">
        <v>0</v>
      </c>
      <c r="Z63" s="43" t="s">
        <v>1027</v>
      </c>
      <c r="AA63" s="68">
        <v>1.1347112318279373E-2</v>
      </c>
      <c r="AB63" s="66">
        <v>1.1214625809001845E-2</v>
      </c>
      <c r="AC63" s="66">
        <v>7.8748847827901633E-2</v>
      </c>
      <c r="AD63" s="66">
        <v>5.7252397741221615E-2</v>
      </c>
      <c r="AE63" s="66">
        <v>1.7656974118244448E-2</v>
      </c>
      <c r="AF63" s="66">
        <v>5.6233729418914743E-3</v>
      </c>
      <c r="AG63" s="66">
        <v>8.2426409372956585E-3</v>
      </c>
      <c r="AH63" s="66">
        <v>5.4992082350953965E-3</v>
      </c>
      <c r="AI63" s="67">
        <v>2.710766739341728E-2</v>
      </c>
    </row>
    <row r="64" spans="1:35">
      <c r="A64" s="43" t="s">
        <v>1029</v>
      </c>
      <c r="B64" s="54">
        <v>0</v>
      </c>
      <c r="C64" s="55">
        <v>0</v>
      </c>
      <c r="D64" s="68">
        <v>1.2161428431519157E-2</v>
      </c>
      <c r="E64" s="66">
        <v>1.5495177183708327E-2</v>
      </c>
      <c r="F64" s="56">
        <v>14.955646764567311</v>
      </c>
      <c r="G64" s="55">
        <v>0</v>
      </c>
      <c r="H64" s="55">
        <v>0</v>
      </c>
      <c r="I64" s="66">
        <v>0.14428098438824433</v>
      </c>
      <c r="J64" s="66">
        <v>0.11826727191431806</v>
      </c>
      <c r="K64" s="66">
        <v>2.6993908135660501E-2</v>
      </c>
      <c r="L64" s="56">
        <v>12.092300485648259</v>
      </c>
      <c r="M64" s="55">
        <v>3.1955478793508738</v>
      </c>
      <c r="N64" s="55">
        <v>0</v>
      </c>
      <c r="O64" s="66">
        <v>1.2378816491640417E-2</v>
      </c>
      <c r="P64" s="66">
        <v>1.1682928699738167E-2</v>
      </c>
      <c r="Q64" s="66">
        <v>5.0207642488632031E-3</v>
      </c>
      <c r="R64" s="55">
        <v>6.1361399503780953</v>
      </c>
      <c r="S64" s="55">
        <v>0</v>
      </c>
      <c r="T64" s="55">
        <v>0.14792590850732307</v>
      </c>
      <c r="U64" s="67">
        <v>3.8626023612250522E-3</v>
      </c>
      <c r="V64" s="56">
        <v>9.6176438237423625</v>
      </c>
      <c r="W64" s="55">
        <v>0</v>
      </c>
      <c r="X64" s="57">
        <v>0</v>
      </c>
      <c r="Z64" s="43" t="s">
        <v>1029</v>
      </c>
      <c r="AA64" s="68">
        <v>1.2161428431519157E-2</v>
      </c>
      <c r="AB64" s="66">
        <v>1.5495177183708327E-2</v>
      </c>
      <c r="AC64" s="66">
        <v>0.14428098438824433</v>
      </c>
      <c r="AD64" s="66">
        <v>0.11826727191431806</v>
      </c>
      <c r="AE64" s="66">
        <v>2.6993908135660501E-2</v>
      </c>
      <c r="AF64" s="66">
        <v>1.2378816491640417E-2</v>
      </c>
      <c r="AG64" s="66">
        <v>1.1682928699738167E-2</v>
      </c>
      <c r="AH64" s="66">
        <v>5.0207642488632031E-3</v>
      </c>
      <c r="AI64" s="67">
        <v>3.8626023612250522E-3</v>
      </c>
    </row>
    <row r="65" spans="1:35">
      <c r="A65" s="43" t="s">
        <v>1030</v>
      </c>
      <c r="B65" s="54">
        <v>0</v>
      </c>
      <c r="C65" s="55">
        <v>0</v>
      </c>
      <c r="D65" s="68">
        <v>0.31343505620926049</v>
      </c>
      <c r="E65" s="66">
        <v>0.38501677970628917</v>
      </c>
      <c r="F65" s="56">
        <v>97.626279754542054</v>
      </c>
      <c r="G65" s="55">
        <v>0</v>
      </c>
      <c r="H65" s="55">
        <v>6.554880473998006</v>
      </c>
      <c r="I65" s="66">
        <v>1.6157084532226773</v>
      </c>
      <c r="J65" s="66">
        <v>1.0788618701163932</v>
      </c>
      <c r="K65" s="66">
        <v>0.45149204116478853</v>
      </c>
      <c r="L65" s="56">
        <v>239.12795970987401</v>
      </c>
      <c r="M65" s="56">
        <v>14.945791487177141</v>
      </c>
      <c r="N65" s="55">
        <v>0</v>
      </c>
      <c r="O65" s="66">
        <v>0.14866541906486452</v>
      </c>
      <c r="P65" s="66">
        <v>0.31042571239821426</v>
      </c>
      <c r="Q65" s="66">
        <v>0.13641467793729598</v>
      </c>
      <c r="R65" s="56">
        <v>98.66725797239684</v>
      </c>
      <c r="S65" s="55">
        <v>0</v>
      </c>
      <c r="T65" s="55">
        <v>0.38444227164374956</v>
      </c>
      <c r="U65" s="67">
        <v>8.3560934083948366E-2</v>
      </c>
      <c r="V65" s="56">
        <v>104.11043188520924</v>
      </c>
      <c r="W65" s="55">
        <v>0</v>
      </c>
      <c r="X65" s="57">
        <v>0</v>
      </c>
      <c r="Z65" s="43" t="s">
        <v>1030</v>
      </c>
      <c r="AA65" s="68">
        <v>0.31343505620926049</v>
      </c>
      <c r="AB65" s="66">
        <v>0.38501677970628917</v>
      </c>
      <c r="AC65" s="66">
        <v>1.6157084532226773</v>
      </c>
      <c r="AD65" s="66">
        <v>1.0788618701163932</v>
      </c>
      <c r="AE65" s="66">
        <v>0.45149204116478853</v>
      </c>
      <c r="AF65" s="66">
        <v>0.14866541906486452</v>
      </c>
      <c r="AG65" s="66">
        <v>0.31042571239821426</v>
      </c>
      <c r="AH65" s="66">
        <v>0.13641467793729598</v>
      </c>
      <c r="AI65" s="67">
        <v>8.3560934083948366E-2</v>
      </c>
    </row>
    <row r="66" spans="1:35">
      <c r="A66" s="43" t="s">
        <v>1034</v>
      </c>
      <c r="B66" s="54">
        <v>0</v>
      </c>
      <c r="C66" s="55">
        <v>0</v>
      </c>
      <c r="D66" s="68">
        <v>1.0618813242499307E-2</v>
      </c>
      <c r="E66" s="66">
        <v>1.9291771156764566E-2</v>
      </c>
      <c r="F66" s="56">
        <v>41.764458587623729</v>
      </c>
      <c r="G66" s="55">
        <v>0</v>
      </c>
      <c r="H66" s="55">
        <v>0</v>
      </c>
      <c r="I66" s="66">
        <v>0.81150846656014741</v>
      </c>
      <c r="J66" s="66">
        <v>0.4328766584553882</v>
      </c>
      <c r="K66" s="66">
        <v>8.2278220380648567E-2</v>
      </c>
      <c r="L66" s="56">
        <v>19.472116985780787</v>
      </c>
      <c r="M66" s="55">
        <v>2.7826726912264994</v>
      </c>
      <c r="N66" s="55">
        <v>0</v>
      </c>
      <c r="O66" s="66">
        <v>2.3286252712600139E-2</v>
      </c>
      <c r="P66" s="66">
        <v>2.2466884352794033E-2</v>
      </c>
      <c r="Q66" s="66">
        <v>0</v>
      </c>
      <c r="R66" s="55">
        <v>2.2909152810247795</v>
      </c>
      <c r="S66" s="55">
        <v>0</v>
      </c>
      <c r="T66" s="55">
        <v>0</v>
      </c>
      <c r="U66" s="67">
        <v>5.9750928535793214E-3</v>
      </c>
      <c r="V66" s="55">
        <v>5.6288482116070488</v>
      </c>
      <c r="W66" s="55">
        <v>0</v>
      </c>
      <c r="X66" s="57">
        <v>0</v>
      </c>
      <c r="Z66" s="43" t="s">
        <v>1034</v>
      </c>
      <c r="AA66" s="68">
        <v>1.0618813242499307E-2</v>
      </c>
      <c r="AB66" s="66">
        <v>1.9291771156764566E-2</v>
      </c>
      <c r="AC66" s="66">
        <v>0.81150846656014741</v>
      </c>
      <c r="AD66" s="66">
        <v>0.4328766584553882</v>
      </c>
      <c r="AE66" s="66">
        <v>8.2278220380648567E-2</v>
      </c>
      <c r="AF66" s="66">
        <v>2.3286252712600139E-2</v>
      </c>
      <c r="AG66" s="66">
        <v>2.2466884352794033E-2</v>
      </c>
      <c r="AH66" s="66">
        <v>0</v>
      </c>
      <c r="AI66" s="67">
        <v>5.9750928535793214E-3</v>
      </c>
    </row>
    <row r="67" spans="1:35">
      <c r="A67" s="43" t="s">
        <v>1035</v>
      </c>
      <c r="B67" s="54">
        <v>0</v>
      </c>
      <c r="C67" s="55">
        <v>0</v>
      </c>
      <c r="D67" s="68">
        <v>1.020218468613855E-2</v>
      </c>
      <c r="E67" s="66">
        <v>2.1160622444774173E-2</v>
      </c>
      <c r="F67" s="56">
        <v>36.884603579986134</v>
      </c>
      <c r="G67" s="55">
        <v>0</v>
      </c>
      <c r="H67" s="55">
        <v>0</v>
      </c>
      <c r="I67" s="66">
        <v>1.3156380224712594</v>
      </c>
      <c r="J67" s="66">
        <v>0.62136769024161065</v>
      </c>
      <c r="K67" s="66">
        <v>0.12039042342313179</v>
      </c>
      <c r="L67" s="56">
        <v>20.570569028747105</v>
      </c>
      <c r="M67" s="55">
        <v>2.4046234462091549</v>
      </c>
      <c r="N67" s="55">
        <v>0</v>
      </c>
      <c r="O67" s="66">
        <v>3.4651395801026656E-2</v>
      </c>
      <c r="P67" s="66">
        <v>3.0824733655911374E-2</v>
      </c>
      <c r="Q67" s="66">
        <v>0</v>
      </c>
      <c r="R67" s="55">
        <v>2.7896636213800874</v>
      </c>
      <c r="S67" s="55">
        <v>0</v>
      </c>
      <c r="T67" s="55">
        <v>0</v>
      </c>
      <c r="U67" s="67">
        <v>0</v>
      </c>
      <c r="V67" s="55">
        <v>1.4517042893506904</v>
      </c>
      <c r="W67" s="55">
        <v>0</v>
      </c>
      <c r="X67" s="57">
        <v>0</v>
      </c>
      <c r="Z67" s="43" t="s">
        <v>1035</v>
      </c>
      <c r="AA67" s="68">
        <v>1.020218468613855E-2</v>
      </c>
      <c r="AB67" s="66">
        <v>2.1160622444774173E-2</v>
      </c>
      <c r="AC67" s="66">
        <v>1.3156380224712594</v>
      </c>
      <c r="AD67" s="66">
        <v>0.62136769024161065</v>
      </c>
      <c r="AE67" s="66">
        <v>0.12039042342313179</v>
      </c>
      <c r="AF67" s="66">
        <v>3.4651395801026656E-2</v>
      </c>
      <c r="AG67" s="66">
        <v>3.0824733655911374E-2</v>
      </c>
      <c r="AH67" s="66">
        <v>0</v>
      </c>
      <c r="AI67" s="67">
        <v>0</v>
      </c>
    </row>
    <row r="68" spans="1:35">
      <c r="A68" s="58" t="s">
        <v>1036</v>
      </c>
      <c r="B68" s="59">
        <v>0</v>
      </c>
      <c r="C68" s="60">
        <v>0</v>
      </c>
      <c r="D68" s="69">
        <v>9.7392546702873561E-3</v>
      </c>
      <c r="E68" s="70">
        <v>1.8243746640156308E-2</v>
      </c>
      <c r="F68" s="61">
        <v>26.138888184012455</v>
      </c>
      <c r="G68" s="60">
        <v>0</v>
      </c>
      <c r="H68" s="60">
        <v>0</v>
      </c>
      <c r="I68" s="70">
        <v>0.92338894117328452</v>
      </c>
      <c r="J68" s="70">
        <v>0.39500162670922789</v>
      </c>
      <c r="K68" s="70">
        <v>8.3471792317731677E-2</v>
      </c>
      <c r="L68" s="61">
        <v>13.538453021709346</v>
      </c>
      <c r="M68" s="60">
        <v>1.7584351180899573</v>
      </c>
      <c r="N68" s="60">
        <v>0</v>
      </c>
      <c r="O68" s="70">
        <v>2.4710580605295768E-2</v>
      </c>
      <c r="P68" s="70">
        <v>2.4743997125258467E-2</v>
      </c>
      <c r="Q68" s="70">
        <v>0</v>
      </c>
      <c r="R68" s="60">
        <v>2.7263870014957261</v>
      </c>
      <c r="S68" s="60">
        <v>0</v>
      </c>
      <c r="T68" s="60">
        <v>0</v>
      </c>
      <c r="U68" s="71">
        <v>0</v>
      </c>
      <c r="V68" s="60">
        <v>2.099913803510892</v>
      </c>
      <c r="W68" s="60">
        <v>0</v>
      </c>
      <c r="X68" s="62">
        <v>0</v>
      </c>
      <c r="Z68" s="58" t="s">
        <v>1036</v>
      </c>
      <c r="AA68" s="69">
        <v>9.7392546702873561E-3</v>
      </c>
      <c r="AB68" s="70">
        <v>1.8243746640156308E-2</v>
      </c>
      <c r="AC68" s="70">
        <v>0.92338894117328452</v>
      </c>
      <c r="AD68" s="70">
        <v>0.39500162670922789</v>
      </c>
      <c r="AE68" s="70">
        <v>8.3471792317731677E-2</v>
      </c>
      <c r="AF68" s="70">
        <v>2.4710580605295768E-2</v>
      </c>
      <c r="AG68" s="70">
        <v>2.4743997125258467E-2</v>
      </c>
      <c r="AH68" s="70">
        <v>0</v>
      </c>
      <c r="AI68" s="71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9"/>
  <sheetViews>
    <sheetView topLeftCell="A10" workbookViewId="0">
      <selection activeCell="O35" sqref="O35"/>
    </sheetView>
  </sheetViews>
  <sheetFormatPr defaultColWidth="8.85546875" defaultRowHeight="14.45"/>
  <sheetData>
    <row r="1" spans="1:12">
      <c r="A1" s="72" t="s">
        <v>1038</v>
      </c>
      <c r="B1" s="73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>
      <c r="A2" s="74"/>
      <c r="B2" s="73" t="s">
        <v>1039</v>
      </c>
      <c r="C2" s="75" t="s">
        <v>1040</v>
      </c>
      <c r="D2" s="74"/>
      <c r="E2" s="74"/>
      <c r="F2" s="74"/>
      <c r="G2" s="73" t="s">
        <v>1041</v>
      </c>
      <c r="H2" s="75" t="s">
        <v>1042</v>
      </c>
      <c r="I2" s="74"/>
      <c r="J2" s="74"/>
      <c r="K2" s="74"/>
      <c r="L2" s="74"/>
    </row>
    <row r="3" spans="1:12">
      <c r="A3" s="74"/>
      <c r="B3" s="73" t="s">
        <v>1043</v>
      </c>
      <c r="C3" s="75" t="s">
        <v>1044</v>
      </c>
      <c r="D3" s="74"/>
      <c r="E3" s="74"/>
      <c r="F3" s="74"/>
      <c r="G3" s="73" t="s">
        <v>1045</v>
      </c>
      <c r="H3" s="75"/>
      <c r="I3" s="74"/>
      <c r="J3" s="74"/>
      <c r="K3" s="74"/>
      <c r="L3" s="74"/>
    </row>
    <row r="4" spans="1:12">
      <c r="A4" s="74"/>
      <c r="B4" s="73"/>
      <c r="C4" s="74"/>
      <c r="D4" s="74"/>
      <c r="E4" s="74"/>
      <c r="F4" s="74"/>
      <c r="G4" s="73" t="s">
        <v>1046</v>
      </c>
      <c r="H4" s="75"/>
      <c r="I4" s="74"/>
      <c r="J4" s="74"/>
      <c r="K4" s="74"/>
      <c r="L4" s="74"/>
    </row>
    <row r="5" spans="1:12">
      <c r="A5" s="74"/>
      <c r="B5" s="73" t="s">
        <v>1047</v>
      </c>
      <c r="C5" s="75"/>
      <c r="D5" s="74"/>
      <c r="E5" s="74"/>
      <c r="F5" s="74"/>
      <c r="G5" s="73" t="s">
        <v>1048</v>
      </c>
      <c r="H5" s="75"/>
      <c r="I5" s="74"/>
      <c r="J5" s="74"/>
      <c r="K5" s="74"/>
      <c r="L5" s="74"/>
    </row>
    <row r="6" spans="1:12">
      <c r="A6" s="74"/>
      <c r="B6" s="73" t="s">
        <v>1043</v>
      </c>
      <c r="C6" s="75"/>
      <c r="D6" s="74"/>
      <c r="E6" s="74"/>
      <c r="F6" s="74"/>
      <c r="G6" s="74"/>
      <c r="H6" s="74"/>
      <c r="I6" s="74"/>
      <c r="J6" s="74"/>
      <c r="K6" s="74"/>
      <c r="L6" s="74"/>
    </row>
    <row r="7" spans="1:12">
      <c r="A7" s="74"/>
      <c r="B7" s="73"/>
      <c r="C7" s="74"/>
      <c r="D7" s="74"/>
      <c r="E7" s="74"/>
      <c r="F7" s="74"/>
      <c r="G7" s="73" t="s">
        <v>1049</v>
      </c>
      <c r="H7" s="75"/>
      <c r="I7" s="74"/>
      <c r="J7" s="73" t="s">
        <v>1050</v>
      </c>
      <c r="K7" s="75"/>
      <c r="L7" s="74"/>
    </row>
    <row r="8" spans="1:12">
      <c r="A8" s="74"/>
      <c r="B8" s="73"/>
      <c r="C8" s="74"/>
      <c r="D8" s="74"/>
      <c r="E8" s="74"/>
      <c r="F8" s="74"/>
      <c r="G8" s="74"/>
      <c r="H8" s="74"/>
      <c r="I8" s="74"/>
      <c r="J8" s="74"/>
      <c r="K8" s="74"/>
      <c r="L8" s="74"/>
    </row>
    <row r="9" spans="1:12">
      <c r="A9" s="74"/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</row>
    <row r="10" spans="1:12">
      <c r="A10" s="74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4"/>
    </row>
    <row r="11" spans="1:12">
      <c r="A11" s="76" t="s">
        <v>1051</v>
      </c>
      <c r="B11" s="77" t="s">
        <v>1052</v>
      </c>
      <c r="C11" t="s">
        <v>62</v>
      </c>
    </row>
    <row r="12" spans="1:12">
      <c r="B12" s="78"/>
    </row>
    <row r="13" spans="1:12">
      <c r="B13" s="78"/>
    </row>
    <row r="14" spans="1:12">
      <c r="A14" t="s">
        <v>1053</v>
      </c>
      <c r="B14" s="78" t="s">
        <v>1054</v>
      </c>
      <c r="C14" t="s">
        <v>5</v>
      </c>
      <c r="D14" t="s">
        <v>1055</v>
      </c>
      <c r="E14" t="s">
        <v>1056</v>
      </c>
      <c r="F14" t="s">
        <v>1057</v>
      </c>
      <c r="G14" t="s">
        <v>69</v>
      </c>
      <c r="H14" t="s">
        <v>70</v>
      </c>
      <c r="I14" t="s">
        <v>1058</v>
      </c>
      <c r="J14" t="s">
        <v>204</v>
      </c>
      <c r="K14" t="s">
        <v>206</v>
      </c>
      <c r="L14" t="s">
        <v>1059</v>
      </c>
    </row>
    <row r="15" spans="1:12">
      <c r="A15" t="s">
        <v>1060</v>
      </c>
      <c r="B15" s="78">
        <v>323</v>
      </c>
      <c r="C15" t="s">
        <v>1061</v>
      </c>
      <c r="D15" t="s">
        <v>1062</v>
      </c>
      <c r="E15">
        <v>15</v>
      </c>
      <c r="G15">
        <v>5.56</v>
      </c>
      <c r="H15">
        <v>322</v>
      </c>
      <c r="I15">
        <v>12.7</v>
      </c>
      <c r="J15">
        <v>152</v>
      </c>
      <c r="K15">
        <v>0.25</v>
      </c>
      <c r="L15">
        <v>0</v>
      </c>
    </row>
    <row r="16" spans="1:12">
      <c r="A16" t="s">
        <v>1063</v>
      </c>
      <c r="B16" s="78">
        <v>323</v>
      </c>
      <c r="C16" t="s">
        <v>1064</v>
      </c>
      <c r="D16" t="s">
        <v>1065</v>
      </c>
      <c r="E16">
        <v>20</v>
      </c>
      <c r="G16">
        <v>7</v>
      </c>
      <c r="H16">
        <v>539</v>
      </c>
      <c r="I16">
        <v>12.1</v>
      </c>
      <c r="J16">
        <v>-86</v>
      </c>
      <c r="K16">
        <v>0.19</v>
      </c>
      <c r="L16">
        <v>0</v>
      </c>
    </row>
    <row r="17" spans="1:12">
      <c r="A17" t="s">
        <v>1066</v>
      </c>
      <c r="B17" s="78" t="s">
        <v>17</v>
      </c>
      <c r="C17" t="s">
        <v>1067</v>
      </c>
      <c r="E17">
        <v>20</v>
      </c>
      <c r="G17">
        <v>5.97</v>
      </c>
      <c r="H17">
        <v>144</v>
      </c>
      <c r="I17">
        <v>11.6</v>
      </c>
      <c r="J17">
        <v>8</v>
      </c>
      <c r="K17">
        <v>0.15</v>
      </c>
      <c r="L17">
        <v>0</v>
      </c>
    </row>
    <row r="18" spans="1:12">
      <c r="A18" t="s">
        <v>1068</v>
      </c>
      <c r="B18" s="78" t="s">
        <v>19</v>
      </c>
      <c r="C18" t="s">
        <v>1069</v>
      </c>
      <c r="E18">
        <v>20</v>
      </c>
      <c r="G18">
        <v>6.25</v>
      </c>
      <c r="H18">
        <v>182</v>
      </c>
      <c r="I18">
        <v>11.6</v>
      </c>
      <c r="J18">
        <v>33</v>
      </c>
      <c r="K18">
        <v>0.16</v>
      </c>
      <c r="L18">
        <v>0</v>
      </c>
    </row>
    <row r="19" spans="1:12">
      <c r="A19" t="s">
        <v>1070</v>
      </c>
      <c r="B19" s="78">
        <v>352</v>
      </c>
      <c r="C19" t="s">
        <v>1071</v>
      </c>
      <c r="E19">
        <v>20</v>
      </c>
      <c r="G19">
        <v>5.27</v>
      </c>
      <c r="H19">
        <v>229</v>
      </c>
      <c r="I19">
        <v>11.6</v>
      </c>
      <c r="J19">
        <v>180</v>
      </c>
      <c r="K19">
        <v>0.14000000000000001</v>
      </c>
      <c r="L19">
        <v>0</v>
      </c>
    </row>
    <row r="20" spans="1:12">
      <c r="A20" t="s">
        <v>1072</v>
      </c>
      <c r="B20" s="78">
        <v>1024</v>
      </c>
      <c r="C20" t="s">
        <v>1073</v>
      </c>
      <c r="D20" t="s">
        <v>1074</v>
      </c>
      <c r="E20">
        <v>10</v>
      </c>
      <c r="G20">
        <v>6.37</v>
      </c>
      <c r="H20">
        <v>563</v>
      </c>
      <c r="I20">
        <v>11.5</v>
      </c>
      <c r="J20">
        <v>78</v>
      </c>
      <c r="K20">
        <v>0.28000000000000003</v>
      </c>
      <c r="L20">
        <v>0</v>
      </c>
    </row>
    <row r="21" spans="1:12">
      <c r="A21" t="s">
        <v>1075</v>
      </c>
      <c r="B21" s="78" t="s">
        <v>34</v>
      </c>
      <c r="C21" t="s">
        <v>1064</v>
      </c>
      <c r="E21">
        <v>20</v>
      </c>
      <c r="G21">
        <v>6.43</v>
      </c>
      <c r="H21">
        <v>253</v>
      </c>
      <c r="I21">
        <v>11.6</v>
      </c>
      <c r="J21">
        <v>-23</v>
      </c>
      <c r="K21">
        <v>0.18</v>
      </c>
      <c r="L21">
        <v>0</v>
      </c>
    </row>
    <row r="22" spans="1:12">
      <c r="A22" t="s">
        <v>1076</v>
      </c>
      <c r="B22" s="78">
        <v>4031</v>
      </c>
      <c r="C22" t="s">
        <v>1077</v>
      </c>
      <c r="D22" t="s">
        <v>1078</v>
      </c>
      <c r="L22" s="78" t="s">
        <v>1079</v>
      </c>
    </row>
    <row r="23" spans="1:12">
      <c r="A23" t="s">
        <v>1080</v>
      </c>
      <c r="B23" s="78">
        <v>4031</v>
      </c>
      <c r="C23" t="s">
        <v>35</v>
      </c>
      <c r="D23" t="s">
        <v>1078</v>
      </c>
      <c r="L23">
        <v>0</v>
      </c>
    </row>
    <row r="24" spans="1:12">
      <c r="A24" t="s">
        <v>1081</v>
      </c>
      <c r="B24" s="78">
        <v>4031</v>
      </c>
      <c r="C24" t="s">
        <v>1082</v>
      </c>
      <c r="D24" t="s">
        <v>1078</v>
      </c>
      <c r="L24">
        <v>0</v>
      </c>
    </row>
    <row r="25" spans="1:12">
      <c r="A25" t="s">
        <v>1083</v>
      </c>
      <c r="B25" s="78" t="s">
        <v>41</v>
      </c>
      <c r="C25" t="s">
        <v>1064</v>
      </c>
      <c r="D25" t="s">
        <v>1084</v>
      </c>
      <c r="E25">
        <v>8</v>
      </c>
      <c r="G25">
        <v>6.19</v>
      </c>
      <c r="H25">
        <v>402</v>
      </c>
      <c r="I25">
        <v>11.6</v>
      </c>
      <c r="J25">
        <v>48</v>
      </c>
      <c r="K25">
        <v>0.4</v>
      </c>
      <c r="L25">
        <v>0</v>
      </c>
    </row>
    <row r="26" spans="1:12">
      <c r="A26" t="s">
        <v>1085</v>
      </c>
      <c r="B26" s="78">
        <v>4016</v>
      </c>
      <c r="C26" t="s">
        <v>1073</v>
      </c>
      <c r="D26" t="s">
        <v>1074</v>
      </c>
      <c r="E26">
        <v>12</v>
      </c>
      <c r="G26">
        <v>6.04</v>
      </c>
      <c r="H26">
        <v>279</v>
      </c>
      <c r="I26">
        <v>12.1</v>
      </c>
      <c r="J26">
        <v>-11</v>
      </c>
      <c r="K26">
        <v>0.21</v>
      </c>
      <c r="L26">
        <v>0</v>
      </c>
    </row>
    <row r="27" spans="1:12">
      <c r="A27" t="s">
        <v>1086</v>
      </c>
      <c r="B27" s="78">
        <v>1033</v>
      </c>
      <c r="C27" t="s">
        <v>1087</v>
      </c>
      <c r="D27" t="s">
        <v>1088</v>
      </c>
      <c r="L27">
        <v>0</v>
      </c>
    </row>
    <row r="28" spans="1:12">
      <c r="A28" t="s">
        <v>1089</v>
      </c>
      <c r="B28" s="78" t="s">
        <v>15</v>
      </c>
      <c r="C28" t="s">
        <v>1090</v>
      </c>
      <c r="E28">
        <v>15</v>
      </c>
      <c r="G28">
        <v>5.3</v>
      </c>
      <c r="H28">
        <v>58</v>
      </c>
      <c r="I28">
        <v>12.2</v>
      </c>
      <c r="J28">
        <v>210</v>
      </c>
      <c r="K28">
        <v>0.54</v>
      </c>
      <c r="L28">
        <v>0</v>
      </c>
    </row>
    <row r="29" spans="1:12">
      <c r="A29" t="s">
        <v>1091</v>
      </c>
      <c r="B29" s="78" t="s">
        <v>15</v>
      </c>
      <c r="C29" t="s">
        <v>1087</v>
      </c>
      <c r="D29" t="s">
        <v>1078</v>
      </c>
      <c r="E29">
        <v>20</v>
      </c>
      <c r="L29">
        <v>0</v>
      </c>
    </row>
    <row r="30" spans="1:12">
      <c r="A30" t="s">
        <v>1092</v>
      </c>
      <c r="B30" s="78" t="s">
        <v>15</v>
      </c>
      <c r="C30" t="s">
        <v>1093</v>
      </c>
      <c r="E30">
        <v>30</v>
      </c>
      <c r="G30">
        <v>6.71</v>
      </c>
      <c r="H30">
        <v>310</v>
      </c>
      <c r="I30">
        <v>11.8</v>
      </c>
      <c r="J30">
        <v>-78</v>
      </c>
      <c r="K30">
        <v>0.16</v>
      </c>
      <c r="L30">
        <v>0</v>
      </c>
    </row>
    <row r="31" spans="1:12">
      <c r="A31" t="s">
        <v>1094</v>
      </c>
      <c r="B31" s="78" t="s">
        <v>15</v>
      </c>
      <c r="C31" t="s">
        <v>1095</v>
      </c>
      <c r="E31">
        <v>35</v>
      </c>
      <c r="G31">
        <v>6.81</v>
      </c>
      <c r="H31">
        <v>337</v>
      </c>
      <c r="I31">
        <v>11.8</v>
      </c>
      <c r="J31">
        <v>-107</v>
      </c>
      <c r="K31">
        <v>0.19</v>
      </c>
      <c r="L31">
        <v>0</v>
      </c>
    </row>
    <row r="32" spans="1:12">
      <c r="A32" t="s">
        <v>1096</v>
      </c>
      <c r="B32" s="78">
        <v>241</v>
      </c>
      <c r="C32" t="s">
        <v>1097</v>
      </c>
      <c r="D32" t="s">
        <v>1098</v>
      </c>
      <c r="E32">
        <v>15</v>
      </c>
      <c r="G32">
        <v>5.36</v>
      </c>
      <c r="H32">
        <v>310</v>
      </c>
      <c r="I32">
        <v>12.6</v>
      </c>
      <c r="J32">
        <v>212</v>
      </c>
      <c r="K32">
        <v>0.23</v>
      </c>
      <c r="L32">
        <v>0</v>
      </c>
    </row>
    <row r="33" spans="1:12">
      <c r="A33" t="s">
        <v>1099</v>
      </c>
      <c r="B33" s="78">
        <v>241</v>
      </c>
      <c r="C33" t="s">
        <v>32</v>
      </c>
      <c r="D33" t="s">
        <v>1100</v>
      </c>
      <c r="E33">
        <v>17</v>
      </c>
      <c r="G33">
        <v>5.74</v>
      </c>
      <c r="H33">
        <v>391</v>
      </c>
      <c r="I33">
        <v>12.3</v>
      </c>
      <c r="J33">
        <v>72</v>
      </c>
      <c r="K33">
        <v>0.17</v>
      </c>
      <c r="L33">
        <v>0</v>
      </c>
    </row>
    <row r="34" spans="1:12">
      <c r="A34" t="s">
        <v>1101</v>
      </c>
      <c r="B34" s="78">
        <v>241</v>
      </c>
      <c r="C34" t="s">
        <v>1064</v>
      </c>
      <c r="D34" t="s">
        <v>1102</v>
      </c>
      <c r="E34">
        <v>21</v>
      </c>
      <c r="G34">
        <v>6.32</v>
      </c>
      <c r="H34">
        <v>366</v>
      </c>
      <c r="I34">
        <v>12</v>
      </c>
      <c r="J34">
        <v>-32</v>
      </c>
      <c r="K34">
        <v>0.2</v>
      </c>
      <c r="L34">
        <v>0</v>
      </c>
    </row>
    <row r="35" spans="1:12">
      <c r="A35" t="s">
        <v>1103</v>
      </c>
      <c r="B35" s="78">
        <v>241</v>
      </c>
      <c r="C35" t="s">
        <v>1082</v>
      </c>
      <c r="D35" t="s">
        <v>1104</v>
      </c>
      <c r="E35">
        <v>25</v>
      </c>
      <c r="G35">
        <v>6.23</v>
      </c>
      <c r="H35">
        <v>291</v>
      </c>
      <c r="I35">
        <v>11.8</v>
      </c>
      <c r="J35">
        <v>-39</v>
      </c>
      <c r="K35">
        <v>0.23</v>
      </c>
      <c r="L35">
        <v>0</v>
      </c>
    </row>
    <row r="36" spans="1:12">
      <c r="A36" t="s">
        <v>1105</v>
      </c>
      <c r="B36" s="78">
        <v>241</v>
      </c>
      <c r="C36" t="s">
        <v>1106</v>
      </c>
      <c r="D36" t="s">
        <v>1107</v>
      </c>
      <c r="E36">
        <v>20</v>
      </c>
      <c r="G36">
        <v>5.61</v>
      </c>
      <c r="H36">
        <v>331</v>
      </c>
      <c r="I36">
        <v>11.5</v>
      </c>
      <c r="J36">
        <v>117</v>
      </c>
      <c r="K36">
        <v>0.26</v>
      </c>
      <c r="L36">
        <v>0</v>
      </c>
    </row>
    <row r="37" spans="1:12">
      <c r="A37" t="s">
        <v>1108</v>
      </c>
      <c r="B37" s="78">
        <v>320</v>
      </c>
      <c r="C37" t="s">
        <v>1087</v>
      </c>
      <c r="D37" t="s">
        <v>1109</v>
      </c>
      <c r="E37">
        <v>15</v>
      </c>
      <c r="G37">
        <v>7.36</v>
      </c>
      <c r="H37">
        <v>808</v>
      </c>
      <c r="I37">
        <v>11.6</v>
      </c>
      <c r="J37">
        <v>-134</v>
      </c>
      <c r="K37">
        <v>0.17</v>
      </c>
      <c r="L37">
        <v>0</v>
      </c>
    </row>
    <row r="38" spans="1:12">
      <c r="A38" t="s">
        <v>1110</v>
      </c>
      <c r="B38" s="78">
        <v>320</v>
      </c>
      <c r="C38" t="s">
        <v>1111</v>
      </c>
      <c r="D38" t="s">
        <v>1112</v>
      </c>
      <c r="E38">
        <v>30</v>
      </c>
      <c r="G38">
        <v>7.51</v>
      </c>
      <c r="H38">
        <v>752</v>
      </c>
      <c r="I38">
        <v>11.5</v>
      </c>
      <c r="J38">
        <v>-158</v>
      </c>
      <c r="K38">
        <v>0.11</v>
      </c>
      <c r="L38">
        <v>0</v>
      </c>
    </row>
    <row r="39" spans="1:12">
      <c r="A39" t="s">
        <v>1113</v>
      </c>
      <c r="B39" s="78">
        <v>320</v>
      </c>
      <c r="C39" t="s">
        <v>1114</v>
      </c>
      <c r="D39" t="s">
        <v>1115</v>
      </c>
      <c r="E39">
        <v>33</v>
      </c>
      <c r="G39">
        <v>6.76</v>
      </c>
      <c r="H39">
        <v>536</v>
      </c>
      <c r="I39">
        <v>11.5</v>
      </c>
      <c r="J39">
        <v>19</v>
      </c>
      <c r="K39">
        <v>0.17</v>
      </c>
      <c r="L39">
        <v>0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65"/>
  <sheetViews>
    <sheetView topLeftCell="A7" workbookViewId="0">
      <pane xSplit="3" ySplit="11" topLeftCell="D24" activePane="bottomRight" state="frozen"/>
      <selection pane="bottomRight" activeCell="H46" sqref="H46"/>
      <selection pane="bottomLeft" activeCell="A18" sqref="A18"/>
      <selection pane="topRight" activeCell="D7" sqref="D7"/>
    </sheetView>
  </sheetViews>
  <sheetFormatPr defaultColWidth="8.85546875" defaultRowHeight="14.45"/>
  <cols>
    <col min="4" max="4" width="11.85546875" customWidth="1"/>
    <col min="19" max="19" width="12" customWidth="1"/>
  </cols>
  <sheetData>
    <row r="1" spans="1:36">
      <c r="A1" s="74"/>
      <c r="B1" s="74"/>
      <c r="C1" s="74"/>
      <c r="D1" s="72" t="s">
        <v>1038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85"/>
      <c r="AB1" s="85"/>
      <c r="AC1" s="74"/>
      <c r="AD1" s="74"/>
      <c r="AE1" s="74"/>
      <c r="AF1" s="74"/>
      <c r="AG1" s="74"/>
      <c r="AH1" s="74"/>
      <c r="AI1" s="74"/>
      <c r="AJ1" s="74"/>
    </row>
    <row r="2" spans="1:36">
      <c r="A2" s="74"/>
      <c r="B2" s="74"/>
      <c r="C2" s="74"/>
      <c r="D2" s="74"/>
      <c r="E2" s="73" t="s">
        <v>1039</v>
      </c>
      <c r="F2" s="75" t="s">
        <v>1116</v>
      </c>
      <c r="G2" s="74"/>
      <c r="H2" s="74"/>
      <c r="I2" s="74"/>
      <c r="J2" s="73" t="s">
        <v>1041</v>
      </c>
      <c r="K2" s="75" t="s">
        <v>1117</v>
      </c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85"/>
      <c r="AB2" s="85"/>
      <c r="AC2" s="74"/>
      <c r="AD2" s="74"/>
      <c r="AE2" s="74"/>
      <c r="AF2" s="74"/>
      <c r="AG2" s="74"/>
      <c r="AH2" s="74"/>
      <c r="AI2" s="74"/>
      <c r="AJ2" s="74"/>
    </row>
    <row r="3" spans="1:36">
      <c r="A3" s="74"/>
      <c r="B3" s="74"/>
      <c r="C3" s="74"/>
      <c r="D3" s="74"/>
      <c r="E3" s="73" t="s">
        <v>1043</v>
      </c>
      <c r="F3" s="79">
        <v>42465</v>
      </c>
      <c r="G3" s="74"/>
      <c r="H3" s="74"/>
      <c r="I3" s="74"/>
      <c r="J3" s="73" t="s">
        <v>1045</v>
      </c>
      <c r="K3" s="75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85"/>
      <c r="AB3" s="85"/>
      <c r="AC3" s="74"/>
      <c r="AD3" s="74"/>
      <c r="AE3" s="74"/>
      <c r="AF3" s="74"/>
      <c r="AG3" s="74"/>
      <c r="AH3" s="74"/>
      <c r="AI3" s="74"/>
      <c r="AJ3" s="74"/>
    </row>
    <row r="4" spans="1:36">
      <c r="A4" s="74"/>
      <c r="B4" s="74"/>
      <c r="C4" s="74"/>
      <c r="D4" s="74"/>
      <c r="E4" s="74"/>
      <c r="F4" s="74"/>
      <c r="G4" s="74"/>
      <c r="H4" s="74"/>
      <c r="I4" s="74"/>
      <c r="J4" s="73" t="s">
        <v>1046</v>
      </c>
      <c r="K4" s="75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85"/>
      <c r="AB4" s="85"/>
      <c r="AC4" s="74"/>
      <c r="AD4" s="74"/>
      <c r="AE4" s="74"/>
      <c r="AF4" s="74"/>
      <c r="AG4" s="74"/>
      <c r="AH4" s="74"/>
      <c r="AI4" s="74"/>
      <c r="AJ4" s="74"/>
    </row>
    <row r="5" spans="1:36">
      <c r="A5" s="74"/>
      <c r="B5" s="74"/>
      <c r="C5" s="74"/>
      <c r="D5" s="74"/>
      <c r="E5" s="73" t="s">
        <v>1047</v>
      </c>
      <c r="F5" s="75" t="s">
        <v>1118</v>
      </c>
      <c r="G5" s="74"/>
      <c r="H5" s="74"/>
      <c r="I5" s="74"/>
      <c r="J5" s="73" t="s">
        <v>1048</v>
      </c>
      <c r="K5" s="119" t="s">
        <v>1119</v>
      </c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85"/>
      <c r="AB5" s="85"/>
      <c r="AC5" s="74"/>
      <c r="AD5" s="74"/>
      <c r="AE5" s="74"/>
      <c r="AF5" s="74"/>
      <c r="AG5" s="74"/>
      <c r="AH5" s="74"/>
      <c r="AI5" s="74"/>
      <c r="AJ5" s="74"/>
    </row>
    <row r="6" spans="1:36">
      <c r="A6" s="74"/>
      <c r="B6" s="74"/>
      <c r="C6" s="74"/>
      <c r="D6" s="74"/>
      <c r="E6" s="73" t="s">
        <v>1043</v>
      </c>
      <c r="F6" s="79">
        <v>42472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85"/>
      <c r="AB6" s="85"/>
      <c r="AC6" s="74"/>
      <c r="AD6" s="74"/>
      <c r="AE6" s="74"/>
      <c r="AF6" s="74"/>
      <c r="AG6" s="74"/>
      <c r="AH6" s="74"/>
      <c r="AI6" s="74"/>
      <c r="AJ6" s="74"/>
    </row>
    <row r="7" spans="1:36">
      <c r="A7" s="74"/>
      <c r="B7" s="74"/>
      <c r="C7" s="74"/>
      <c r="D7" s="74"/>
      <c r="E7" s="74"/>
      <c r="F7" s="74"/>
      <c r="G7" s="74"/>
      <c r="H7" s="74"/>
      <c r="I7" s="74"/>
      <c r="J7" s="73" t="s">
        <v>1049</v>
      </c>
      <c r="K7" s="75"/>
      <c r="L7" s="74"/>
      <c r="M7" s="73" t="s">
        <v>1050</v>
      </c>
      <c r="N7" s="75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85"/>
      <c r="AB7" s="85"/>
      <c r="AC7" s="74"/>
      <c r="AD7" s="74"/>
      <c r="AE7" s="74"/>
      <c r="AF7" s="74"/>
      <c r="AG7" s="74"/>
      <c r="AH7" s="74"/>
      <c r="AI7" s="74"/>
      <c r="AJ7" s="74"/>
    </row>
    <row r="8" spans="1:36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85"/>
      <c r="AB8" s="85"/>
      <c r="AC8" s="74"/>
      <c r="AD8" s="74"/>
      <c r="AE8" s="74"/>
      <c r="AF8" s="74"/>
      <c r="AG8" s="74"/>
      <c r="AH8" s="74"/>
      <c r="AI8" s="74"/>
      <c r="AJ8" s="74"/>
    </row>
    <row r="9" spans="1:36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85"/>
      <c r="AB9" s="85"/>
      <c r="AC9" s="74"/>
      <c r="AD9" s="74"/>
      <c r="AE9" s="74"/>
      <c r="AF9" s="74"/>
      <c r="AG9" s="74"/>
      <c r="AH9" s="74"/>
      <c r="AI9" s="74"/>
      <c r="AJ9" s="74"/>
    </row>
    <row r="10" spans="1:36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85"/>
      <c r="AB10" s="85"/>
      <c r="AC10" s="74"/>
      <c r="AD10" s="74"/>
      <c r="AE10" s="74"/>
      <c r="AF10" s="74"/>
      <c r="AG10" s="74"/>
      <c r="AH10" s="74"/>
      <c r="AI10" s="74"/>
      <c r="AJ10" s="74"/>
    </row>
    <row r="11" spans="1:36">
      <c r="D11" s="85" t="s">
        <v>1120</v>
      </c>
      <c r="E11" s="85" t="s">
        <v>1121</v>
      </c>
      <c r="F11" s="85" t="s">
        <v>1121</v>
      </c>
      <c r="G11" s="85" t="s">
        <v>1121</v>
      </c>
      <c r="H11" s="85" t="s">
        <v>1121</v>
      </c>
      <c r="I11" s="85" t="s">
        <v>1121</v>
      </c>
      <c r="J11" s="85" t="s">
        <v>1121</v>
      </c>
      <c r="K11" s="85" t="s">
        <v>1121</v>
      </c>
      <c r="L11" s="85" t="s">
        <v>1121</v>
      </c>
      <c r="M11" s="85" t="s">
        <v>1121</v>
      </c>
      <c r="N11" s="85" t="s">
        <v>1121</v>
      </c>
      <c r="O11" s="85" t="s">
        <v>1121</v>
      </c>
      <c r="P11" s="85" t="s">
        <v>1121</v>
      </c>
      <c r="Q11" s="85" t="s">
        <v>1121</v>
      </c>
      <c r="R11" s="85" t="s">
        <v>1121</v>
      </c>
      <c r="U11" s="75" t="s">
        <v>1121</v>
      </c>
      <c r="V11" s="86" t="s">
        <v>1122</v>
      </c>
      <c r="W11" s="75" t="s">
        <v>1123</v>
      </c>
      <c r="X11" s="75" t="s">
        <v>1124</v>
      </c>
      <c r="AA11" s="87"/>
      <c r="AB11" s="87"/>
    </row>
    <row r="12" spans="1:36">
      <c r="D12" s="85" t="s">
        <v>1125</v>
      </c>
      <c r="E12" s="88">
        <v>0.1905</v>
      </c>
      <c r="F12" s="88">
        <v>0.34379999999999999</v>
      </c>
      <c r="G12" s="88">
        <v>0.19800000000000001</v>
      </c>
      <c r="H12" s="88">
        <v>0.19750000000000001</v>
      </c>
      <c r="I12" s="88">
        <v>0.2077</v>
      </c>
      <c r="J12" s="88">
        <v>3.8100000000000002E-2</v>
      </c>
      <c r="K12" s="88">
        <v>0.13969999999999999</v>
      </c>
      <c r="L12" s="88">
        <v>1.4E-2</v>
      </c>
      <c r="M12" s="88">
        <v>0.33579999999999999</v>
      </c>
      <c r="N12" s="88">
        <v>8.3999999999999995E-3</v>
      </c>
      <c r="O12" s="88">
        <v>7.9000000000000001E-2</v>
      </c>
      <c r="P12" s="88">
        <v>0.46539999999999998</v>
      </c>
      <c r="Q12" s="88">
        <v>0.93310000000000004</v>
      </c>
      <c r="R12" s="88">
        <v>0.53320000000000001</v>
      </c>
      <c r="U12" s="89" t="s">
        <v>905</v>
      </c>
      <c r="V12" s="90">
        <v>1.4E-2</v>
      </c>
      <c r="W12" s="91">
        <v>4</v>
      </c>
      <c r="X12" s="91" t="s">
        <v>1126</v>
      </c>
      <c r="AA12" s="87"/>
      <c r="AB12" s="87"/>
    </row>
    <row r="13" spans="1:36">
      <c r="A13" s="81" t="s">
        <v>1127</v>
      </c>
      <c r="D13" s="120"/>
      <c r="E13" s="85" t="s">
        <v>96</v>
      </c>
      <c r="F13" s="85" t="s">
        <v>96</v>
      </c>
      <c r="G13" s="85" t="s">
        <v>96</v>
      </c>
      <c r="H13" s="85" t="s">
        <v>96</v>
      </c>
      <c r="I13" s="85" t="s">
        <v>96</v>
      </c>
      <c r="J13" s="85" t="s">
        <v>96</v>
      </c>
      <c r="K13" s="85" t="s">
        <v>96</v>
      </c>
      <c r="L13" s="85" t="s">
        <v>96</v>
      </c>
      <c r="M13" s="85" t="s">
        <v>96</v>
      </c>
      <c r="N13" s="85" t="s">
        <v>96</v>
      </c>
      <c r="O13" s="85" t="s">
        <v>96</v>
      </c>
      <c r="P13" s="85" t="s">
        <v>96</v>
      </c>
      <c r="Q13" s="85" t="s">
        <v>96</v>
      </c>
      <c r="R13" s="85" t="s">
        <v>96</v>
      </c>
      <c r="S13" s="85"/>
      <c r="T13" s="85" t="s">
        <v>1128</v>
      </c>
      <c r="U13" s="92" t="s">
        <v>1129</v>
      </c>
      <c r="V13" s="93">
        <v>0.1905</v>
      </c>
      <c r="W13" s="94">
        <v>5</v>
      </c>
      <c r="X13" s="94" t="s">
        <v>1126</v>
      </c>
      <c r="AA13" s="87"/>
      <c r="AB13" s="87"/>
    </row>
    <row r="14" spans="1:36">
      <c r="A14" s="268" t="s">
        <v>1130</v>
      </c>
      <c r="D14" s="120" t="s">
        <v>902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 t="s">
        <v>1131</v>
      </c>
      <c r="U14" s="92" t="s">
        <v>1132</v>
      </c>
      <c r="V14" s="93">
        <v>0.34379999999999999</v>
      </c>
      <c r="W14" s="94">
        <v>6</v>
      </c>
      <c r="X14" s="94" t="s">
        <v>1126</v>
      </c>
      <c r="AA14" s="87"/>
      <c r="AB14" s="87"/>
    </row>
    <row r="15" spans="1:36">
      <c r="A15" s="272" t="s">
        <v>1133</v>
      </c>
      <c r="D15" s="121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U15" s="92" t="s">
        <v>1134</v>
      </c>
      <c r="V15" s="93">
        <v>0.19800000000000001</v>
      </c>
      <c r="W15" s="94">
        <v>6</v>
      </c>
      <c r="X15" s="94" t="s">
        <v>1126</v>
      </c>
      <c r="AA15" s="87"/>
      <c r="AB15" s="87"/>
    </row>
    <row r="16" spans="1:36">
      <c r="D16" s="122" t="s">
        <v>902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U16" s="92" t="s">
        <v>906</v>
      </c>
      <c r="V16" s="93">
        <v>0.33579999999999999</v>
      </c>
      <c r="W16" s="94">
        <v>8</v>
      </c>
      <c r="X16" s="94" t="s">
        <v>1126</v>
      </c>
      <c r="AA16" s="87"/>
      <c r="AB16" s="87"/>
    </row>
    <row r="17" spans="1:28">
      <c r="A17" t="s">
        <v>1053</v>
      </c>
      <c r="B17" s="78" t="s">
        <v>1054</v>
      </c>
      <c r="C17" t="s">
        <v>5</v>
      </c>
      <c r="D17" s="123">
        <f>+S18</f>
        <v>42465.51525462963</v>
      </c>
      <c r="E17" s="265" t="s">
        <v>1129</v>
      </c>
      <c r="F17" s="266" t="s">
        <v>1132</v>
      </c>
      <c r="G17" s="95" t="s">
        <v>1134</v>
      </c>
      <c r="H17" s="95" t="s">
        <v>1135</v>
      </c>
      <c r="I17" s="95" t="s">
        <v>1136</v>
      </c>
      <c r="J17" s="95" t="s">
        <v>1137</v>
      </c>
      <c r="K17" s="95" t="s">
        <v>1138</v>
      </c>
      <c r="L17" s="267" t="s">
        <v>905</v>
      </c>
      <c r="M17" s="267" t="s">
        <v>906</v>
      </c>
      <c r="N17" s="267" t="s">
        <v>907</v>
      </c>
      <c r="O17" s="267" t="s">
        <v>908</v>
      </c>
      <c r="P17" s="267" t="s">
        <v>909</v>
      </c>
      <c r="Q17" s="267" t="s">
        <v>910</v>
      </c>
      <c r="R17" s="267" t="s">
        <v>911</v>
      </c>
      <c r="S17" s="267" t="s">
        <v>1139</v>
      </c>
      <c r="U17" s="92" t="s">
        <v>907</v>
      </c>
      <c r="V17" s="93">
        <v>8.3999999999999995E-3</v>
      </c>
      <c r="W17" s="94">
        <v>5</v>
      </c>
      <c r="X17" s="94" t="s">
        <v>1126</v>
      </c>
      <c r="AA17" s="87"/>
      <c r="AB17" s="87"/>
    </row>
    <row r="18" spans="1:28">
      <c r="A18" t="s">
        <v>1060</v>
      </c>
      <c r="B18" s="78">
        <v>323</v>
      </c>
      <c r="C18" t="s">
        <v>1061</v>
      </c>
      <c r="D18" s="101" t="s">
        <v>976</v>
      </c>
      <c r="E18" s="96" t="s">
        <v>1140</v>
      </c>
      <c r="F18" s="96" t="s">
        <v>1141</v>
      </c>
      <c r="G18" s="96" t="s">
        <v>1142</v>
      </c>
      <c r="H18" s="96" t="s">
        <v>103</v>
      </c>
      <c r="I18" s="96" t="s">
        <v>103</v>
      </c>
      <c r="J18" s="96" t="s">
        <v>103</v>
      </c>
      <c r="K18" s="96" t="s">
        <v>103</v>
      </c>
      <c r="L18" s="96" t="s">
        <v>103</v>
      </c>
      <c r="M18" s="96">
        <v>0.9788</v>
      </c>
      <c r="N18" s="96" t="s">
        <v>103</v>
      </c>
      <c r="O18" s="96" t="s">
        <v>103</v>
      </c>
      <c r="P18" s="96">
        <v>3.2393000000000001</v>
      </c>
      <c r="Q18" s="96">
        <v>4.7901999999999996</v>
      </c>
      <c r="R18" s="97" t="s">
        <v>103</v>
      </c>
      <c r="S18" s="98">
        <v>42465.51525462963</v>
      </c>
      <c r="U18" s="92" t="s">
        <v>908</v>
      </c>
      <c r="V18" s="93">
        <v>7.9000000000000001E-2</v>
      </c>
      <c r="W18" s="94">
        <v>5</v>
      </c>
      <c r="X18" s="94" t="s">
        <v>1126</v>
      </c>
      <c r="Z18">
        <v>2016002001</v>
      </c>
      <c r="AA18" s="87">
        <v>323</v>
      </c>
      <c r="AB18" s="87" t="s">
        <v>1061</v>
      </c>
    </row>
    <row r="19" spans="1:28">
      <c r="A19" t="s">
        <v>1063</v>
      </c>
      <c r="B19" s="78">
        <v>323</v>
      </c>
      <c r="C19" t="s">
        <v>1064</v>
      </c>
      <c r="D19" s="101" t="s">
        <v>977</v>
      </c>
      <c r="E19" s="96" t="s">
        <v>103</v>
      </c>
      <c r="F19" s="96" t="s">
        <v>103</v>
      </c>
      <c r="G19" s="96" t="s">
        <v>1141</v>
      </c>
      <c r="H19" s="96" t="s">
        <v>103</v>
      </c>
      <c r="I19" s="96" t="s">
        <v>103</v>
      </c>
      <c r="J19" s="96" t="s">
        <v>103</v>
      </c>
      <c r="K19" s="96" t="s">
        <v>103</v>
      </c>
      <c r="L19" s="96" t="s">
        <v>103</v>
      </c>
      <c r="M19" s="96">
        <v>4.4137000000000004</v>
      </c>
      <c r="N19" s="96" t="s">
        <v>103</v>
      </c>
      <c r="O19" s="96" t="s">
        <v>103</v>
      </c>
      <c r="P19" s="96" t="s">
        <v>1142</v>
      </c>
      <c r="Q19" s="96">
        <v>2.7174</v>
      </c>
      <c r="R19" s="97" t="s">
        <v>103</v>
      </c>
      <c r="S19" s="98">
        <v>42465.542453703703</v>
      </c>
      <c r="U19" s="92" t="s">
        <v>909</v>
      </c>
      <c r="V19" s="93">
        <v>0.46539999999999998</v>
      </c>
      <c r="W19" s="94">
        <v>8</v>
      </c>
      <c r="X19" s="94" t="s">
        <v>1126</v>
      </c>
      <c r="Z19">
        <v>2016002002</v>
      </c>
      <c r="AA19" s="87">
        <v>323</v>
      </c>
      <c r="AB19" s="87" t="s">
        <v>1064</v>
      </c>
    </row>
    <row r="20" spans="1:28">
      <c r="A20" t="s">
        <v>1066</v>
      </c>
      <c r="B20" s="78" t="s">
        <v>17</v>
      </c>
      <c r="C20" t="s">
        <v>1067</v>
      </c>
      <c r="D20" s="101" t="s">
        <v>970</v>
      </c>
      <c r="E20" s="96" t="s">
        <v>103</v>
      </c>
      <c r="F20" s="96" t="s">
        <v>1141</v>
      </c>
      <c r="G20" s="96" t="s">
        <v>1143</v>
      </c>
      <c r="H20" s="96" t="s">
        <v>103</v>
      </c>
      <c r="I20" s="96" t="s">
        <v>103</v>
      </c>
      <c r="J20" s="96" t="s">
        <v>103</v>
      </c>
      <c r="K20" s="96" t="s">
        <v>103</v>
      </c>
      <c r="L20" s="96" t="s">
        <v>103</v>
      </c>
      <c r="M20" s="96">
        <v>0.86850000000000005</v>
      </c>
      <c r="N20" s="96" t="s">
        <v>103</v>
      </c>
      <c r="O20" s="96" t="s">
        <v>103</v>
      </c>
      <c r="P20" s="96" t="s">
        <v>103</v>
      </c>
      <c r="Q20" s="96">
        <v>2.4986999999999999</v>
      </c>
      <c r="R20" s="97" t="s">
        <v>103</v>
      </c>
      <c r="S20" s="98">
        <v>42465.569652777776</v>
      </c>
      <c r="U20" s="92" t="s">
        <v>1136</v>
      </c>
      <c r="V20" s="93">
        <v>0.2077</v>
      </c>
      <c r="W20" s="94">
        <v>3</v>
      </c>
      <c r="X20" s="94" t="s">
        <v>1126</v>
      </c>
      <c r="Z20">
        <v>2016002003</v>
      </c>
      <c r="AA20" s="87" t="s">
        <v>17</v>
      </c>
      <c r="AB20" s="87" t="s">
        <v>1067</v>
      </c>
    </row>
    <row r="21" spans="1:28">
      <c r="A21" t="s">
        <v>1068</v>
      </c>
      <c r="B21" s="78" t="s">
        <v>19</v>
      </c>
      <c r="C21" t="s">
        <v>1069</v>
      </c>
      <c r="D21" s="101" t="s">
        <v>971</v>
      </c>
      <c r="E21" s="96" t="s">
        <v>103</v>
      </c>
      <c r="F21" s="96" t="s">
        <v>103</v>
      </c>
      <c r="G21" s="96" t="s">
        <v>1141</v>
      </c>
      <c r="H21" s="96" t="s">
        <v>103</v>
      </c>
      <c r="I21" s="96" t="s">
        <v>103</v>
      </c>
      <c r="J21" s="96" t="s">
        <v>103</v>
      </c>
      <c r="K21" s="96" t="s">
        <v>103</v>
      </c>
      <c r="L21" s="96" t="s">
        <v>103</v>
      </c>
      <c r="M21" s="96">
        <v>0.73909999999999998</v>
      </c>
      <c r="N21" s="96" t="s">
        <v>103</v>
      </c>
      <c r="O21" s="96" t="s">
        <v>103</v>
      </c>
      <c r="P21" s="96" t="s">
        <v>103</v>
      </c>
      <c r="Q21" s="96" t="s">
        <v>1144</v>
      </c>
      <c r="R21" s="97" t="s">
        <v>103</v>
      </c>
      <c r="S21" s="98">
        <v>42465.59684027778</v>
      </c>
      <c r="U21" s="92" t="s">
        <v>1135</v>
      </c>
      <c r="V21" s="93">
        <v>0.19750000000000001</v>
      </c>
      <c r="W21" s="94">
        <v>4</v>
      </c>
      <c r="X21" s="94" t="s">
        <v>1126</v>
      </c>
      <c r="Z21">
        <v>2016002004</v>
      </c>
      <c r="AA21" s="87" t="s">
        <v>19</v>
      </c>
      <c r="AB21" s="87" t="s">
        <v>1069</v>
      </c>
    </row>
    <row r="22" spans="1:28">
      <c r="A22" t="s">
        <v>1070</v>
      </c>
      <c r="B22" s="78">
        <v>352</v>
      </c>
      <c r="C22" t="s">
        <v>1071</v>
      </c>
      <c r="D22" s="101" t="s">
        <v>978</v>
      </c>
      <c r="E22" s="96" t="s">
        <v>103</v>
      </c>
      <c r="F22" s="96" t="s">
        <v>1145</v>
      </c>
      <c r="G22" s="96" t="s">
        <v>1143</v>
      </c>
      <c r="H22" s="96" t="s">
        <v>103</v>
      </c>
      <c r="I22" s="96" t="s">
        <v>103</v>
      </c>
      <c r="J22" s="96" t="s">
        <v>103</v>
      </c>
      <c r="K22" s="96" t="s">
        <v>103</v>
      </c>
      <c r="L22" s="96" t="s">
        <v>103</v>
      </c>
      <c r="M22" s="96">
        <v>2.6053999999999999</v>
      </c>
      <c r="N22" s="96">
        <v>7.4499999999999997E-2</v>
      </c>
      <c r="O22" s="96" t="s">
        <v>103</v>
      </c>
      <c r="P22" s="96">
        <v>1.0258</v>
      </c>
      <c r="Q22" s="96">
        <v>3.4359000000000002</v>
      </c>
      <c r="R22" s="97" t="s">
        <v>103</v>
      </c>
      <c r="S22" s="98">
        <v>42465.624027777776</v>
      </c>
      <c r="U22" s="92" t="s">
        <v>910</v>
      </c>
      <c r="V22" s="93">
        <v>0.93310000000000004</v>
      </c>
      <c r="W22" s="94">
        <v>7</v>
      </c>
      <c r="X22" s="94" t="s">
        <v>1126</v>
      </c>
      <c r="Z22">
        <v>2016002005</v>
      </c>
      <c r="AA22" s="87">
        <v>352</v>
      </c>
      <c r="AB22" s="87" t="s">
        <v>1071</v>
      </c>
    </row>
    <row r="23" spans="1:28">
      <c r="A23" t="s">
        <v>1072</v>
      </c>
      <c r="B23" s="78">
        <v>1024</v>
      </c>
      <c r="C23" t="s">
        <v>1073</v>
      </c>
      <c r="D23" s="101" t="s">
        <v>979</v>
      </c>
      <c r="E23" s="96" t="s">
        <v>103</v>
      </c>
      <c r="F23" s="96" t="s">
        <v>103</v>
      </c>
      <c r="G23" s="96" t="s">
        <v>1146</v>
      </c>
      <c r="H23" s="96" t="s">
        <v>103</v>
      </c>
      <c r="I23" s="96" t="s">
        <v>103</v>
      </c>
      <c r="J23" s="96" t="s">
        <v>103</v>
      </c>
      <c r="K23" s="96" t="s">
        <v>103</v>
      </c>
      <c r="L23" s="96" t="s">
        <v>103</v>
      </c>
      <c r="M23" s="96">
        <v>11.5016</v>
      </c>
      <c r="N23" s="96" t="s">
        <v>103</v>
      </c>
      <c r="O23" s="96" t="s">
        <v>103</v>
      </c>
      <c r="P23" s="96">
        <v>2.1960999999999999</v>
      </c>
      <c r="Q23" s="96">
        <v>1.2070000000000001</v>
      </c>
      <c r="R23" s="97" t="s">
        <v>103</v>
      </c>
      <c r="S23" s="98">
        <v>42465.651226851849</v>
      </c>
      <c r="U23" s="92" t="s">
        <v>1137</v>
      </c>
      <c r="V23" s="93">
        <v>3.8100000000000002E-2</v>
      </c>
      <c r="W23" s="94">
        <v>4</v>
      </c>
      <c r="X23" s="94" t="s">
        <v>1126</v>
      </c>
      <c r="Z23">
        <v>2016002006</v>
      </c>
      <c r="AA23" s="87">
        <v>1024</v>
      </c>
      <c r="AB23" s="87" t="s">
        <v>1073</v>
      </c>
    </row>
    <row r="24" spans="1:28">
      <c r="A24" t="s">
        <v>1075</v>
      </c>
      <c r="B24" s="78" t="s">
        <v>34</v>
      </c>
      <c r="C24" t="s">
        <v>1064</v>
      </c>
      <c r="D24" s="101" t="s">
        <v>980</v>
      </c>
      <c r="E24" s="96" t="s">
        <v>103</v>
      </c>
      <c r="F24" s="96" t="s">
        <v>103</v>
      </c>
      <c r="G24" s="96" t="s">
        <v>1141</v>
      </c>
      <c r="H24" s="96" t="s">
        <v>103</v>
      </c>
      <c r="I24" s="96" t="s">
        <v>103</v>
      </c>
      <c r="J24" s="96" t="s">
        <v>103</v>
      </c>
      <c r="K24" s="96" t="s">
        <v>103</v>
      </c>
      <c r="L24" s="96" t="s">
        <v>103</v>
      </c>
      <c r="M24" s="96">
        <v>2.6122999999999998</v>
      </c>
      <c r="N24" s="96" t="s">
        <v>103</v>
      </c>
      <c r="O24" s="96" t="s">
        <v>103</v>
      </c>
      <c r="P24" s="96" t="s">
        <v>103</v>
      </c>
      <c r="Q24" s="96">
        <v>2.9878</v>
      </c>
      <c r="R24" s="97" t="s">
        <v>103</v>
      </c>
      <c r="S24" s="98">
        <v>42465.678414351853</v>
      </c>
      <c r="U24" s="92" t="s">
        <v>1147</v>
      </c>
      <c r="V24" s="93">
        <v>0.13969999999999999</v>
      </c>
      <c r="W24" s="94">
        <v>4</v>
      </c>
      <c r="X24" s="94" t="s">
        <v>1126</v>
      </c>
      <c r="Z24">
        <v>2016002007</v>
      </c>
      <c r="AA24" s="87" t="s">
        <v>34</v>
      </c>
      <c r="AB24" s="87" t="s">
        <v>1064</v>
      </c>
    </row>
    <row r="25" spans="1:28">
      <c r="A25" t="s">
        <v>1076</v>
      </c>
      <c r="B25" s="78">
        <v>4031</v>
      </c>
      <c r="C25" t="s">
        <v>1077</v>
      </c>
      <c r="D25" s="101" t="s">
        <v>972</v>
      </c>
      <c r="E25" s="96" t="s">
        <v>103</v>
      </c>
      <c r="F25" s="96" t="s">
        <v>1143</v>
      </c>
      <c r="G25" s="96" t="s">
        <v>1140</v>
      </c>
      <c r="H25" s="96" t="s">
        <v>103</v>
      </c>
      <c r="I25" s="96" t="s">
        <v>103</v>
      </c>
      <c r="J25" s="96" t="s">
        <v>103</v>
      </c>
      <c r="K25" s="96" t="s">
        <v>103</v>
      </c>
      <c r="L25" s="96" t="s">
        <v>103</v>
      </c>
      <c r="M25" s="96">
        <v>11.7538</v>
      </c>
      <c r="N25" s="96" t="s">
        <v>103</v>
      </c>
      <c r="O25" s="96" t="s">
        <v>103</v>
      </c>
      <c r="P25" s="96" t="s">
        <v>103</v>
      </c>
      <c r="Q25" s="96">
        <v>4.0867000000000004</v>
      </c>
      <c r="R25" s="97" t="s">
        <v>103</v>
      </c>
      <c r="S25" s="98">
        <v>42465.705601851849</v>
      </c>
      <c r="U25" s="92" t="s">
        <v>1148</v>
      </c>
      <c r="V25" s="99">
        <v>0.53320000000000001</v>
      </c>
      <c r="W25" s="92"/>
      <c r="X25" s="92"/>
      <c r="Z25">
        <v>2016002008</v>
      </c>
      <c r="AA25" s="87">
        <v>4031</v>
      </c>
      <c r="AB25" s="87" t="s">
        <v>1077</v>
      </c>
    </row>
    <row r="26" spans="1:28">
      <c r="A26" t="s">
        <v>1080</v>
      </c>
      <c r="B26" s="78">
        <v>4031</v>
      </c>
      <c r="C26" t="s">
        <v>35</v>
      </c>
      <c r="D26" s="101" t="s">
        <v>973</v>
      </c>
      <c r="E26" s="96" t="s">
        <v>103</v>
      </c>
      <c r="F26" s="96" t="s">
        <v>1141</v>
      </c>
      <c r="G26" s="96" t="s">
        <v>1145</v>
      </c>
      <c r="H26" s="96" t="s">
        <v>103</v>
      </c>
      <c r="I26" s="96" t="s">
        <v>103</v>
      </c>
      <c r="J26" s="96" t="s">
        <v>103</v>
      </c>
      <c r="K26" s="96" t="s">
        <v>103</v>
      </c>
      <c r="L26" s="96" t="s">
        <v>1145</v>
      </c>
      <c r="M26" s="96">
        <v>4.4238</v>
      </c>
      <c r="N26" s="96" t="s">
        <v>103</v>
      </c>
      <c r="O26" s="96" t="s">
        <v>103</v>
      </c>
      <c r="P26" s="96" t="s">
        <v>103</v>
      </c>
      <c r="Q26" s="96" t="s">
        <v>1149</v>
      </c>
      <c r="R26" s="97" t="s">
        <v>103</v>
      </c>
      <c r="S26" s="98">
        <v>42465.732789351852</v>
      </c>
      <c r="U26" s="100" t="s">
        <v>1122</v>
      </c>
      <c r="V26" s="92" t="s">
        <v>1150</v>
      </c>
      <c r="W26" s="75"/>
      <c r="X26" s="75"/>
      <c r="Z26">
        <v>2016002009</v>
      </c>
      <c r="AA26" s="87">
        <v>4031</v>
      </c>
      <c r="AB26" s="87" t="s">
        <v>35</v>
      </c>
    </row>
    <row r="27" spans="1:28">
      <c r="A27" t="s">
        <v>1081</v>
      </c>
      <c r="B27" s="78">
        <v>4031</v>
      </c>
      <c r="C27" t="s">
        <v>1082</v>
      </c>
      <c r="D27" s="101" t="s">
        <v>974</v>
      </c>
      <c r="E27" s="96" t="s">
        <v>103</v>
      </c>
      <c r="F27" s="96" t="s">
        <v>103</v>
      </c>
      <c r="G27" s="96" t="s">
        <v>103</v>
      </c>
      <c r="H27" s="96" t="s">
        <v>103</v>
      </c>
      <c r="I27" s="96" t="s">
        <v>103</v>
      </c>
      <c r="J27" s="96" t="s">
        <v>103</v>
      </c>
      <c r="K27" s="96" t="s">
        <v>103</v>
      </c>
      <c r="L27" s="96" t="s">
        <v>1151</v>
      </c>
      <c r="M27" s="96">
        <v>2.137</v>
      </c>
      <c r="N27" s="96" t="s">
        <v>103</v>
      </c>
      <c r="O27" s="96" t="s">
        <v>103</v>
      </c>
      <c r="P27" s="96" t="s">
        <v>103</v>
      </c>
      <c r="Q27" s="96" t="s">
        <v>1152</v>
      </c>
      <c r="R27" s="97" t="s">
        <v>1153</v>
      </c>
      <c r="S27" s="98">
        <v>42465.759976851848</v>
      </c>
      <c r="Z27">
        <v>2016002010</v>
      </c>
      <c r="AA27" s="87">
        <v>4031</v>
      </c>
      <c r="AB27" s="87" t="s">
        <v>1082</v>
      </c>
    </row>
    <row r="28" spans="1:28">
      <c r="A28" t="s">
        <v>1083</v>
      </c>
      <c r="B28" s="78" t="s">
        <v>41</v>
      </c>
      <c r="C28" t="s">
        <v>1064</v>
      </c>
      <c r="D28" s="101" t="s">
        <v>981</v>
      </c>
      <c r="E28" s="96" t="s">
        <v>103</v>
      </c>
      <c r="F28" s="96" t="s">
        <v>1154</v>
      </c>
      <c r="G28" s="96" t="s">
        <v>1155</v>
      </c>
      <c r="H28" s="96" t="s">
        <v>103</v>
      </c>
      <c r="I28" s="96" t="s">
        <v>103</v>
      </c>
      <c r="J28" s="96" t="s">
        <v>103</v>
      </c>
      <c r="K28" s="96" t="s">
        <v>103</v>
      </c>
      <c r="L28" s="96" t="s">
        <v>103</v>
      </c>
      <c r="M28" s="96">
        <v>7.6901999999999999</v>
      </c>
      <c r="N28" s="96" t="s">
        <v>103</v>
      </c>
      <c r="O28" s="96" t="s">
        <v>103</v>
      </c>
      <c r="P28" s="96" t="s">
        <v>103</v>
      </c>
      <c r="Q28" s="96">
        <v>3.3708999999999998</v>
      </c>
      <c r="R28" s="97" t="s">
        <v>103</v>
      </c>
      <c r="S28" s="98">
        <v>42465.787164351852</v>
      </c>
      <c r="Z28">
        <v>2016002011</v>
      </c>
      <c r="AA28" s="87" t="s">
        <v>41</v>
      </c>
      <c r="AB28" s="87" t="s">
        <v>1064</v>
      </c>
    </row>
    <row r="29" spans="1:28">
      <c r="A29" t="s">
        <v>1085</v>
      </c>
      <c r="B29" s="78">
        <v>4016</v>
      </c>
      <c r="C29" t="s">
        <v>1073</v>
      </c>
      <c r="D29" s="101" t="s">
        <v>982</v>
      </c>
      <c r="E29" s="96" t="s">
        <v>1141</v>
      </c>
      <c r="F29" s="96" t="s">
        <v>1140</v>
      </c>
      <c r="G29" s="96" t="s">
        <v>1156</v>
      </c>
      <c r="H29" s="96" t="s">
        <v>103</v>
      </c>
      <c r="I29" s="96" t="s">
        <v>103</v>
      </c>
      <c r="J29" s="96" t="s">
        <v>103</v>
      </c>
      <c r="K29" s="96" t="s">
        <v>103</v>
      </c>
      <c r="L29" s="96" t="s">
        <v>103</v>
      </c>
      <c r="M29" s="96">
        <v>4.7694999999999999</v>
      </c>
      <c r="N29" s="96" t="s">
        <v>103</v>
      </c>
      <c r="O29" s="96" t="s">
        <v>103</v>
      </c>
      <c r="P29" s="96" t="s">
        <v>103</v>
      </c>
      <c r="Q29" s="96">
        <v>4.1692999999999998</v>
      </c>
      <c r="R29" s="97" t="s">
        <v>103</v>
      </c>
      <c r="S29" s="98">
        <v>42465.814351851855</v>
      </c>
      <c r="Z29">
        <v>2016002012</v>
      </c>
      <c r="AA29" s="87">
        <v>4016</v>
      </c>
      <c r="AB29" s="87" t="s">
        <v>1073</v>
      </c>
    </row>
    <row r="30" spans="1:28">
      <c r="A30" t="s">
        <v>1086</v>
      </c>
      <c r="B30" s="78">
        <v>1033</v>
      </c>
      <c r="C30" t="s">
        <v>1087</v>
      </c>
      <c r="D30" s="101" t="s">
        <v>983</v>
      </c>
      <c r="E30" s="96" t="s">
        <v>103</v>
      </c>
      <c r="F30" s="96" t="s">
        <v>1157</v>
      </c>
      <c r="G30" s="96" t="s">
        <v>1145</v>
      </c>
      <c r="H30" s="96" t="s">
        <v>103</v>
      </c>
      <c r="I30" s="96" t="s">
        <v>103</v>
      </c>
      <c r="J30" s="96" t="s">
        <v>103</v>
      </c>
      <c r="K30" s="96" t="s">
        <v>103</v>
      </c>
      <c r="L30" s="96" t="s">
        <v>103</v>
      </c>
      <c r="M30" s="96">
        <v>4.5086000000000004</v>
      </c>
      <c r="N30" s="96" t="s">
        <v>103</v>
      </c>
      <c r="O30" s="96" t="s">
        <v>103</v>
      </c>
      <c r="P30" s="96" t="s">
        <v>103</v>
      </c>
      <c r="Q30" s="96" t="s">
        <v>1158</v>
      </c>
      <c r="R30" s="97" t="s">
        <v>103</v>
      </c>
      <c r="S30" s="98">
        <v>42465.841539351852</v>
      </c>
      <c r="Z30">
        <v>2016002013</v>
      </c>
      <c r="AA30" s="87">
        <v>1033</v>
      </c>
      <c r="AB30" s="87" t="s">
        <v>1087</v>
      </c>
    </row>
    <row r="31" spans="1:28">
      <c r="A31" t="s">
        <v>1089</v>
      </c>
      <c r="B31" s="78" t="s">
        <v>15</v>
      </c>
      <c r="C31" t="s">
        <v>1090</v>
      </c>
      <c r="D31" s="101" t="s">
        <v>946</v>
      </c>
      <c r="E31" s="96" t="s">
        <v>1156</v>
      </c>
      <c r="F31" s="96" t="s">
        <v>1159</v>
      </c>
      <c r="G31" s="96" t="s">
        <v>1154</v>
      </c>
      <c r="H31" s="96" t="s">
        <v>103</v>
      </c>
      <c r="I31" s="96" t="s">
        <v>103</v>
      </c>
      <c r="J31" s="96" t="s">
        <v>103</v>
      </c>
      <c r="K31" s="96" t="s">
        <v>103</v>
      </c>
      <c r="L31" s="96" t="s">
        <v>103</v>
      </c>
      <c r="M31" s="96">
        <v>0.45860000000000001</v>
      </c>
      <c r="N31" s="96">
        <v>3.27E-2</v>
      </c>
      <c r="O31" s="96" t="s">
        <v>103</v>
      </c>
      <c r="P31" s="96" t="s">
        <v>1160</v>
      </c>
      <c r="Q31" s="96" t="s">
        <v>1161</v>
      </c>
      <c r="R31" s="97" t="s">
        <v>103</v>
      </c>
      <c r="S31" s="98">
        <v>42465.868738425925</v>
      </c>
      <c r="Z31">
        <v>2016002014</v>
      </c>
      <c r="AA31" s="87" t="s">
        <v>15</v>
      </c>
      <c r="AB31" s="87" t="s">
        <v>1090</v>
      </c>
    </row>
    <row r="32" spans="1:28">
      <c r="A32" t="s">
        <v>1091</v>
      </c>
      <c r="B32" s="78" t="s">
        <v>15</v>
      </c>
      <c r="C32" t="s">
        <v>1087</v>
      </c>
      <c r="D32" s="101" t="s">
        <v>947</v>
      </c>
      <c r="E32" s="96" t="s">
        <v>103</v>
      </c>
      <c r="F32" s="96" t="s">
        <v>103</v>
      </c>
      <c r="G32" s="96" t="s">
        <v>1145</v>
      </c>
      <c r="H32" s="96" t="s">
        <v>103</v>
      </c>
      <c r="I32" s="96" t="s">
        <v>103</v>
      </c>
      <c r="J32" s="96" t="s">
        <v>103</v>
      </c>
      <c r="K32" s="96" t="s">
        <v>103</v>
      </c>
      <c r="L32" s="96" t="s">
        <v>103</v>
      </c>
      <c r="M32" s="96">
        <v>1.1651</v>
      </c>
      <c r="N32" s="96" t="s">
        <v>103</v>
      </c>
      <c r="O32" s="96" t="s">
        <v>103</v>
      </c>
      <c r="P32" s="96" t="s">
        <v>1162</v>
      </c>
      <c r="Q32" s="96" t="s">
        <v>1163</v>
      </c>
      <c r="R32" s="97" t="s">
        <v>103</v>
      </c>
      <c r="S32" s="98">
        <v>42465.895925925928</v>
      </c>
      <c r="Z32">
        <v>2016002015</v>
      </c>
      <c r="AA32" s="87" t="s">
        <v>15</v>
      </c>
      <c r="AB32" s="87" t="s">
        <v>1087</v>
      </c>
    </row>
    <row r="33" spans="1:28">
      <c r="A33" t="s">
        <v>1092</v>
      </c>
      <c r="B33" s="78" t="s">
        <v>15</v>
      </c>
      <c r="C33" t="s">
        <v>1093</v>
      </c>
      <c r="D33" s="101" t="s">
        <v>948</v>
      </c>
      <c r="E33" s="96" t="s">
        <v>103</v>
      </c>
      <c r="F33" s="96" t="s">
        <v>1145</v>
      </c>
      <c r="G33" s="96" t="s">
        <v>1140</v>
      </c>
      <c r="H33" s="96" t="s">
        <v>103</v>
      </c>
      <c r="I33" s="96" t="s">
        <v>103</v>
      </c>
      <c r="J33" s="96" t="s">
        <v>103</v>
      </c>
      <c r="K33" s="96" t="s">
        <v>103</v>
      </c>
      <c r="L33" s="96" t="s">
        <v>1151</v>
      </c>
      <c r="M33" s="96">
        <v>2.6004</v>
      </c>
      <c r="N33" s="96" t="s">
        <v>103</v>
      </c>
      <c r="O33" s="96" t="s">
        <v>103</v>
      </c>
      <c r="P33" s="96" t="s">
        <v>103</v>
      </c>
      <c r="Q33" s="96" t="s">
        <v>1146</v>
      </c>
      <c r="R33" s="97" t="s">
        <v>103</v>
      </c>
      <c r="S33" s="98">
        <v>42465.923113425924</v>
      </c>
      <c r="Z33">
        <v>2016002016</v>
      </c>
      <c r="AA33" s="87" t="s">
        <v>15</v>
      </c>
      <c r="AB33" s="87" t="s">
        <v>1093</v>
      </c>
    </row>
    <row r="34" spans="1:28">
      <c r="A34" t="s">
        <v>1094</v>
      </c>
      <c r="B34" s="78" t="s">
        <v>15</v>
      </c>
      <c r="C34" t="s">
        <v>1095</v>
      </c>
      <c r="D34" s="101" t="s">
        <v>984</v>
      </c>
      <c r="E34" s="96" t="s">
        <v>103</v>
      </c>
      <c r="F34" s="96" t="s">
        <v>1141</v>
      </c>
      <c r="G34" s="96" t="s">
        <v>1142</v>
      </c>
      <c r="H34" s="96" t="s">
        <v>103</v>
      </c>
      <c r="I34" s="96" t="s">
        <v>103</v>
      </c>
      <c r="J34" s="96" t="s">
        <v>103</v>
      </c>
      <c r="K34" s="96" t="s">
        <v>103</v>
      </c>
      <c r="L34" s="96" t="s">
        <v>103</v>
      </c>
      <c r="M34" s="96">
        <v>1.0717000000000001</v>
      </c>
      <c r="N34" s="96" t="s">
        <v>103</v>
      </c>
      <c r="O34" s="96" t="s">
        <v>103</v>
      </c>
      <c r="P34" s="96" t="s">
        <v>103</v>
      </c>
      <c r="Q34" s="96" t="s">
        <v>1162</v>
      </c>
      <c r="R34" s="97" t="s">
        <v>103</v>
      </c>
      <c r="S34" s="98">
        <v>42465.950289351851</v>
      </c>
      <c r="Z34">
        <v>2016002017</v>
      </c>
      <c r="AA34" s="87" t="s">
        <v>15</v>
      </c>
      <c r="AB34" s="87" t="s">
        <v>1095</v>
      </c>
    </row>
    <row r="35" spans="1:28">
      <c r="A35" t="s">
        <v>1096</v>
      </c>
      <c r="B35" s="78">
        <v>241</v>
      </c>
      <c r="C35" t="s">
        <v>1097</v>
      </c>
      <c r="D35" s="101" t="s">
        <v>985</v>
      </c>
      <c r="E35" s="96" t="s">
        <v>1141</v>
      </c>
      <c r="F35" s="96" t="s">
        <v>1140</v>
      </c>
      <c r="G35" s="96" t="s">
        <v>1140</v>
      </c>
      <c r="H35" s="96" t="s">
        <v>103</v>
      </c>
      <c r="I35" s="96" t="s">
        <v>103</v>
      </c>
      <c r="J35" s="96" t="s">
        <v>103</v>
      </c>
      <c r="K35" s="96" t="s">
        <v>103</v>
      </c>
      <c r="L35" s="96" t="s">
        <v>103</v>
      </c>
      <c r="M35" s="96">
        <v>1.0717000000000001</v>
      </c>
      <c r="N35" s="96" t="s">
        <v>103</v>
      </c>
      <c r="O35" s="96" t="s">
        <v>103</v>
      </c>
      <c r="P35" s="96" t="s">
        <v>103</v>
      </c>
      <c r="Q35" s="96" t="s">
        <v>1162</v>
      </c>
      <c r="R35" s="97" t="s">
        <v>103</v>
      </c>
      <c r="S35" s="98">
        <v>42465.977476851855</v>
      </c>
      <c r="Z35">
        <v>2016002018</v>
      </c>
      <c r="AA35" s="87">
        <v>241</v>
      </c>
      <c r="AB35" s="87" t="s">
        <v>1097</v>
      </c>
    </row>
    <row r="36" spans="1:28">
      <c r="A36" t="s">
        <v>1099</v>
      </c>
      <c r="B36" s="78">
        <v>241</v>
      </c>
      <c r="C36" t="s">
        <v>32</v>
      </c>
      <c r="D36" s="101" t="s">
        <v>986</v>
      </c>
      <c r="E36" s="96" t="s">
        <v>1140</v>
      </c>
      <c r="F36" s="96" t="s">
        <v>1140</v>
      </c>
      <c r="G36" s="96" t="s">
        <v>1140</v>
      </c>
      <c r="H36" s="96" t="s">
        <v>103</v>
      </c>
      <c r="I36" s="96" t="s">
        <v>103</v>
      </c>
      <c r="J36" s="96" t="s">
        <v>103</v>
      </c>
      <c r="K36" s="96" t="s">
        <v>103</v>
      </c>
      <c r="L36" s="96" t="s">
        <v>103</v>
      </c>
      <c r="M36" s="96">
        <v>6.4428999999999998</v>
      </c>
      <c r="N36" s="96" t="s">
        <v>103</v>
      </c>
      <c r="O36" s="96" t="s">
        <v>103</v>
      </c>
      <c r="P36" s="96" t="s">
        <v>1164</v>
      </c>
      <c r="Q36" s="96">
        <v>4.1375999999999999</v>
      </c>
      <c r="R36" s="97" t="s">
        <v>103</v>
      </c>
      <c r="S36" s="98">
        <v>42466.004675925928</v>
      </c>
      <c r="Z36">
        <v>2016002019</v>
      </c>
      <c r="AA36" s="87">
        <v>241</v>
      </c>
      <c r="AB36" s="87" t="s">
        <v>32</v>
      </c>
    </row>
    <row r="37" spans="1:28">
      <c r="A37" t="s">
        <v>1101</v>
      </c>
      <c r="B37" s="78">
        <v>241</v>
      </c>
      <c r="C37" t="s">
        <v>1064</v>
      </c>
      <c r="D37" s="101" t="s">
        <v>949</v>
      </c>
      <c r="E37" s="96" t="s">
        <v>1154</v>
      </c>
      <c r="F37" s="96" t="s">
        <v>1165</v>
      </c>
      <c r="G37" s="96" t="s">
        <v>1166</v>
      </c>
      <c r="H37" s="96" t="s">
        <v>103</v>
      </c>
      <c r="I37" s="96" t="s">
        <v>103</v>
      </c>
      <c r="J37" s="96" t="s">
        <v>103</v>
      </c>
      <c r="K37" s="96" t="s">
        <v>103</v>
      </c>
      <c r="L37" s="96" t="s">
        <v>103</v>
      </c>
      <c r="M37" s="96">
        <v>3.0093999999999999</v>
      </c>
      <c r="N37" s="96" t="s">
        <v>103</v>
      </c>
      <c r="O37" s="96" t="s">
        <v>103</v>
      </c>
      <c r="P37" s="96" t="s">
        <v>103</v>
      </c>
      <c r="Q37" s="96" t="s">
        <v>103</v>
      </c>
      <c r="R37" s="97" t="s">
        <v>103</v>
      </c>
      <c r="S37" s="98">
        <v>42466.031851851854</v>
      </c>
      <c r="Z37">
        <v>2016002020</v>
      </c>
      <c r="AA37" s="87">
        <v>241</v>
      </c>
      <c r="AB37" s="87" t="s">
        <v>1064</v>
      </c>
    </row>
    <row r="38" spans="1:28">
      <c r="A38" t="s">
        <v>1103</v>
      </c>
      <c r="B38" s="78">
        <v>241</v>
      </c>
      <c r="C38" t="s">
        <v>1082</v>
      </c>
      <c r="D38" s="101" t="s">
        <v>987</v>
      </c>
      <c r="E38" s="96" t="s">
        <v>103</v>
      </c>
      <c r="F38" s="96" t="s">
        <v>103</v>
      </c>
      <c r="G38" s="96" t="s">
        <v>1141</v>
      </c>
      <c r="H38" s="96" t="s">
        <v>103</v>
      </c>
      <c r="I38" s="96" t="s">
        <v>103</v>
      </c>
      <c r="J38" s="96" t="s">
        <v>103</v>
      </c>
      <c r="K38" s="96" t="s">
        <v>103</v>
      </c>
      <c r="L38" s="96" t="s">
        <v>1151</v>
      </c>
      <c r="M38" s="96">
        <v>3.1524000000000001</v>
      </c>
      <c r="N38" s="96" t="s">
        <v>103</v>
      </c>
      <c r="O38" s="96" t="s">
        <v>103</v>
      </c>
      <c r="P38" s="96" t="s">
        <v>103</v>
      </c>
      <c r="Q38" s="96" t="s">
        <v>103</v>
      </c>
      <c r="R38" s="97" t="s">
        <v>103</v>
      </c>
      <c r="S38" s="98">
        <v>42466.059039351851</v>
      </c>
      <c r="Z38">
        <v>2016002021</v>
      </c>
      <c r="AA38" s="87">
        <v>241</v>
      </c>
      <c r="AB38" s="87" t="s">
        <v>1082</v>
      </c>
    </row>
    <row r="39" spans="1:28">
      <c r="A39" t="s">
        <v>1105</v>
      </c>
      <c r="B39" s="78">
        <v>241</v>
      </c>
      <c r="C39" t="s">
        <v>1106</v>
      </c>
      <c r="D39" s="101" t="s">
        <v>988</v>
      </c>
      <c r="E39" s="96" t="s">
        <v>1156</v>
      </c>
      <c r="F39" s="96" t="s">
        <v>1159</v>
      </c>
      <c r="G39" s="96" t="s">
        <v>1167</v>
      </c>
      <c r="H39" s="96" t="s">
        <v>103</v>
      </c>
      <c r="I39" s="96" t="s">
        <v>103</v>
      </c>
      <c r="J39" s="96" t="s">
        <v>103</v>
      </c>
      <c r="K39" s="96" t="s">
        <v>103</v>
      </c>
      <c r="L39" s="96" t="s">
        <v>1151</v>
      </c>
      <c r="M39" s="96">
        <v>9.5263000000000009</v>
      </c>
      <c r="N39" s="96" t="s">
        <v>103</v>
      </c>
      <c r="O39" s="96" t="s">
        <v>103</v>
      </c>
      <c r="P39" s="96">
        <v>12.7349</v>
      </c>
      <c r="Q39" s="96">
        <v>11.865399999999999</v>
      </c>
      <c r="R39" s="97" t="s">
        <v>103</v>
      </c>
      <c r="S39" s="98">
        <v>42466.086238425924</v>
      </c>
      <c r="Z39">
        <v>2016002022</v>
      </c>
      <c r="AA39" s="87">
        <v>241</v>
      </c>
      <c r="AB39" s="87" t="s">
        <v>1106</v>
      </c>
    </row>
    <row r="40" spans="1:28">
      <c r="A40" t="s">
        <v>1108</v>
      </c>
      <c r="B40" s="78">
        <v>320</v>
      </c>
      <c r="C40" t="s">
        <v>1087</v>
      </c>
      <c r="D40" s="101" t="s">
        <v>989</v>
      </c>
      <c r="E40" s="96" t="s">
        <v>1146</v>
      </c>
      <c r="F40" s="96" t="s">
        <v>1167</v>
      </c>
      <c r="G40" s="96">
        <v>0.20610000000000001</v>
      </c>
      <c r="H40" s="96" t="s">
        <v>103</v>
      </c>
      <c r="I40" s="96" t="s">
        <v>103</v>
      </c>
      <c r="J40" s="96" t="s">
        <v>103</v>
      </c>
      <c r="K40" s="96" t="s">
        <v>103</v>
      </c>
      <c r="L40" s="96" t="s">
        <v>103</v>
      </c>
      <c r="M40" s="96">
        <v>10.6372</v>
      </c>
      <c r="N40" s="96" t="s">
        <v>103</v>
      </c>
      <c r="O40" s="96" t="s">
        <v>103</v>
      </c>
      <c r="P40" s="96" t="s">
        <v>103</v>
      </c>
      <c r="Q40" s="96">
        <v>4.7504</v>
      </c>
      <c r="R40" s="97" t="s">
        <v>103</v>
      </c>
      <c r="S40" s="98">
        <v>42466.113425925927</v>
      </c>
      <c r="Z40">
        <v>2016002046</v>
      </c>
      <c r="AA40" s="87">
        <v>320</v>
      </c>
      <c r="AB40" s="87" t="s">
        <v>1087</v>
      </c>
    </row>
    <row r="41" spans="1:28">
      <c r="A41" t="s">
        <v>1110</v>
      </c>
      <c r="B41" s="78">
        <v>320</v>
      </c>
      <c r="C41" t="s">
        <v>1111</v>
      </c>
      <c r="D41" s="101" t="s">
        <v>1168</v>
      </c>
      <c r="E41" s="96" t="s">
        <v>103</v>
      </c>
      <c r="F41" s="96" t="s">
        <v>103</v>
      </c>
      <c r="G41" s="96" t="s">
        <v>1157</v>
      </c>
      <c r="H41" s="96" t="s">
        <v>103</v>
      </c>
      <c r="I41" s="96" t="s">
        <v>103</v>
      </c>
      <c r="J41" s="96" t="s">
        <v>103</v>
      </c>
      <c r="K41" s="96" t="s">
        <v>103</v>
      </c>
      <c r="L41" s="96" t="s">
        <v>103</v>
      </c>
      <c r="M41" s="96">
        <v>4.7291999999999996</v>
      </c>
      <c r="N41" s="96" t="s">
        <v>103</v>
      </c>
      <c r="O41" s="96" t="s">
        <v>103</v>
      </c>
      <c r="P41" s="96" t="s">
        <v>103</v>
      </c>
      <c r="Q41" s="96">
        <v>1.1834</v>
      </c>
      <c r="R41" s="97" t="s">
        <v>103</v>
      </c>
      <c r="S41" s="98">
        <v>42466.140613425923</v>
      </c>
      <c r="Z41">
        <v>2016002047</v>
      </c>
      <c r="AA41" s="87">
        <v>320</v>
      </c>
      <c r="AB41" s="87" t="s">
        <v>1111</v>
      </c>
    </row>
    <row r="42" spans="1:28">
      <c r="A42" t="s">
        <v>1113</v>
      </c>
      <c r="B42" s="78">
        <v>320</v>
      </c>
      <c r="C42" t="s">
        <v>1114</v>
      </c>
      <c r="D42" s="101" t="s">
        <v>1169</v>
      </c>
      <c r="E42" s="96" t="s">
        <v>103</v>
      </c>
      <c r="F42" s="96" t="s">
        <v>1145</v>
      </c>
      <c r="G42" s="96" t="s">
        <v>1156</v>
      </c>
      <c r="H42" s="96" t="s">
        <v>103</v>
      </c>
      <c r="I42" s="96" t="s">
        <v>103</v>
      </c>
      <c r="J42" s="96" t="s">
        <v>103</v>
      </c>
      <c r="K42" s="96" t="s">
        <v>103</v>
      </c>
      <c r="L42" s="96" t="s">
        <v>103</v>
      </c>
      <c r="M42" s="96">
        <v>2.0036</v>
      </c>
      <c r="N42" s="96" t="s">
        <v>103</v>
      </c>
      <c r="O42" s="96" t="s">
        <v>103</v>
      </c>
      <c r="P42" s="96" t="s">
        <v>1157</v>
      </c>
      <c r="Q42" s="96">
        <v>2.0560999999999998</v>
      </c>
      <c r="R42" s="97" t="s">
        <v>103</v>
      </c>
      <c r="S42" s="98">
        <v>42466.167800925927</v>
      </c>
      <c r="Z42">
        <v>2016002048</v>
      </c>
      <c r="AA42" s="87">
        <v>320</v>
      </c>
      <c r="AB42" s="87" t="s">
        <v>1114</v>
      </c>
    </row>
    <row r="43" spans="1:28">
      <c r="D43" s="273" t="s">
        <v>1170</v>
      </c>
      <c r="E43" s="269" t="s">
        <v>103</v>
      </c>
      <c r="F43" s="269" t="s">
        <v>103</v>
      </c>
      <c r="G43" s="269" t="s">
        <v>103</v>
      </c>
      <c r="H43" s="269" t="s">
        <v>103</v>
      </c>
      <c r="I43" s="269" t="s">
        <v>103</v>
      </c>
      <c r="J43" s="269" t="s">
        <v>103</v>
      </c>
      <c r="K43" s="269" t="s">
        <v>103</v>
      </c>
      <c r="L43" s="269">
        <v>0.1172</v>
      </c>
      <c r="M43" s="269">
        <v>5.6314000000000002</v>
      </c>
      <c r="N43" s="269">
        <v>0.16489999999999999</v>
      </c>
      <c r="O43" s="269" t="s">
        <v>103</v>
      </c>
      <c r="P43" s="269">
        <v>163.1634</v>
      </c>
      <c r="Q43" s="269">
        <v>24.6892</v>
      </c>
      <c r="R43" s="270" t="s">
        <v>103</v>
      </c>
      <c r="S43" s="271">
        <v>42438.114166666666</v>
      </c>
      <c r="AA43" s="87"/>
      <c r="AB43" s="87"/>
    </row>
    <row r="44" spans="1:28">
      <c r="D44" s="273" t="s">
        <v>1171</v>
      </c>
      <c r="E44" s="269" t="s">
        <v>103</v>
      </c>
      <c r="F44" s="269" t="s">
        <v>103</v>
      </c>
      <c r="G44" s="269" t="s">
        <v>103</v>
      </c>
      <c r="H44" s="269" t="s">
        <v>103</v>
      </c>
      <c r="I44" s="269" t="s">
        <v>103</v>
      </c>
      <c r="J44" s="269" t="s">
        <v>103</v>
      </c>
      <c r="K44" s="269" t="s">
        <v>103</v>
      </c>
      <c r="L44" s="269">
        <v>6.8000000000000005E-2</v>
      </c>
      <c r="M44" s="269">
        <v>5.5852000000000004</v>
      </c>
      <c r="N44" s="269">
        <v>5.0799999999999998E-2</v>
      </c>
      <c r="O44" s="269" t="s">
        <v>103</v>
      </c>
      <c r="P44" s="269">
        <v>141.44900000000001</v>
      </c>
      <c r="Q44" s="269">
        <v>22.724900000000002</v>
      </c>
      <c r="R44" s="270" t="s">
        <v>103</v>
      </c>
      <c r="S44" s="271">
        <v>42438.141261574077</v>
      </c>
      <c r="AA44" s="87"/>
      <c r="AB44" s="87"/>
    </row>
    <row r="45" spans="1:28">
      <c r="D45" s="273" t="s">
        <v>1172</v>
      </c>
      <c r="E45" s="269" t="s">
        <v>103</v>
      </c>
      <c r="F45" s="269" t="s">
        <v>103</v>
      </c>
      <c r="G45" s="269" t="s">
        <v>103</v>
      </c>
      <c r="H45" s="269" t="s">
        <v>103</v>
      </c>
      <c r="I45" s="269" t="s">
        <v>103</v>
      </c>
      <c r="J45" s="269" t="s">
        <v>103</v>
      </c>
      <c r="K45" s="269" t="s">
        <v>103</v>
      </c>
      <c r="L45" s="269">
        <v>0.14960000000000001</v>
      </c>
      <c r="M45" s="269">
        <v>5.8898000000000001</v>
      </c>
      <c r="N45" s="269">
        <v>0.1399</v>
      </c>
      <c r="O45" s="269">
        <v>0.76539999999999997</v>
      </c>
      <c r="P45" s="269">
        <v>189.97499999999999</v>
      </c>
      <c r="Q45" s="269">
        <v>25.6218</v>
      </c>
      <c r="R45" s="270" t="s">
        <v>103</v>
      </c>
      <c r="S45" s="271">
        <v>42438.168368055558</v>
      </c>
      <c r="AA45" s="87"/>
      <c r="AB45" s="87"/>
    </row>
    <row r="46" spans="1:28">
      <c r="E46" s="87"/>
      <c r="F46" s="87"/>
      <c r="G46" s="87"/>
      <c r="H46" s="87"/>
      <c r="I46" s="87"/>
      <c r="J46" s="87"/>
      <c r="K46" s="87"/>
      <c r="AA46" s="87"/>
      <c r="AB46" s="87"/>
    </row>
    <row r="47" spans="1:28">
      <c r="E47" s="87"/>
      <c r="F47" s="87"/>
      <c r="G47" s="87"/>
      <c r="H47" s="87"/>
      <c r="I47" s="87"/>
      <c r="J47" s="87"/>
      <c r="K47" s="87"/>
      <c r="AA47" s="87"/>
      <c r="AB47" s="87"/>
    </row>
    <row r="48" spans="1:28">
      <c r="AA48" s="87"/>
      <c r="AB48" s="87"/>
    </row>
    <row r="49" spans="4:28" ht="15" thickBot="1">
      <c r="D49" s="102" t="s">
        <v>1173</v>
      </c>
      <c r="AA49" s="87"/>
      <c r="AB49" s="87"/>
    </row>
    <row r="50" spans="4:28">
      <c r="D50" s="103" t="s">
        <v>902</v>
      </c>
      <c r="E50" s="103" t="s">
        <v>903</v>
      </c>
      <c r="F50" s="104" t="s">
        <v>904</v>
      </c>
      <c r="G50" s="104" t="s">
        <v>904</v>
      </c>
      <c r="H50" s="104" t="s">
        <v>904</v>
      </c>
      <c r="I50" s="104" t="s">
        <v>904</v>
      </c>
      <c r="J50" s="104" t="s">
        <v>904</v>
      </c>
      <c r="K50" s="104" t="s">
        <v>904</v>
      </c>
      <c r="L50" s="104" t="s">
        <v>904</v>
      </c>
      <c r="M50" s="104" t="s">
        <v>904</v>
      </c>
      <c r="AA50" s="87"/>
      <c r="AB50" s="87"/>
    </row>
    <row r="51" spans="4:28">
      <c r="D51" s="105"/>
      <c r="E51" s="105"/>
      <c r="F51" s="104" t="s">
        <v>905</v>
      </c>
      <c r="G51" s="104" t="s">
        <v>906</v>
      </c>
      <c r="H51" s="104" t="s">
        <v>907</v>
      </c>
      <c r="I51" s="104" t="s">
        <v>908</v>
      </c>
      <c r="J51" s="104" t="s">
        <v>909</v>
      </c>
      <c r="K51" s="104" t="s">
        <v>910</v>
      </c>
      <c r="L51" s="104" t="s">
        <v>911</v>
      </c>
      <c r="M51" s="106" t="s">
        <v>912</v>
      </c>
      <c r="AA51" s="87"/>
      <c r="AB51" s="87"/>
    </row>
    <row r="52" spans="4:28" ht="15" thickBot="1">
      <c r="D52" s="107"/>
      <c r="E52" s="107"/>
      <c r="F52" s="108" t="s">
        <v>913</v>
      </c>
      <c r="G52" s="108" t="s">
        <v>913</v>
      </c>
      <c r="H52" s="108" t="s">
        <v>913</v>
      </c>
      <c r="I52" s="108" t="s">
        <v>913</v>
      </c>
      <c r="J52" s="108" t="s">
        <v>913</v>
      </c>
      <c r="K52" s="108" t="s">
        <v>913</v>
      </c>
      <c r="L52" s="108" t="s">
        <v>913</v>
      </c>
      <c r="M52" s="109" t="s">
        <v>913</v>
      </c>
      <c r="AA52" s="87"/>
      <c r="AB52" s="87"/>
    </row>
    <row r="53" spans="4:28">
      <c r="D53" s="110" t="s">
        <v>914</v>
      </c>
      <c r="E53" s="111">
        <v>241</v>
      </c>
      <c r="F53" s="112">
        <v>8.4900000000000003E-2</v>
      </c>
      <c r="G53" s="112">
        <v>45.179400000000001</v>
      </c>
      <c r="H53" s="112" t="s">
        <v>103</v>
      </c>
      <c r="I53" s="112" t="s">
        <v>103</v>
      </c>
      <c r="J53" s="112" t="s">
        <v>103</v>
      </c>
      <c r="K53" s="112">
        <v>0.10150000000000001</v>
      </c>
      <c r="L53" s="112" t="s">
        <v>103</v>
      </c>
      <c r="M53" s="112" t="s">
        <v>103</v>
      </c>
      <c r="AA53" s="87"/>
      <c r="AB53" s="87"/>
    </row>
    <row r="54" spans="4:28">
      <c r="D54" s="113" t="s">
        <v>915</v>
      </c>
      <c r="E54" s="114" t="s">
        <v>916</v>
      </c>
      <c r="F54" s="115">
        <v>2.6700000000000002E-2</v>
      </c>
      <c r="G54" s="115">
        <v>17.02</v>
      </c>
      <c r="H54" s="115" t="s">
        <v>103</v>
      </c>
      <c r="I54" s="115" t="s">
        <v>103</v>
      </c>
      <c r="J54" s="115">
        <v>58.733899999999998</v>
      </c>
      <c r="K54" s="115">
        <v>81.554900000000004</v>
      </c>
      <c r="L54" s="115" t="s">
        <v>103</v>
      </c>
      <c r="M54" s="115" t="s">
        <v>103</v>
      </c>
      <c r="AA54" s="87"/>
      <c r="AB54" s="87"/>
    </row>
    <row r="55" spans="4:28">
      <c r="D55" s="113" t="s">
        <v>917</v>
      </c>
      <c r="E55" s="114">
        <v>1033</v>
      </c>
      <c r="F55" s="115">
        <v>3.0499999999999999E-2</v>
      </c>
      <c r="G55" s="115">
        <v>37.686100000000003</v>
      </c>
      <c r="H55" s="115" t="s">
        <v>103</v>
      </c>
      <c r="I55" s="115" t="s">
        <v>103</v>
      </c>
      <c r="J55" s="115" t="s">
        <v>103</v>
      </c>
      <c r="K55" s="115">
        <v>9.4345999999999997</v>
      </c>
      <c r="L55" s="115" t="s">
        <v>103</v>
      </c>
      <c r="M55" s="115" t="s">
        <v>103</v>
      </c>
      <c r="AA55" s="87"/>
      <c r="AB55" s="87"/>
    </row>
    <row r="56" spans="4:28">
      <c r="D56" s="113" t="s">
        <v>918</v>
      </c>
      <c r="E56" s="114" t="s">
        <v>919</v>
      </c>
      <c r="F56" s="115">
        <v>2.01E-2</v>
      </c>
      <c r="G56" s="115">
        <v>19.776499999999999</v>
      </c>
      <c r="H56" s="115">
        <v>2.5369999999999999</v>
      </c>
      <c r="I56" s="115" t="s">
        <v>103</v>
      </c>
      <c r="J56" s="115">
        <v>11.965</v>
      </c>
      <c r="K56" s="115">
        <v>51.941699999999997</v>
      </c>
      <c r="L56" s="115" t="s">
        <v>103</v>
      </c>
      <c r="M56" s="115" t="s">
        <v>103</v>
      </c>
      <c r="AA56" s="87"/>
      <c r="AB56" s="87"/>
    </row>
    <row r="57" spans="4:28">
      <c r="D57" s="113" t="s">
        <v>920</v>
      </c>
      <c r="E57" s="114">
        <v>4016</v>
      </c>
      <c r="F57" s="115">
        <v>3.8999999999999998E-3</v>
      </c>
      <c r="G57" s="115">
        <v>26.4955</v>
      </c>
      <c r="H57" s="115" t="s">
        <v>103</v>
      </c>
      <c r="I57" s="115" t="s">
        <v>103</v>
      </c>
      <c r="J57" s="115" t="s">
        <v>103</v>
      </c>
      <c r="K57" s="115">
        <v>30.343900000000001</v>
      </c>
      <c r="L57" s="115" t="s">
        <v>103</v>
      </c>
      <c r="M57" s="115" t="s">
        <v>103</v>
      </c>
      <c r="AA57" s="87"/>
      <c r="AB57" s="87"/>
    </row>
    <row r="58" spans="4:28">
      <c r="D58" s="113" t="s">
        <v>921</v>
      </c>
      <c r="E58" s="114">
        <v>1024</v>
      </c>
      <c r="F58" s="115">
        <v>8.1000000000000003E-2</v>
      </c>
      <c r="G58" s="115">
        <v>99.584199999999996</v>
      </c>
      <c r="H58" s="115" t="s">
        <v>103</v>
      </c>
      <c r="I58" s="115" t="s">
        <v>103</v>
      </c>
      <c r="J58" s="115">
        <v>17.736599999999999</v>
      </c>
      <c r="K58" s="115">
        <v>16.121700000000001</v>
      </c>
      <c r="L58" s="115" t="s">
        <v>103</v>
      </c>
      <c r="M58" s="115" t="s">
        <v>103</v>
      </c>
      <c r="AA58" s="87"/>
      <c r="AB58" s="87"/>
    </row>
    <row r="59" spans="4:28">
      <c r="D59" s="113" t="s">
        <v>922</v>
      </c>
      <c r="E59" s="114" t="s">
        <v>923</v>
      </c>
      <c r="F59" s="115">
        <v>2.3300000000000001E-2</v>
      </c>
      <c r="G59" s="115">
        <v>41.4086</v>
      </c>
      <c r="H59" s="115" t="s">
        <v>103</v>
      </c>
      <c r="I59" s="115" t="s">
        <v>103</v>
      </c>
      <c r="J59" s="115" t="s">
        <v>103</v>
      </c>
      <c r="K59" s="115">
        <v>29.020800000000001</v>
      </c>
      <c r="L59" s="115" t="s">
        <v>103</v>
      </c>
      <c r="M59" s="115" t="s">
        <v>103</v>
      </c>
      <c r="AA59" s="87"/>
      <c r="AB59" s="87"/>
    </row>
    <row r="60" spans="4:28">
      <c r="D60" s="113" t="s">
        <v>924</v>
      </c>
      <c r="E60" s="114">
        <v>352</v>
      </c>
      <c r="F60" s="115">
        <v>1.18E-2</v>
      </c>
      <c r="G60" s="115">
        <v>30.013300000000001</v>
      </c>
      <c r="H60" s="115">
        <v>0.56469999999999998</v>
      </c>
      <c r="I60" s="115" t="s">
        <v>103</v>
      </c>
      <c r="J60" s="115">
        <v>32.252800000000001</v>
      </c>
      <c r="K60" s="115">
        <v>22.183700000000002</v>
      </c>
      <c r="L60" s="115" t="s">
        <v>103</v>
      </c>
      <c r="M60" s="115" t="s">
        <v>103</v>
      </c>
      <c r="AA60" s="87"/>
      <c r="AB60" s="87"/>
    </row>
    <row r="61" spans="4:28">
      <c r="D61" s="113" t="s">
        <v>925</v>
      </c>
      <c r="E61" s="114" t="s">
        <v>34</v>
      </c>
      <c r="F61" s="115">
        <v>7.8200000000000006E-2</v>
      </c>
      <c r="G61" s="115">
        <v>32.439</v>
      </c>
      <c r="H61" s="115" t="s">
        <v>103</v>
      </c>
      <c r="I61" s="115" t="s">
        <v>103</v>
      </c>
      <c r="J61" s="115" t="s">
        <v>103</v>
      </c>
      <c r="K61" s="115">
        <v>28.336300000000001</v>
      </c>
      <c r="L61" s="115" t="s">
        <v>103</v>
      </c>
      <c r="M61" s="115" t="s">
        <v>103</v>
      </c>
      <c r="AA61" s="87"/>
      <c r="AB61" s="87"/>
    </row>
    <row r="62" spans="4:28">
      <c r="D62" s="113" t="s">
        <v>926</v>
      </c>
      <c r="E62" s="114" t="s">
        <v>927</v>
      </c>
      <c r="F62" s="115">
        <v>5.74E-2</v>
      </c>
      <c r="G62" s="115">
        <v>6.5876999999999999</v>
      </c>
      <c r="H62" s="115">
        <v>0.27800000000000002</v>
      </c>
      <c r="I62" s="115" t="s">
        <v>103</v>
      </c>
      <c r="J62" s="115">
        <v>0.87190000000000001</v>
      </c>
      <c r="K62" s="115">
        <v>22.537600000000001</v>
      </c>
      <c r="L62" s="115" t="s">
        <v>103</v>
      </c>
      <c r="M62" s="115" t="s">
        <v>103</v>
      </c>
      <c r="AA62" s="87"/>
      <c r="AB62" s="87"/>
    </row>
    <row r="63" spans="4:28">
      <c r="D63" s="113" t="s">
        <v>928</v>
      </c>
      <c r="E63" s="114" t="s">
        <v>19</v>
      </c>
      <c r="F63" s="115">
        <v>3.9399999999999998E-2</v>
      </c>
      <c r="G63" s="115">
        <v>5.6642000000000001</v>
      </c>
      <c r="H63" s="115" t="s">
        <v>103</v>
      </c>
      <c r="I63" s="115" t="s">
        <v>103</v>
      </c>
      <c r="J63" s="115" t="s">
        <v>103</v>
      </c>
      <c r="K63" s="115">
        <v>5.0563000000000002</v>
      </c>
      <c r="L63" s="115" t="s">
        <v>103</v>
      </c>
      <c r="M63" s="115" t="s">
        <v>103</v>
      </c>
      <c r="AA63" s="87"/>
      <c r="AB63" s="87"/>
    </row>
    <row r="64" spans="4:28" ht="15" thickBot="1">
      <c r="D64" s="107" t="s">
        <v>929</v>
      </c>
      <c r="E64" s="116" t="s">
        <v>930</v>
      </c>
      <c r="F64" s="117">
        <v>0.1298</v>
      </c>
      <c r="G64" s="117">
        <v>37.075299999999999</v>
      </c>
      <c r="H64" s="117" t="s">
        <v>103</v>
      </c>
      <c r="I64" s="117" t="s">
        <v>103</v>
      </c>
      <c r="J64" s="117">
        <v>0.2152</v>
      </c>
      <c r="K64" s="117">
        <v>0.77610000000000001</v>
      </c>
      <c r="L64" s="117" t="s">
        <v>103</v>
      </c>
      <c r="M64" s="109">
        <v>92</v>
      </c>
      <c r="AA64" s="87"/>
      <c r="AB64" s="87"/>
    </row>
    <row r="65" spans="4:28">
      <c r="D65" s="87"/>
      <c r="E65" s="87"/>
      <c r="M65" s="87"/>
      <c r="AA65" s="87"/>
      <c r="AB65" s="87"/>
    </row>
  </sheetData>
  <conditionalFormatting sqref="E16">
    <cfRule type="cellIs" dxfId="11" priority="32" operator="greaterThan">
      <formula>99.9999999999999</formula>
    </cfRule>
  </conditionalFormatting>
  <conditionalFormatting sqref="E16:K43">
    <cfRule type="cellIs" dxfId="10" priority="28" operator="lessThan">
      <formula>#REF!</formula>
    </cfRule>
    <cfRule type="cellIs" dxfId="9" priority="31" operator="lessThan">
      <formula>#REF!</formula>
    </cfRule>
    <cfRule type="cellIs" dxfId="8" priority="30" operator="greaterThan">
      <formula>100</formula>
    </cfRule>
    <cfRule type="cellIs" dxfId="7" priority="29" operator="between">
      <formula>10</formula>
      <formula>100</formula>
    </cfRule>
    <cfRule type="cellIs" dxfId="6" priority="27" operator="lessThan">
      <formula>10</formula>
    </cfRule>
  </conditionalFormatting>
  <conditionalFormatting sqref="E16:K45">
    <cfRule type="cellIs" dxfId="5" priority="33" operator="lessThan">
      <formula>#REF!</formula>
    </cfRule>
  </conditionalFormatting>
  <conditionalFormatting sqref="E11:R11 L13:R15 S13:S16 E13:K45 D18:D45 L43:R45">
    <cfRule type="cellIs" dxfId="4" priority="26" operator="lessThan">
      <formula>#REF!</formula>
    </cfRule>
  </conditionalFormatting>
  <conditionalFormatting sqref="L18:R18">
    <cfRule type="cellIs" dxfId="3" priority="25" operator="lessThan">
      <formula>#REF!</formula>
    </cfRule>
  </conditionalFormatting>
  <conditionalFormatting sqref="L19:R19">
    <cfRule type="cellIs" dxfId="2" priority="24" operator="lessThan">
      <formula>#REF!</formula>
    </cfRule>
  </conditionalFormatting>
  <conditionalFormatting sqref="L20:R20">
    <cfRule type="cellIs" dxfId="1" priority="23" operator="lessThan">
      <formula>#REF!</formula>
    </cfRule>
  </conditionalFormatting>
  <conditionalFormatting sqref="L21:R42">
    <cfRule type="cellIs" dxfId="0" priority="1" operator="lessThan">
      <formula>#REF!</formula>
    </cfRule>
  </conditionalFormatting>
  <hyperlinks>
    <hyperlink ref="K5" r:id="rId1" xr:uid="{00000000-0004-0000-0600-000000000000}"/>
  </hyperlinks>
  <pageMargins left="0.7" right="0.7" top="0.75" bottom="0.75" header="0.3" footer="0.3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L191"/>
  <sheetViews>
    <sheetView workbookViewId="0">
      <pane xSplit="1" ySplit="4" topLeftCell="AL5" activePane="bottomRight" state="frozen"/>
      <selection pane="bottomRight" activeCell="AN7" sqref="AN7"/>
      <selection pane="bottomLeft" activeCell="A5" sqref="A5"/>
      <selection pane="topRight" activeCell="B1" sqref="B1"/>
    </sheetView>
  </sheetViews>
  <sheetFormatPr defaultColWidth="8.85546875" defaultRowHeight="14.45"/>
  <cols>
    <col min="1" max="1" width="32.42578125" customWidth="1"/>
    <col min="4" max="4" width="9.42578125" bestFit="1" customWidth="1"/>
    <col min="6" max="24" width="11.140625" customWidth="1"/>
    <col min="25" max="26" width="11.140625" style="329" customWidth="1"/>
    <col min="27" max="33" width="11.140625" customWidth="1"/>
    <col min="34" max="34" width="15.28515625" customWidth="1"/>
    <col min="35" max="35" width="11.28515625" customWidth="1"/>
    <col min="36" max="36" width="10.42578125" customWidth="1"/>
    <col min="37" max="37" width="13.85546875" customWidth="1"/>
    <col min="38" max="38" width="9.85546875" customWidth="1"/>
    <col min="39" max="39" width="10.140625" customWidth="1"/>
    <col min="40" max="41" width="11.42578125" customWidth="1"/>
    <col min="42" max="42" width="11.28515625" customWidth="1"/>
    <col min="43" max="43" width="11.85546875" customWidth="1"/>
    <col min="55" max="55" width="12" customWidth="1"/>
    <col min="56" max="57" width="12.28515625" customWidth="1"/>
    <col min="58" max="58" width="11.85546875" customWidth="1"/>
    <col min="59" max="59" width="12.28515625" customWidth="1"/>
    <col min="60" max="60" width="11.85546875" customWidth="1"/>
    <col min="61" max="61" width="12.140625" customWidth="1"/>
    <col min="62" max="62" width="12.42578125" customWidth="1"/>
    <col min="63" max="63" width="12.140625" customWidth="1"/>
  </cols>
  <sheetData>
    <row r="1" spans="1:64">
      <c r="A1" s="131" t="s">
        <v>1174</v>
      </c>
      <c r="B1" s="87" t="s">
        <v>1175</v>
      </c>
      <c r="C1" s="87" t="s">
        <v>1175</v>
      </c>
      <c r="D1" s="87" t="s">
        <v>1175</v>
      </c>
      <c r="E1" s="219" t="s">
        <v>1176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348" t="s">
        <v>1177</v>
      </c>
      <c r="Z1" s="202"/>
      <c r="AA1" s="87"/>
      <c r="AB1" s="87"/>
      <c r="AC1" s="87"/>
      <c r="AD1" s="87"/>
      <c r="BA1" t="s">
        <v>1178</v>
      </c>
      <c r="BF1" t="s">
        <v>1179</v>
      </c>
    </row>
    <row r="2" spans="1:64">
      <c r="A2" t="s">
        <v>1180</v>
      </c>
      <c r="B2" s="87" t="s">
        <v>1181</v>
      </c>
      <c r="C2" s="87" t="s">
        <v>1182</v>
      </c>
      <c r="D2" s="87" t="s">
        <v>1183</v>
      </c>
      <c r="E2" s="87" t="s">
        <v>1184</v>
      </c>
      <c r="F2" s="87" t="s">
        <v>976</v>
      </c>
      <c r="G2" s="87" t="s">
        <v>977</v>
      </c>
      <c r="H2" s="87" t="s">
        <v>970</v>
      </c>
      <c r="I2" s="87" t="s">
        <v>971</v>
      </c>
      <c r="J2" s="87" t="s">
        <v>978</v>
      </c>
      <c r="K2" s="87" t="s">
        <v>979</v>
      </c>
      <c r="L2" s="87" t="s">
        <v>980</v>
      </c>
      <c r="M2" s="87" t="s">
        <v>972</v>
      </c>
      <c r="N2" s="87" t="s">
        <v>973</v>
      </c>
      <c r="O2" s="87" t="s">
        <v>974</v>
      </c>
      <c r="P2" s="87" t="s">
        <v>981</v>
      </c>
      <c r="Q2" s="87" t="s">
        <v>982</v>
      </c>
      <c r="R2" s="87" t="s">
        <v>983</v>
      </c>
      <c r="S2" s="87" t="s">
        <v>946</v>
      </c>
      <c r="T2" s="87" t="s">
        <v>947</v>
      </c>
      <c r="U2" s="87" t="s">
        <v>948</v>
      </c>
      <c r="V2" s="87" t="s">
        <v>984</v>
      </c>
      <c r="W2" s="87" t="s">
        <v>985</v>
      </c>
      <c r="X2" s="87" t="s">
        <v>986</v>
      </c>
      <c r="Y2" s="205" t="s">
        <v>949</v>
      </c>
      <c r="Z2" s="205" t="s">
        <v>987</v>
      </c>
      <c r="AA2" s="87" t="s">
        <v>988</v>
      </c>
      <c r="AB2" s="87" t="s">
        <v>989</v>
      </c>
      <c r="AC2" s="87" t="s">
        <v>1168</v>
      </c>
      <c r="AD2" s="87" t="s">
        <v>1169</v>
      </c>
      <c r="AF2" s="87" t="s">
        <v>1185</v>
      </c>
      <c r="BC2" t="s">
        <v>1186</v>
      </c>
      <c r="BD2" t="s">
        <v>1187</v>
      </c>
      <c r="BE2" t="s">
        <v>1188</v>
      </c>
      <c r="BF2" t="s">
        <v>1189</v>
      </c>
      <c r="BG2" t="s">
        <v>1190</v>
      </c>
      <c r="BH2" t="s">
        <v>1191</v>
      </c>
      <c r="BI2" t="s">
        <v>1192</v>
      </c>
      <c r="BJ2" t="s">
        <v>1193</v>
      </c>
      <c r="BK2" t="s">
        <v>1194</v>
      </c>
      <c r="BL2" t="s">
        <v>1195</v>
      </c>
    </row>
    <row r="3" spans="1:64">
      <c r="A3" t="s">
        <v>1196</v>
      </c>
      <c r="B3" s="87">
        <v>283537</v>
      </c>
      <c r="C3" s="87">
        <v>283538</v>
      </c>
      <c r="D3" s="87">
        <v>383540</v>
      </c>
      <c r="E3" s="87">
        <v>283541</v>
      </c>
      <c r="F3" s="248" t="s">
        <v>957</v>
      </c>
      <c r="G3" s="248" t="s">
        <v>958</v>
      </c>
      <c r="H3" s="86" t="s">
        <v>927</v>
      </c>
      <c r="I3" s="86" t="s">
        <v>19</v>
      </c>
      <c r="J3" s="249" t="s">
        <v>959</v>
      </c>
      <c r="K3" s="248" t="s">
        <v>960</v>
      </c>
      <c r="L3" s="248" t="s">
        <v>34</v>
      </c>
      <c r="M3" s="184" t="s">
        <v>1197</v>
      </c>
      <c r="N3" s="184" t="s">
        <v>1198</v>
      </c>
      <c r="O3" s="184" t="s">
        <v>1199</v>
      </c>
      <c r="P3" s="249" t="s">
        <v>961</v>
      </c>
      <c r="Q3" s="249" t="s">
        <v>962</v>
      </c>
      <c r="R3" s="248" t="s">
        <v>963</v>
      </c>
      <c r="S3" s="184" t="s">
        <v>1200</v>
      </c>
      <c r="T3" s="184" t="s">
        <v>1201</v>
      </c>
      <c r="U3" s="184" t="s">
        <v>1202</v>
      </c>
      <c r="V3" s="355" t="s">
        <v>964</v>
      </c>
      <c r="W3" s="248" t="s">
        <v>965</v>
      </c>
      <c r="X3" s="320" t="s">
        <v>966</v>
      </c>
      <c r="Y3" s="356" t="s">
        <v>1203</v>
      </c>
      <c r="Z3" s="357" t="s">
        <v>967</v>
      </c>
      <c r="AA3" s="340" t="s">
        <v>968</v>
      </c>
      <c r="AB3" s="248" t="s">
        <v>969</v>
      </c>
      <c r="AC3" s="87"/>
      <c r="AD3" s="87"/>
      <c r="AE3" t="s">
        <v>1204</v>
      </c>
      <c r="AF3" t="s">
        <v>1205</v>
      </c>
      <c r="AG3" t="s">
        <v>1200</v>
      </c>
      <c r="AH3" t="s">
        <v>1206</v>
      </c>
      <c r="AI3" t="s">
        <v>1207</v>
      </c>
      <c r="AJ3" t="s">
        <v>960</v>
      </c>
      <c r="AK3" t="s">
        <v>1208</v>
      </c>
      <c r="AL3" s="261" t="s">
        <v>1201</v>
      </c>
      <c r="AM3" s="261" t="s">
        <v>961</v>
      </c>
      <c r="AN3" t="s">
        <v>1209</v>
      </c>
      <c r="AO3" s="261" t="s">
        <v>1210</v>
      </c>
      <c r="AP3" s="261" t="s">
        <v>1211</v>
      </c>
      <c r="AQ3" s="261" t="s">
        <v>1212</v>
      </c>
      <c r="AR3" s="261" t="s">
        <v>1213</v>
      </c>
      <c r="AS3" t="s">
        <v>1214</v>
      </c>
      <c r="AT3" t="s">
        <v>1215</v>
      </c>
      <c r="AU3" t="s">
        <v>966</v>
      </c>
      <c r="AV3" t="s">
        <v>968</v>
      </c>
      <c r="AW3" t="s">
        <v>963</v>
      </c>
      <c r="AX3" t="s">
        <v>1207</v>
      </c>
      <c r="AZ3" t="s">
        <v>1216</v>
      </c>
      <c r="BA3" t="s">
        <v>1217</v>
      </c>
      <c r="BB3" t="s">
        <v>1218</v>
      </c>
      <c r="BC3" t="s">
        <v>1219</v>
      </c>
      <c r="BD3" t="s">
        <v>1220</v>
      </c>
      <c r="BE3" t="s">
        <v>1221</v>
      </c>
      <c r="BF3" t="s">
        <v>1222</v>
      </c>
      <c r="BG3" t="s">
        <v>1223</v>
      </c>
      <c r="BH3" t="s">
        <v>1224</v>
      </c>
      <c r="BI3" t="s">
        <v>1225</v>
      </c>
      <c r="BJ3" t="s">
        <v>1226</v>
      </c>
      <c r="BK3" t="s">
        <v>1227</v>
      </c>
      <c r="BL3" t="s">
        <v>1228</v>
      </c>
    </row>
    <row r="4" spans="1:64">
      <c r="A4" t="s">
        <v>1229</v>
      </c>
      <c r="B4" s="87" t="s">
        <v>1230</v>
      </c>
      <c r="C4" s="87" t="s">
        <v>1231</v>
      </c>
      <c r="D4" s="87" t="s">
        <v>1231</v>
      </c>
      <c r="E4" s="87" t="s">
        <v>1232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205"/>
      <c r="Z4" s="205"/>
      <c r="AA4" s="87"/>
      <c r="AB4" s="87"/>
      <c r="AC4" s="87"/>
      <c r="AD4" s="87"/>
    </row>
    <row r="5" spans="1:64">
      <c r="A5" t="s">
        <v>1233</v>
      </c>
      <c r="B5" s="87" t="s">
        <v>1234</v>
      </c>
      <c r="C5" s="87" t="s">
        <v>1234</v>
      </c>
      <c r="D5" s="87" t="s">
        <v>1234</v>
      </c>
      <c r="E5" s="87" t="s">
        <v>1234</v>
      </c>
      <c r="F5" s="87" t="s">
        <v>1234</v>
      </c>
      <c r="G5" s="87" t="s">
        <v>1234</v>
      </c>
      <c r="H5" s="87" t="s">
        <v>1234</v>
      </c>
      <c r="I5" s="87" t="s">
        <v>1234</v>
      </c>
      <c r="J5" s="87" t="s">
        <v>1234</v>
      </c>
      <c r="K5" s="87" t="s">
        <v>1234</v>
      </c>
      <c r="L5" s="87" t="s">
        <v>1234</v>
      </c>
      <c r="M5" s="87" t="s">
        <v>1234</v>
      </c>
      <c r="N5" s="87" t="s">
        <v>1234</v>
      </c>
      <c r="O5" s="87" t="s">
        <v>1234</v>
      </c>
      <c r="P5" s="87" t="s">
        <v>1234</v>
      </c>
      <c r="Q5" s="87" t="s">
        <v>1234</v>
      </c>
      <c r="R5" s="87" t="s">
        <v>1234</v>
      </c>
      <c r="S5" s="87" t="s">
        <v>1234</v>
      </c>
      <c r="T5" s="87" t="s">
        <v>1234</v>
      </c>
      <c r="U5" s="87" t="s">
        <v>1234</v>
      </c>
      <c r="V5" s="87" t="s">
        <v>1234</v>
      </c>
      <c r="W5" s="87" t="s">
        <v>1234</v>
      </c>
      <c r="X5" s="87" t="s">
        <v>1234</v>
      </c>
      <c r="Y5" s="205" t="s">
        <v>1234</v>
      </c>
      <c r="Z5" s="205" t="s">
        <v>1234</v>
      </c>
      <c r="AA5" s="87" t="s">
        <v>1234</v>
      </c>
      <c r="AB5" s="87" t="s">
        <v>1234</v>
      </c>
      <c r="AC5" s="87" t="s">
        <v>1234</v>
      </c>
      <c r="AD5" s="87" t="s">
        <v>1234</v>
      </c>
      <c r="AE5" s="87" t="s">
        <v>1234</v>
      </c>
      <c r="AF5" s="87" t="s">
        <v>1234</v>
      </c>
      <c r="AG5" s="87" t="s">
        <v>1234</v>
      </c>
      <c r="AH5" s="87" t="s">
        <v>1234</v>
      </c>
      <c r="AI5" s="87" t="s">
        <v>1234</v>
      </c>
      <c r="AJ5" s="87" t="s">
        <v>1234</v>
      </c>
      <c r="AK5" s="87" t="s">
        <v>1234</v>
      </c>
      <c r="AL5" s="87" t="s">
        <v>1234</v>
      </c>
      <c r="AM5" s="87" t="s">
        <v>1234</v>
      </c>
      <c r="AN5" s="87" t="s">
        <v>1234</v>
      </c>
      <c r="AO5" s="87" t="s">
        <v>1234</v>
      </c>
      <c r="AP5" s="87" t="s">
        <v>1234</v>
      </c>
      <c r="AQ5" s="87" t="s">
        <v>1234</v>
      </c>
      <c r="AR5" s="87" t="s">
        <v>1234</v>
      </c>
      <c r="AS5" s="87" t="s">
        <v>1234</v>
      </c>
      <c r="AT5" s="87" t="s">
        <v>1234</v>
      </c>
      <c r="AU5" s="87" t="s">
        <v>1234</v>
      </c>
      <c r="AV5" s="87" t="s">
        <v>1234</v>
      </c>
      <c r="AW5" s="87" t="s">
        <v>1234</v>
      </c>
      <c r="AX5" s="87" t="s">
        <v>1234</v>
      </c>
      <c r="AY5" s="87"/>
      <c r="AZ5" s="87" t="s">
        <v>1234</v>
      </c>
      <c r="BA5" s="87" t="s">
        <v>1234</v>
      </c>
      <c r="BB5" s="87" t="s">
        <v>1234</v>
      </c>
      <c r="BC5" s="87" t="s">
        <v>1234</v>
      </c>
      <c r="BD5" s="87" t="s">
        <v>1234</v>
      </c>
      <c r="BE5" s="87" t="s">
        <v>1234</v>
      </c>
      <c r="BF5" s="87" t="s">
        <v>1234</v>
      </c>
      <c r="BG5" s="87" t="s">
        <v>1234</v>
      </c>
      <c r="BH5" s="87" t="s">
        <v>1234</v>
      </c>
      <c r="BI5" s="87" t="s">
        <v>1234</v>
      </c>
      <c r="BJ5" s="87" t="s">
        <v>1234</v>
      </c>
      <c r="BK5" s="87" t="s">
        <v>1234</v>
      </c>
      <c r="BL5" s="87" t="s">
        <v>1234</v>
      </c>
    </row>
    <row r="6" spans="1:64">
      <c r="A6" t="s">
        <v>1235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205"/>
      <c r="Z6" s="205"/>
      <c r="AA6" s="87"/>
      <c r="AB6" s="87"/>
      <c r="AC6" s="87"/>
      <c r="AD6" s="87"/>
    </row>
    <row r="7" spans="1:64" ht="16.149999999999999">
      <c r="A7" t="s">
        <v>1236</v>
      </c>
      <c r="B7" s="156" t="s">
        <v>14</v>
      </c>
      <c r="C7" s="156" t="s">
        <v>14</v>
      </c>
      <c r="D7" s="87">
        <v>-15</v>
      </c>
      <c r="E7" s="250">
        <v>200</v>
      </c>
      <c r="F7" s="156" t="s">
        <v>14</v>
      </c>
      <c r="G7" s="156" t="s">
        <v>14</v>
      </c>
      <c r="H7" s="87">
        <v>-12</v>
      </c>
      <c r="I7" s="250">
        <v>7</v>
      </c>
      <c r="J7" s="87">
        <v>-8</v>
      </c>
      <c r="K7" s="156" t="s">
        <v>14</v>
      </c>
      <c r="L7" s="87" t="s">
        <v>103</v>
      </c>
      <c r="M7" s="87">
        <v>-10</v>
      </c>
      <c r="N7" s="87">
        <v>-3</v>
      </c>
      <c r="O7" s="87">
        <v>-7</v>
      </c>
      <c r="P7" s="87" t="s">
        <v>103</v>
      </c>
      <c r="Q7" s="87">
        <v>-1</v>
      </c>
      <c r="R7" s="156" t="s">
        <v>14</v>
      </c>
      <c r="S7" s="156" t="s">
        <v>14</v>
      </c>
      <c r="T7" s="87">
        <v>-38</v>
      </c>
      <c r="U7" s="87">
        <v>2</v>
      </c>
      <c r="V7" s="250">
        <v>9</v>
      </c>
      <c r="W7" s="87" t="s">
        <v>103</v>
      </c>
      <c r="X7" s="156" t="s">
        <v>14</v>
      </c>
      <c r="Y7" s="326">
        <v>28</v>
      </c>
      <c r="Z7" s="326">
        <v>26</v>
      </c>
      <c r="AA7" s="156" t="s">
        <v>14</v>
      </c>
      <c r="AB7" s="156" t="s">
        <v>14</v>
      </c>
      <c r="AC7" s="156" t="s">
        <v>14</v>
      </c>
      <c r="AD7" s="156" t="s">
        <v>14</v>
      </c>
      <c r="AE7" s="87" t="s">
        <v>14</v>
      </c>
      <c r="AF7">
        <v>-64</v>
      </c>
      <c r="AG7" s="87" t="s">
        <v>14</v>
      </c>
      <c r="AH7">
        <v>-61</v>
      </c>
      <c r="AI7">
        <v>-16</v>
      </c>
      <c r="AJ7" s="87" t="s">
        <v>14</v>
      </c>
      <c r="AK7" s="87" t="s">
        <v>14</v>
      </c>
      <c r="AL7" s="268">
        <v>-74</v>
      </c>
      <c r="AM7">
        <v>-40</v>
      </c>
      <c r="AN7" s="87" t="s">
        <v>14</v>
      </c>
      <c r="AO7">
        <v>-19</v>
      </c>
      <c r="AP7">
        <v>-7</v>
      </c>
      <c r="AQ7">
        <v>14</v>
      </c>
      <c r="AR7">
        <v>52</v>
      </c>
      <c r="AS7" s="87" t="s">
        <v>14</v>
      </c>
      <c r="AT7" s="87" t="s">
        <v>14</v>
      </c>
      <c r="AU7" s="87" t="s">
        <v>14</v>
      </c>
      <c r="AV7" s="87" t="s">
        <v>14</v>
      </c>
      <c r="AW7" s="87" t="s">
        <v>14</v>
      </c>
      <c r="AX7" s="87">
        <v>-9</v>
      </c>
      <c r="AY7" s="87"/>
      <c r="AZ7" s="87">
        <v>-10</v>
      </c>
      <c r="BA7" s="87">
        <v>-120</v>
      </c>
      <c r="BB7" s="87" t="s">
        <v>14</v>
      </c>
      <c r="BC7" s="87">
        <v>-8</v>
      </c>
      <c r="BD7" s="87">
        <v>-6</v>
      </c>
      <c r="BE7" s="87">
        <v>-21</v>
      </c>
      <c r="BF7" s="87">
        <v>-24</v>
      </c>
      <c r="BG7" s="87">
        <v>-31</v>
      </c>
      <c r="BH7" s="87">
        <v>0</v>
      </c>
      <c r="BI7" s="87">
        <v>-5</v>
      </c>
      <c r="BJ7" s="87">
        <v>-22</v>
      </c>
      <c r="BK7" s="87">
        <v>-41</v>
      </c>
      <c r="BL7" s="87">
        <v>-24</v>
      </c>
    </row>
    <row r="8" spans="1:64" ht="16.149999999999999">
      <c r="A8" t="s">
        <v>1237</v>
      </c>
      <c r="B8" s="156" t="s">
        <v>14</v>
      </c>
      <c r="C8" s="156" t="s">
        <v>14</v>
      </c>
      <c r="D8" s="87">
        <v>-33</v>
      </c>
      <c r="E8" s="87">
        <v>-69</v>
      </c>
      <c r="F8" s="156" t="s">
        <v>14</v>
      </c>
      <c r="G8" s="156" t="s">
        <v>14</v>
      </c>
      <c r="H8" s="87">
        <v>-15</v>
      </c>
      <c r="I8" s="87">
        <v>-8</v>
      </c>
      <c r="J8" s="87">
        <v>-22</v>
      </c>
      <c r="K8" s="156" t="s">
        <v>14</v>
      </c>
      <c r="L8" s="87" t="s">
        <v>103</v>
      </c>
      <c r="M8" s="87">
        <v>-12</v>
      </c>
      <c r="N8" s="87">
        <v>-19</v>
      </c>
      <c r="O8" s="87">
        <v>-12</v>
      </c>
      <c r="P8" s="87" t="s">
        <v>103</v>
      </c>
      <c r="Q8" s="156" t="s">
        <v>14</v>
      </c>
      <c r="R8" s="156" t="s">
        <v>14</v>
      </c>
      <c r="S8" s="87">
        <v>-58</v>
      </c>
      <c r="T8" s="87">
        <v>-30</v>
      </c>
      <c r="U8" s="250">
        <v>55</v>
      </c>
      <c r="V8" s="250">
        <v>233</v>
      </c>
      <c r="W8" s="87" t="s">
        <v>103</v>
      </c>
      <c r="X8" s="156" t="s">
        <v>14</v>
      </c>
      <c r="Y8" s="326">
        <v>176</v>
      </c>
      <c r="Z8" s="326">
        <v>76</v>
      </c>
      <c r="AA8" s="156" t="s">
        <v>14</v>
      </c>
      <c r="AB8" s="156" t="s">
        <v>14</v>
      </c>
      <c r="AC8" s="156" t="s">
        <v>14</v>
      </c>
      <c r="AD8" s="156" t="s">
        <v>14</v>
      </c>
      <c r="AE8" s="87" t="s">
        <v>14</v>
      </c>
      <c r="AF8">
        <v>-61</v>
      </c>
      <c r="AG8" s="268">
        <v>-115</v>
      </c>
      <c r="AH8">
        <v>-67</v>
      </c>
      <c r="AI8">
        <v>-43</v>
      </c>
      <c r="AJ8" s="87" t="s">
        <v>14</v>
      </c>
      <c r="AK8" s="87" t="s">
        <v>14</v>
      </c>
      <c r="AL8">
        <v>-58</v>
      </c>
      <c r="AM8">
        <v>-50</v>
      </c>
      <c r="AN8" s="87" t="s">
        <v>14</v>
      </c>
      <c r="AO8">
        <v>-15</v>
      </c>
      <c r="AP8">
        <v>-38</v>
      </c>
      <c r="AQ8">
        <v>135</v>
      </c>
      <c r="AR8">
        <v>172</v>
      </c>
      <c r="AS8" s="87" t="s">
        <v>14</v>
      </c>
      <c r="AT8" s="87" t="s">
        <v>14</v>
      </c>
      <c r="AU8" s="87" t="s">
        <v>14</v>
      </c>
      <c r="AV8" s="87" t="s">
        <v>14</v>
      </c>
      <c r="AW8" s="87" t="s">
        <v>14</v>
      </c>
      <c r="AX8" s="87">
        <v>-37</v>
      </c>
      <c r="AY8" s="87"/>
      <c r="AZ8" s="87">
        <v>-44</v>
      </c>
      <c r="BA8" s="87">
        <v>-86</v>
      </c>
      <c r="BB8" s="87" t="s">
        <v>14</v>
      </c>
      <c r="BC8" s="87">
        <v>-33</v>
      </c>
      <c r="BD8" s="87">
        <v>-34</v>
      </c>
      <c r="BE8" s="87">
        <v>-31</v>
      </c>
      <c r="BF8" s="87">
        <v>-31</v>
      </c>
      <c r="BG8" s="87">
        <v>-32</v>
      </c>
      <c r="BH8" s="87">
        <v>3</v>
      </c>
      <c r="BI8" s="87">
        <v>-3</v>
      </c>
      <c r="BJ8" s="87">
        <v>21</v>
      </c>
      <c r="BK8" s="87">
        <v>-28</v>
      </c>
      <c r="BL8" s="87">
        <v>29</v>
      </c>
    </row>
    <row r="9" spans="1:64" ht="16.149999999999999">
      <c r="A9" t="s">
        <v>1238</v>
      </c>
      <c r="B9" s="156" t="s">
        <v>14</v>
      </c>
      <c r="C9" s="156" t="s">
        <v>14</v>
      </c>
      <c r="D9" s="87">
        <v>-66</v>
      </c>
      <c r="E9" s="87">
        <v>-94</v>
      </c>
      <c r="F9" s="156" t="s">
        <v>14</v>
      </c>
      <c r="G9" s="156" t="s">
        <v>14</v>
      </c>
      <c r="H9" s="87">
        <v>-48</v>
      </c>
      <c r="I9" s="87">
        <v>-25</v>
      </c>
      <c r="J9" s="250">
        <v>301</v>
      </c>
      <c r="K9" s="156" t="s">
        <v>14</v>
      </c>
      <c r="L9" s="87" t="s">
        <v>103</v>
      </c>
      <c r="M9" s="87">
        <v>-21</v>
      </c>
      <c r="N9" s="87">
        <v>-29</v>
      </c>
      <c r="O9" s="87">
        <v>-37</v>
      </c>
      <c r="P9" s="87" t="s">
        <v>103</v>
      </c>
      <c r="Q9" s="156" t="s">
        <v>14</v>
      </c>
      <c r="R9" s="156" t="s">
        <v>14</v>
      </c>
      <c r="S9" s="87">
        <v>-10</v>
      </c>
      <c r="T9" s="250">
        <v>25</v>
      </c>
      <c r="U9" s="87">
        <v>-54</v>
      </c>
      <c r="V9" s="87">
        <v>-57</v>
      </c>
      <c r="W9" s="87" t="s">
        <v>103</v>
      </c>
      <c r="X9" s="156" t="s">
        <v>14</v>
      </c>
      <c r="Y9" s="327">
        <v>-87</v>
      </c>
      <c r="Z9" s="205">
        <v>-86</v>
      </c>
      <c r="AA9" s="156" t="s">
        <v>14</v>
      </c>
      <c r="AB9" s="156" t="s">
        <v>14</v>
      </c>
      <c r="AC9" s="156" t="s">
        <v>14</v>
      </c>
      <c r="AD9" s="156" t="s">
        <v>14</v>
      </c>
      <c r="AE9" s="87" t="s">
        <v>14</v>
      </c>
      <c r="AF9">
        <v>19</v>
      </c>
      <c r="AG9">
        <v>-72</v>
      </c>
      <c r="AH9">
        <v>16</v>
      </c>
      <c r="AI9">
        <v>-2</v>
      </c>
      <c r="AJ9" s="87" t="s">
        <v>14</v>
      </c>
      <c r="AK9" s="87" t="s">
        <v>14</v>
      </c>
      <c r="AL9">
        <v>12</v>
      </c>
      <c r="AM9">
        <v>-5</v>
      </c>
      <c r="AN9" s="87" t="s">
        <v>14</v>
      </c>
      <c r="AO9">
        <v>-69</v>
      </c>
      <c r="AP9" s="352">
        <v>-82</v>
      </c>
      <c r="AQ9">
        <v>-20</v>
      </c>
      <c r="AR9" s="87" t="s">
        <v>14</v>
      </c>
      <c r="AS9" s="87" t="s">
        <v>14</v>
      </c>
      <c r="AT9" s="87" t="s">
        <v>14</v>
      </c>
      <c r="AU9" s="87" t="s">
        <v>14</v>
      </c>
      <c r="AV9" s="87" t="s">
        <v>14</v>
      </c>
      <c r="AW9" s="87" t="s">
        <v>14</v>
      </c>
      <c r="AX9" s="87">
        <v>19</v>
      </c>
      <c r="AY9" s="87"/>
      <c r="AZ9" s="87">
        <v>3</v>
      </c>
      <c r="BA9" s="87">
        <v>-81</v>
      </c>
      <c r="BB9" s="87" t="s">
        <v>14</v>
      </c>
      <c r="BC9" s="87">
        <v>-20</v>
      </c>
      <c r="BD9" s="87">
        <v>-23</v>
      </c>
      <c r="BE9" s="87">
        <v>-39</v>
      </c>
      <c r="BF9" s="87">
        <v>-31</v>
      </c>
      <c r="BG9" s="87">
        <v>-20</v>
      </c>
      <c r="BH9" s="250">
        <v>29</v>
      </c>
      <c r="BI9" s="87">
        <v>-22</v>
      </c>
      <c r="BJ9" s="87">
        <v>-22</v>
      </c>
      <c r="BK9" s="87">
        <v>2</v>
      </c>
      <c r="BL9" s="87">
        <v>19</v>
      </c>
    </row>
    <row r="10" spans="1:64" ht="16.149999999999999">
      <c r="A10" t="s">
        <v>1239</v>
      </c>
      <c r="B10" s="156" t="s">
        <v>14</v>
      </c>
      <c r="C10" s="156" t="s">
        <v>14</v>
      </c>
      <c r="D10" s="87">
        <v>-126</v>
      </c>
      <c r="E10" s="87">
        <v>-102</v>
      </c>
      <c r="F10" s="156" t="s">
        <v>14</v>
      </c>
      <c r="G10" s="156" t="s">
        <v>14</v>
      </c>
      <c r="H10" s="87">
        <v>-65</v>
      </c>
      <c r="I10" s="87">
        <v>-67</v>
      </c>
      <c r="J10" s="87">
        <v>-29</v>
      </c>
      <c r="K10" s="156" t="s">
        <v>14</v>
      </c>
      <c r="L10" s="87" t="s">
        <v>103</v>
      </c>
      <c r="M10" s="87">
        <v>-68</v>
      </c>
      <c r="N10" s="87">
        <v>-69</v>
      </c>
      <c r="O10" s="87">
        <v>-56</v>
      </c>
      <c r="P10" s="87" t="s">
        <v>103</v>
      </c>
      <c r="Q10" s="156" t="s">
        <v>14</v>
      </c>
      <c r="R10" s="156" t="s">
        <v>14</v>
      </c>
      <c r="S10" s="87">
        <v>-90</v>
      </c>
      <c r="T10" s="87">
        <v>-62</v>
      </c>
      <c r="U10" s="87">
        <v>-30</v>
      </c>
      <c r="V10" s="250">
        <v>17</v>
      </c>
      <c r="W10" s="87" t="s">
        <v>103</v>
      </c>
      <c r="X10" s="156" t="s">
        <v>14</v>
      </c>
      <c r="Y10" s="327">
        <v>-104</v>
      </c>
      <c r="Z10" s="327">
        <v>-104</v>
      </c>
      <c r="AA10" s="156" t="s">
        <v>14</v>
      </c>
      <c r="AB10" s="156" t="s">
        <v>14</v>
      </c>
      <c r="AC10" s="156" t="s">
        <v>14</v>
      </c>
      <c r="AD10" s="156" t="s">
        <v>14</v>
      </c>
      <c r="AE10" s="87" t="s">
        <v>14</v>
      </c>
      <c r="AF10" s="78">
        <v>-61</v>
      </c>
      <c r="AG10" s="78">
        <v>-78</v>
      </c>
      <c r="AH10" s="78">
        <v>-84</v>
      </c>
      <c r="AI10">
        <v>-73</v>
      </c>
      <c r="AJ10" s="87" t="s">
        <v>14</v>
      </c>
      <c r="AK10" s="87" t="s">
        <v>14</v>
      </c>
      <c r="AL10">
        <v>-87</v>
      </c>
      <c r="AM10">
        <v>-73</v>
      </c>
      <c r="AN10" s="87" t="s">
        <v>14</v>
      </c>
      <c r="AO10">
        <v>-79</v>
      </c>
      <c r="AP10" s="352">
        <v>-92</v>
      </c>
      <c r="AQ10">
        <v>82</v>
      </c>
      <c r="AR10">
        <v>74</v>
      </c>
      <c r="AS10" s="87" t="s">
        <v>14</v>
      </c>
      <c r="AT10" s="87" t="s">
        <v>14</v>
      </c>
      <c r="AU10" s="87" t="s">
        <v>14</v>
      </c>
      <c r="AV10" s="87" t="s">
        <v>14</v>
      </c>
      <c r="AW10" s="87" t="s">
        <v>14</v>
      </c>
      <c r="AX10" s="87">
        <v>-87</v>
      </c>
      <c r="AY10" s="87"/>
      <c r="AZ10" s="87">
        <v>-71</v>
      </c>
      <c r="BA10" s="87">
        <v>-119</v>
      </c>
      <c r="BB10" s="87" t="s">
        <v>14</v>
      </c>
      <c r="BC10" s="87">
        <v>-84</v>
      </c>
      <c r="BD10" s="87">
        <v>-86</v>
      </c>
      <c r="BE10" s="87">
        <v>-77</v>
      </c>
      <c r="BF10" s="87">
        <v>-78</v>
      </c>
      <c r="BG10" s="87">
        <v>-81</v>
      </c>
      <c r="BH10" s="87">
        <v>-79</v>
      </c>
      <c r="BI10" s="87">
        <v>-84</v>
      </c>
      <c r="BJ10" s="87">
        <v>-77</v>
      </c>
      <c r="BK10" s="87">
        <v>-76</v>
      </c>
      <c r="BL10" s="87">
        <v>-75</v>
      </c>
    </row>
    <row r="11" spans="1:64" ht="16.149999999999999">
      <c r="A11" t="s">
        <v>1240</v>
      </c>
      <c r="B11" s="156" t="s">
        <v>14</v>
      </c>
      <c r="C11" s="156" t="s">
        <v>14</v>
      </c>
      <c r="D11" s="156" t="s">
        <v>14</v>
      </c>
      <c r="E11" s="87">
        <v>-124</v>
      </c>
      <c r="F11" s="156" t="s">
        <v>14</v>
      </c>
      <c r="G11" s="156" t="s">
        <v>14</v>
      </c>
      <c r="H11" s="87">
        <v>-20</v>
      </c>
      <c r="I11" s="87">
        <v>-26</v>
      </c>
      <c r="J11" s="87">
        <v>-48</v>
      </c>
      <c r="K11" s="156" t="s">
        <v>14</v>
      </c>
      <c r="L11" s="87" t="s">
        <v>103</v>
      </c>
      <c r="M11" s="87">
        <v>-27</v>
      </c>
      <c r="N11" s="87">
        <v>-17</v>
      </c>
      <c r="O11" s="87">
        <v>-22</v>
      </c>
      <c r="P11" s="87" t="s">
        <v>103</v>
      </c>
      <c r="Q11" s="156" t="s">
        <v>14</v>
      </c>
      <c r="R11" s="156" t="s">
        <v>14</v>
      </c>
      <c r="S11" s="87">
        <v>-57</v>
      </c>
      <c r="T11" s="87">
        <v>-36</v>
      </c>
      <c r="U11" s="87">
        <v>-31</v>
      </c>
      <c r="V11" s="87">
        <v>-17</v>
      </c>
      <c r="W11" s="87" t="s">
        <v>103</v>
      </c>
      <c r="X11" s="156" t="s">
        <v>14</v>
      </c>
      <c r="Y11" s="327">
        <v>-95</v>
      </c>
      <c r="Z11" s="205">
        <v>-28</v>
      </c>
      <c r="AA11" s="156" t="s">
        <v>14</v>
      </c>
      <c r="AB11" s="156" t="s">
        <v>14</v>
      </c>
      <c r="AC11" s="156" t="s">
        <v>14</v>
      </c>
      <c r="AD11" s="156" t="s">
        <v>14</v>
      </c>
      <c r="AE11" s="87" t="s">
        <v>14</v>
      </c>
      <c r="AF11" s="78">
        <v>-55</v>
      </c>
      <c r="AG11" s="78">
        <v>-66</v>
      </c>
      <c r="AH11" s="350">
        <v>-68</v>
      </c>
      <c r="AI11">
        <v>-53</v>
      </c>
      <c r="AJ11" s="87" t="s">
        <v>14</v>
      </c>
      <c r="AK11" s="87" t="s">
        <v>14</v>
      </c>
      <c r="AL11">
        <v>-67</v>
      </c>
      <c r="AM11">
        <v>-63</v>
      </c>
      <c r="AN11" s="87" t="s">
        <v>14</v>
      </c>
      <c r="AO11">
        <v>-54</v>
      </c>
      <c r="AP11">
        <v>-63</v>
      </c>
      <c r="AQ11">
        <v>63</v>
      </c>
      <c r="AR11">
        <v>46</v>
      </c>
      <c r="AS11" s="87" t="s">
        <v>14</v>
      </c>
      <c r="AT11" s="87" t="s">
        <v>14</v>
      </c>
      <c r="AU11" s="87" t="s">
        <v>14</v>
      </c>
      <c r="AV11" s="87" t="s">
        <v>14</v>
      </c>
      <c r="AW11" s="87" t="s">
        <v>14</v>
      </c>
      <c r="AX11" s="87">
        <v>-61</v>
      </c>
      <c r="AY11" s="87"/>
      <c r="AZ11" s="87">
        <v>-55</v>
      </c>
      <c r="BA11" s="87">
        <v>-143</v>
      </c>
      <c r="BB11" s="87" t="s">
        <v>14</v>
      </c>
      <c r="BC11" s="87">
        <v>-64</v>
      </c>
      <c r="BD11" s="87">
        <v>-62</v>
      </c>
      <c r="BE11" s="87">
        <v>-57</v>
      </c>
      <c r="BF11" s="87">
        <v>-60</v>
      </c>
      <c r="BG11" s="87">
        <v>-57</v>
      </c>
      <c r="BH11" s="87">
        <v>-59</v>
      </c>
      <c r="BI11" s="87">
        <v>-58</v>
      </c>
      <c r="BJ11" s="87">
        <v>-56</v>
      </c>
      <c r="BK11" s="87">
        <v>-55</v>
      </c>
      <c r="BL11" s="87">
        <v>-59</v>
      </c>
    </row>
    <row r="12" spans="1:64" ht="16.149999999999999">
      <c r="A12" t="s">
        <v>1241</v>
      </c>
      <c r="B12" s="156" t="s">
        <v>14</v>
      </c>
      <c r="C12" s="156" t="s">
        <v>14</v>
      </c>
      <c r="D12" s="156" t="s">
        <v>14</v>
      </c>
      <c r="E12" s="156" t="s">
        <v>14</v>
      </c>
      <c r="F12" s="156" t="s">
        <v>14</v>
      </c>
      <c r="G12" s="156" t="s">
        <v>14</v>
      </c>
      <c r="H12" s="156" t="s">
        <v>14</v>
      </c>
      <c r="I12" s="156" t="s">
        <v>14</v>
      </c>
      <c r="J12" s="156" t="s">
        <v>14</v>
      </c>
      <c r="K12" s="156" t="s">
        <v>14</v>
      </c>
      <c r="L12" s="87" t="s">
        <v>103</v>
      </c>
      <c r="M12" s="156" t="s">
        <v>14</v>
      </c>
      <c r="N12" s="156" t="s">
        <v>14</v>
      </c>
      <c r="O12" s="156" t="s">
        <v>14</v>
      </c>
      <c r="P12" s="87" t="s">
        <v>103</v>
      </c>
      <c r="Q12" s="87" t="s">
        <v>103</v>
      </c>
      <c r="R12" s="156" t="s">
        <v>14</v>
      </c>
      <c r="S12" s="156" t="s">
        <v>14</v>
      </c>
      <c r="T12" s="156" t="s">
        <v>14</v>
      </c>
      <c r="U12" s="87"/>
      <c r="V12" s="156" t="s">
        <v>14</v>
      </c>
      <c r="W12" s="87" t="s">
        <v>103</v>
      </c>
      <c r="X12" s="156" t="s">
        <v>14</v>
      </c>
      <c r="Y12" s="328" t="s">
        <v>14</v>
      </c>
      <c r="Z12" s="328" t="s">
        <v>14</v>
      </c>
      <c r="AA12" s="156" t="s">
        <v>14</v>
      </c>
      <c r="AB12" s="156" t="s">
        <v>14</v>
      </c>
      <c r="AC12" s="156" t="s">
        <v>14</v>
      </c>
      <c r="AD12" s="156" t="s">
        <v>14</v>
      </c>
      <c r="AE12" s="87" t="s">
        <v>14</v>
      </c>
      <c r="AF12" s="78"/>
      <c r="AG12" s="78"/>
      <c r="AH12" s="78"/>
      <c r="AJ12" s="87" t="s">
        <v>14</v>
      </c>
      <c r="AK12" s="87" t="s">
        <v>14</v>
      </c>
      <c r="AN12" s="87" t="s">
        <v>14</v>
      </c>
      <c r="AS12" s="87" t="s">
        <v>14</v>
      </c>
      <c r="AT12" s="87" t="s">
        <v>14</v>
      </c>
      <c r="AU12" s="87" t="s">
        <v>14</v>
      </c>
      <c r="AV12" s="87" t="s">
        <v>14</v>
      </c>
      <c r="AW12" s="87" t="s">
        <v>14</v>
      </c>
      <c r="AX12" s="87"/>
      <c r="AY12" s="87"/>
      <c r="AZ12" s="87"/>
      <c r="BA12" s="87" t="s">
        <v>14</v>
      </c>
      <c r="BB12" s="87" t="s">
        <v>14</v>
      </c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spans="1:64" ht="16.149999999999999">
      <c r="A13" t="s">
        <v>1242</v>
      </c>
      <c r="B13" s="156" t="s">
        <v>14</v>
      </c>
      <c r="C13" s="156" t="s">
        <v>14</v>
      </c>
      <c r="D13" s="156" t="s">
        <v>14</v>
      </c>
      <c r="E13" s="156" t="s">
        <v>14</v>
      </c>
      <c r="F13" s="156" t="s">
        <v>14</v>
      </c>
      <c r="G13" s="156" t="s">
        <v>14</v>
      </c>
      <c r="H13" s="156" t="s">
        <v>14</v>
      </c>
      <c r="I13" s="156" t="s">
        <v>14</v>
      </c>
      <c r="J13" s="156" t="s">
        <v>14</v>
      </c>
      <c r="K13" s="156" t="s">
        <v>14</v>
      </c>
      <c r="L13" s="87" t="s">
        <v>103</v>
      </c>
      <c r="M13" s="156" t="s">
        <v>14</v>
      </c>
      <c r="N13" s="156" t="s">
        <v>14</v>
      </c>
      <c r="O13" s="156" t="s">
        <v>14</v>
      </c>
      <c r="P13" s="87" t="s">
        <v>103</v>
      </c>
      <c r="Q13" s="87" t="s">
        <v>103</v>
      </c>
      <c r="R13" s="156" t="s">
        <v>14</v>
      </c>
      <c r="S13" s="156" t="s">
        <v>14</v>
      </c>
      <c r="T13" s="156" t="s">
        <v>14</v>
      </c>
      <c r="U13" s="156" t="s">
        <v>14</v>
      </c>
      <c r="V13" s="156" t="s">
        <v>14</v>
      </c>
      <c r="W13" s="87" t="s">
        <v>103</v>
      </c>
      <c r="X13" s="156" t="s">
        <v>14</v>
      </c>
      <c r="Y13" s="328" t="s">
        <v>14</v>
      </c>
      <c r="Z13" s="328" t="s">
        <v>14</v>
      </c>
      <c r="AA13" s="156" t="s">
        <v>14</v>
      </c>
      <c r="AB13" s="156" t="s">
        <v>14</v>
      </c>
      <c r="AC13" s="156" t="s">
        <v>14</v>
      </c>
      <c r="AD13" s="156" t="s">
        <v>14</v>
      </c>
      <c r="AE13" s="87" t="s">
        <v>14</v>
      </c>
      <c r="AF13" s="78"/>
      <c r="AG13" s="78"/>
      <c r="AH13" s="78"/>
      <c r="AJ13" s="87" t="s">
        <v>14</v>
      </c>
      <c r="AK13" s="87" t="s">
        <v>14</v>
      </c>
      <c r="AN13" s="87" t="s">
        <v>14</v>
      </c>
      <c r="AS13" s="87" t="s">
        <v>14</v>
      </c>
      <c r="AT13" s="87" t="s">
        <v>14</v>
      </c>
      <c r="AU13" s="87" t="s">
        <v>14</v>
      </c>
      <c r="AV13" s="87" t="s">
        <v>14</v>
      </c>
      <c r="AW13" s="87" t="s">
        <v>14</v>
      </c>
      <c r="AX13" s="87"/>
      <c r="AY13" s="87"/>
      <c r="AZ13" s="87"/>
      <c r="BA13" s="87" t="s">
        <v>14</v>
      </c>
      <c r="BB13" s="87" t="s">
        <v>14</v>
      </c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spans="1:64" ht="16.149999999999999">
      <c r="A14" t="s">
        <v>1243</v>
      </c>
      <c r="B14" s="156" t="s">
        <v>14</v>
      </c>
      <c r="C14" s="156" t="s">
        <v>14</v>
      </c>
      <c r="D14" s="156" t="s">
        <v>14</v>
      </c>
      <c r="E14" s="156" t="s">
        <v>14</v>
      </c>
      <c r="F14" s="156" t="s">
        <v>14</v>
      </c>
      <c r="G14" s="156" t="s">
        <v>14</v>
      </c>
      <c r="H14" s="156" t="s">
        <v>14</v>
      </c>
      <c r="I14" s="156" t="s">
        <v>14</v>
      </c>
      <c r="J14" s="156" t="s">
        <v>14</v>
      </c>
      <c r="K14" s="156" t="s">
        <v>14</v>
      </c>
      <c r="L14" s="87" t="s">
        <v>103</v>
      </c>
      <c r="M14" s="156" t="s">
        <v>14</v>
      </c>
      <c r="N14" s="156" t="s">
        <v>14</v>
      </c>
      <c r="O14" s="156" t="s">
        <v>14</v>
      </c>
      <c r="P14" s="87" t="s">
        <v>103</v>
      </c>
      <c r="Q14" s="87" t="s">
        <v>103</v>
      </c>
      <c r="R14" s="156" t="s">
        <v>14</v>
      </c>
      <c r="S14" s="156" t="s">
        <v>14</v>
      </c>
      <c r="T14" s="156" t="s">
        <v>14</v>
      </c>
      <c r="U14" s="156" t="s">
        <v>14</v>
      </c>
      <c r="V14" s="156" t="s">
        <v>14</v>
      </c>
      <c r="W14" s="87" t="s">
        <v>103</v>
      </c>
      <c r="X14" s="156" t="s">
        <v>14</v>
      </c>
      <c r="Y14" s="328" t="s">
        <v>14</v>
      </c>
      <c r="Z14" s="328" t="s">
        <v>14</v>
      </c>
      <c r="AA14" s="156" t="s">
        <v>14</v>
      </c>
      <c r="AB14" s="156" t="s">
        <v>14</v>
      </c>
      <c r="AC14" s="156" t="s">
        <v>14</v>
      </c>
      <c r="AD14" s="156" t="s">
        <v>14</v>
      </c>
      <c r="AE14" s="87" t="s">
        <v>14</v>
      </c>
      <c r="AF14" s="78"/>
      <c r="AG14" s="78"/>
      <c r="AH14" s="78"/>
      <c r="AJ14" s="87" t="s">
        <v>14</v>
      </c>
      <c r="AK14" s="87" t="s">
        <v>14</v>
      </c>
      <c r="AN14" s="87" t="s">
        <v>14</v>
      </c>
      <c r="AS14" s="87" t="s">
        <v>14</v>
      </c>
      <c r="AT14" s="87" t="s">
        <v>14</v>
      </c>
      <c r="AU14" s="87" t="s">
        <v>14</v>
      </c>
      <c r="AV14" s="87" t="s">
        <v>14</v>
      </c>
      <c r="AW14" s="87" t="s">
        <v>14</v>
      </c>
      <c r="AX14" s="87"/>
      <c r="AY14" s="87"/>
      <c r="AZ14" s="87"/>
      <c r="BA14" s="87">
        <v>-75</v>
      </c>
      <c r="BB14" s="87" t="s">
        <v>14</v>
      </c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spans="1:64" ht="16.149999999999999">
      <c r="A15" t="s">
        <v>1244</v>
      </c>
      <c r="B15" s="156" t="s">
        <v>14</v>
      </c>
      <c r="C15" s="156" t="s">
        <v>14</v>
      </c>
      <c r="D15" s="156" t="s">
        <v>14</v>
      </c>
      <c r="E15" s="156" t="s">
        <v>14</v>
      </c>
      <c r="F15" s="156" t="s">
        <v>14</v>
      </c>
      <c r="G15" s="156" t="s">
        <v>14</v>
      </c>
      <c r="H15" s="156" t="s">
        <v>14</v>
      </c>
      <c r="I15" s="156" t="s">
        <v>14</v>
      </c>
      <c r="J15" s="156" t="s">
        <v>14</v>
      </c>
      <c r="K15" s="156" t="s">
        <v>14</v>
      </c>
      <c r="L15" s="87" t="s">
        <v>103</v>
      </c>
      <c r="M15" s="156" t="s">
        <v>14</v>
      </c>
      <c r="N15" s="156" t="s">
        <v>14</v>
      </c>
      <c r="O15" s="156" t="s">
        <v>14</v>
      </c>
      <c r="P15" s="87" t="s">
        <v>103</v>
      </c>
      <c r="Q15" s="87" t="s">
        <v>103</v>
      </c>
      <c r="R15" s="156" t="s">
        <v>14</v>
      </c>
      <c r="S15" s="156" t="s">
        <v>14</v>
      </c>
      <c r="T15" s="156" t="s">
        <v>14</v>
      </c>
      <c r="U15" s="156" t="s">
        <v>14</v>
      </c>
      <c r="V15" s="156" t="s">
        <v>14</v>
      </c>
      <c r="W15" s="87" t="s">
        <v>103</v>
      </c>
      <c r="X15" s="156" t="s">
        <v>14</v>
      </c>
      <c r="Y15" s="328" t="s">
        <v>14</v>
      </c>
      <c r="Z15" s="328" t="s">
        <v>14</v>
      </c>
      <c r="AA15" s="156" t="s">
        <v>14</v>
      </c>
      <c r="AB15" s="156" t="s">
        <v>14</v>
      </c>
      <c r="AC15" s="156" t="s">
        <v>14</v>
      </c>
      <c r="AD15" s="156" t="s">
        <v>14</v>
      </c>
      <c r="AE15" s="87" t="s">
        <v>14</v>
      </c>
      <c r="AF15" s="78"/>
      <c r="AG15" s="78"/>
      <c r="AH15" s="78"/>
      <c r="AJ15" s="87" t="s">
        <v>14</v>
      </c>
      <c r="AK15" s="87" t="s">
        <v>14</v>
      </c>
      <c r="AN15" s="87" t="s">
        <v>14</v>
      </c>
      <c r="AS15" s="87" t="s">
        <v>14</v>
      </c>
      <c r="AT15" s="87" t="s">
        <v>14</v>
      </c>
      <c r="AU15" s="87" t="s">
        <v>14</v>
      </c>
      <c r="AV15" s="87" t="s">
        <v>14</v>
      </c>
      <c r="AW15" s="87" t="s">
        <v>14</v>
      </c>
      <c r="AX15" s="87"/>
      <c r="AY15" s="87"/>
      <c r="AZ15" s="87"/>
      <c r="BA15" s="87">
        <v>-81</v>
      </c>
      <c r="BB15" s="87" t="s">
        <v>14</v>
      </c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spans="1:64" ht="16.149999999999999">
      <c r="A16" t="s">
        <v>1245</v>
      </c>
      <c r="B16" s="156" t="s">
        <v>14</v>
      </c>
      <c r="C16" s="156" t="s">
        <v>14</v>
      </c>
      <c r="D16" s="156" t="s">
        <v>14</v>
      </c>
      <c r="E16" s="87">
        <v>-155</v>
      </c>
      <c r="F16" s="156" t="s">
        <v>14</v>
      </c>
      <c r="G16" s="156" t="s">
        <v>14</v>
      </c>
      <c r="H16" s="87">
        <v>-52</v>
      </c>
      <c r="I16" s="87">
        <v>-55</v>
      </c>
      <c r="J16" s="87"/>
      <c r="K16" s="156" t="s">
        <v>14</v>
      </c>
      <c r="L16" s="87" t="s">
        <v>103</v>
      </c>
      <c r="M16" s="87">
        <v>-63</v>
      </c>
      <c r="N16" s="87">
        <v>-63</v>
      </c>
      <c r="O16" s="87">
        <v>-46</v>
      </c>
      <c r="P16" s="87" t="s">
        <v>103</v>
      </c>
      <c r="Q16" s="87"/>
      <c r="R16" s="156" t="s">
        <v>14</v>
      </c>
      <c r="S16" s="257">
        <v>-66</v>
      </c>
      <c r="T16" s="257">
        <v>-27</v>
      </c>
      <c r="U16" s="87">
        <v>-31</v>
      </c>
      <c r="V16" s="87">
        <v>-67</v>
      </c>
      <c r="W16" s="87" t="s">
        <v>103</v>
      </c>
      <c r="X16" s="156" t="s">
        <v>14</v>
      </c>
      <c r="Y16" s="205">
        <v>-56</v>
      </c>
      <c r="Z16" s="205">
        <v>-71</v>
      </c>
      <c r="AA16" s="156" t="s">
        <v>14</v>
      </c>
      <c r="AB16" s="156" t="s">
        <v>14</v>
      </c>
      <c r="AC16" s="156" t="s">
        <v>14</v>
      </c>
      <c r="AD16" s="156" t="s">
        <v>14</v>
      </c>
      <c r="AE16" s="87" t="s">
        <v>14</v>
      </c>
      <c r="AF16" s="78">
        <v>-33</v>
      </c>
      <c r="AG16" s="78">
        <v>-57</v>
      </c>
      <c r="AH16" s="78">
        <v>-40</v>
      </c>
      <c r="AI16">
        <v>-42</v>
      </c>
      <c r="AJ16" s="87" t="s">
        <v>14</v>
      </c>
      <c r="AK16" s="87" t="s">
        <v>14</v>
      </c>
      <c r="AL16">
        <v>-52</v>
      </c>
      <c r="AM16">
        <v>-57</v>
      </c>
      <c r="AN16" s="87" t="s">
        <v>14</v>
      </c>
      <c r="AO16">
        <v>-47</v>
      </c>
      <c r="AP16">
        <v>-49</v>
      </c>
      <c r="AQ16">
        <v>-8</v>
      </c>
      <c r="AR16">
        <v>-48</v>
      </c>
      <c r="AS16" s="87" t="s">
        <v>14</v>
      </c>
      <c r="AT16" s="87" t="s">
        <v>14</v>
      </c>
      <c r="AU16" s="87" t="s">
        <v>14</v>
      </c>
      <c r="AV16" s="87" t="s">
        <v>14</v>
      </c>
      <c r="AW16" s="156" t="s">
        <v>14</v>
      </c>
      <c r="AX16" s="87">
        <v>-57</v>
      </c>
      <c r="AY16" s="87"/>
      <c r="AZ16" s="87">
        <v>-40</v>
      </c>
      <c r="BA16" s="87">
        <v>-138</v>
      </c>
      <c r="BB16" s="87" t="s">
        <v>14</v>
      </c>
      <c r="BC16" s="87">
        <v>-37</v>
      </c>
      <c r="BD16" s="87">
        <v>-33</v>
      </c>
      <c r="BE16" s="87">
        <v>-38</v>
      </c>
      <c r="BF16" s="87">
        <v>-32</v>
      </c>
      <c r="BG16" s="87">
        <v>-31</v>
      </c>
      <c r="BH16" s="87">
        <v>-36</v>
      </c>
      <c r="BI16" s="87">
        <v>-36</v>
      </c>
      <c r="BJ16" s="87">
        <v>-40</v>
      </c>
      <c r="BK16" s="87">
        <v>-34</v>
      </c>
      <c r="BL16" s="87">
        <v>-41</v>
      </c>
    </row>
    <row r="17" spans="1:64" ht="16.149999999999999">
      <c r="A17" t="s">
        <v>1246</v>
      </c>
      <c r="B17" s="156"/>
      <c r="C17" s="156"/>
      <c r="D17" s="156"/>
      <c r="E17" s="87"/>
      <c r="F17" s="156"/>
      <c r="G17" s="156"/>
      <c r="H17" s="87"/>
      <c r="I17" s="87"/>
      <c r="J17" s="87"/>
      <c r="K17" s="156"/>
      <c r="L17" s="87"/>
      <c r="M17" s="87"/>
      <c r="N17" s="87"/>
      <c r="O17" s="87"/>
      <c r="P17" s="87"/>
      <c r="Q17" s="87"/>
      <c r="R17" s="156"/>
      <c r="S17" s="257"/>
      <c r="T17" s="257"/>
      <c r="U17" s="87"/>
      <c r="V17" s="87"/>
      <c r="W17" s="87"/>
      <c r="X17" s="156"/>
      <c r="Y17" s="205"/>
      <c r="Z17" s="205"/>
      <c r="AA17" s="156"/>
      <c r="AB17" s="156"/>
      <c r="AC17" s="156"/>
      <c r="AD17" s="156"/>
      <c r="AE17" s="87"/>
      <c r="AF17" s="78">
        <v>10</v>
      </c>
      <c r="AG17" s="78">
        <v>-8</v>
      </c>
      <c r="AH17" s="78">
        <v>8</v>
      </c>
      <c r="AI17" s="268">
        <v>-2</v>
      </c>
      <c r="AJ17" s="87" t="s">
        <v>14</v>
      </c>
      <c r="AK17" s="87" t="s">
        <v>14</v>
      </c>
      <c r="AL17">
        <v>9</v>
      </c>
      <c r="AM17">
        <v>5</v>
      </c>
      <c r="AN17" s="87" t="s">
        <v>14</v>
      </c>
      <c r="AO17">
        <v>8</v>
      </c>
      <c r="AP17">
        <v>13</v>
      </c>
      <c r="AQ17">
        <v>19</v>
      </c>
      <c r="AR17">
        <v>41</v>
      </c>
      <c r="AS17" s="87" t="s">
        <v>14</v>
      </c>
      <c r="AT17" s="87" t="s">
        <v>14</v>
      </c>
      <c r="AU17" s="87" t="s">
        <v>14</v>
      </c>
      <c r="AV17" s="87" t="s">
        <v>14</v>
      </c>
      <c r="AW17" s="87" t="s">
        <v>14</v>
      </c>
      <c r="AX17" s="87">
        <v>8</v>
      </c>
      <c r="AZ17" s="87">
        <v>17</v>
      </c>
      <c r="BA17" s="87">
        <v>-64</v>
      </c>
      <c r="BB17" s="87" t="s">
        <v>14</v>
      </c>
      <c r="BC17" s="87">
        <v>18</v>
      </c>
      <c r="BD17" s="87">
        <v>15</v>
      </c>
      <c r="BE17" s="87">
        <v>11</v>
      </c>
      <c r="BF17" s="87">
        <v>12</v>
      </c>
      <c r="BG17" s="87">
        <v>13</v>
      </c>
      <c r="BH17" s="87">
        <v>9</v>
      </c>
      <c r="BI17" s="87">
        <v>15</v>
      </c>
      <c r="BJ17" s="87">
        <v>5</v>
      </c>
      <c r="BK17" s="87">
        <v>17</v>
      </c>
      <c r="BL17" s="87">
        <v>7</v>
      </c>
    </row>
    <row r="18" spans="1:64">
      <c r="AE18" s="78"/>
      <c r="AF18" s="78"/>
      <c r="AG18" s="78"/>
      <c r="AH18" s="78"/>
    </row>
    <row r="19" spans="1:64">
      <c r="A19" t="s">
        <v>1180</v>
      </c>
      <c r="B19" s="87" t="s">
        <v>1181</v>
      </c>
      <c r="C19" s="87" t="s">
        <v>1182</v>
      </c>
      <c r="D19" s="87" t="s">
        <v>1183</v>
      </c>
      <c r="E19" s="87" t="s">
        <v>1184</v>
      </c>
      <c r="F19" s="87" t="s">
        <v>976</v>
      </c>
      <c r="G19" s="87" t="s">
        <v>977</v>
      </c>
      <c r="H19" s="87" t="s">
        <v>970</v>
      </c>
      <c r="I19" s="87" t="s">
        <v>971</v>
      </c>
      <c r="J19" s="87" t="s">
        <v>978</v>
      </c>
      <c r="K19" s="87" t="s">
        <v>979</v>
      </c>
      <c r="L19" s="87" t="s">
        <v>980</v>
      </c>
      <c r="M19" s="87" t="s">
        <v>972</v>
      </c>
      <c r="N19" s="87" t="s">
        <v>973</v>
      </c>
      <c r="O19" s="87" t="s">
        <v>974</v>
      </c>
      <c r="P19" s="87" t="s">
        <v>981</v>
      </c>
      <c r="Q19" s="87" t="s">
        <v>982</v>
      </c>
      <c r="R19" s="87" t="s">
        <v>983</v>
      </c>
      <c r="S19" s="87" t="s">
        <v>946</v>
      </c>
      <c r="T19" s="87" t="s">
        <v>947</v>
      </c>
      <c r="U19" s="87" t="s">
        <v>948</v>
      </c>
      <c r="V19" s="87" t="s">
        <v>984</v>
      </c>
      <c r="W19" s="87" t="s">
        <v>985</v>
      </c>
      <c r="X19" s="87" t="s">
        <v>986</v>
      </c>
      <c r="Y19" s="205" t="s">
        <v>949</v>
      </c>
      <c r="Z19" s="205" t="s">
        <v>987</v>
      </c>
      <c r="AA19" s="87" t="s">
        <v>988</v>
      </c>
      <c r="AB19" s="87" t="s">
        <v>989</v>
      </c>
      <c r="AC19" s="87" t="s">
        <v>1168</v>
      </c>
      <c r="AD19" s="87" t="s">
        <v>1169</v>
      </c>
      <c r="AE19" s="78"/>
      <c r="AF19" s="78"/>
      <c r="AG19" s="78"/>
      <c r="AH19" s="78"/>
    </row>
    <row r="20" spans="1:64">
      <c r="A20" t="s">
        <v>1196</v>
      </c>
      <c r="B20" s="87">
        <v>283537</v>
      </c>
      <c r="C20" s="87">
        <v>283538</v>
      </c>
      <c r="D20" s="87">
        <v>383540</v>
      </c>
      <c r="E20" s="87">
        <v>283541</v>
      </c>
      <c r="F20" s="248" t="s">
        <v>957</v>
      </c>
      <c r="G20" s="248" t="s">
        <v>958</v>
      </c>
      <c r="H20" s="86" t="s">
        <v>927</v>
      </c>
      <c r="I20" s="86" t="s">
        <v>19</v>
      </c>
      <c r="J20" s="249" t="s">
        <v>959</v>
      </c>
      <c r="K20" s="248" t="s">
        <v>960</v>
      </c>
      <c r="L20" s="248" t="s">
        <v>34</v>
      </c>
      <c r="M20" s="86" t="s">
        <v>1197</v>
      </c>
      <c r="N20" s="86" t="s">
        <v>1198</v>
      </c>
      <c r="O20" s="86" t="s">
        <v>1199</v>
      </c>
      <c r="P20" s="249" t="s">
        <v>961</v>
      </c>
      <c r="Q20" s="249" t="s">
        <v>962</v>
      </c>
      <c r="R20" s="248" t="s">
        <v>963</v>
      </c>
      <c r="S20" s="86" t="s">
        <v>1200</v>
      </c>
      <c r="T20" s="86" t="s">
        <v>1201</v>
      </c>
      <c r="U20" s="86" t="s">
        <v>1202</v>
      </c>
      <c r="V20" s="249" t="s">
        <v>964</v>
      </c>
      <c r="W20" s="248" t="s">
        <v>965</v>
      </c>
      <c r="X20" s="320" t="s">
        <v>966</v>
      </c>
      <c r="Y20" s="325" t="s">
        <v>1203</v>
      </c>
      <c r="Z20" s="341" t="s">
        <v>967</v>
      </c>
      <c r="AA20" s="340" t="s">
        <v>968</v>
      </c>
      <c r="AB20" s="248" t="s">
        <v>969</v>
      </c>
      <c r="AC20" s="87"/>
      <c r="AD20" s="87"/>
      <c r="AE20" s="78"/>
      <c r="AF20" s="78"/>
      <c r="AG20" s="78"/>
      <c r="AH20" s="78"/>
    </row>
    <row r="21" spans="1:64">
      <c r="A21" t="s">
        <v>1229</v>
      </c>
      <c r="B21" s="87" t="s">
        <v>1230</v>
      </c>
      <c r="C21" s="87" t="s">
        <v>1231</v>
      </c>
      <c r="D21" s="87" t="s">
        <v>1231</v>
      </c>
      <c r="E21" s="87" t="s">
        <v>1232</v>
      </c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205"/>
      <c r="Z21" s="205"/>
      <c r="AA21" s="87"/>
      <c r="AB21" s="87"/>
      <c r="AC21" s="87"/>
      <c r="AD21" s="87"/>
    </row>
    <row r="22" spans="1:64">
      <c r="A22" s="102" t="s">
        <v>1247</v>
      </c>
      <c r="B22" s="87" t="s">
        <v>1248</v>
      </c>
      <c r="C22" s="87" t="s">
        <v>1248</v>
      </c>
      <c r="D22" s="87" t="s">
        <v>1248</v>
      </c>
      <c r="E22" s="87" t="s">
        <v>1248</v>
      </c>
      <c r="F22" s="87" t="s">
        <v>1248</v>
      </c>
      <c r="G22" s="87" t="s">
        <v>1248</v>
      </c>
      <c r="H22" s="258" t="s">
        <v>1248</v>
      </c>
      <c r="I22" s="258" t="s">
        <v>1248</v>
      </c>
      <c r="J22" s="258" t="s">
        <v>1248</v>
      </c>
      <c r="K22" s="258" t="s">
        <v>1248</v>
      </c>
      <c r="L22" s="258" t="s">
        <v>1248</v>
      </c>
      <c r="M22" s="258" t="s">
        <v>1248</v>
      </c>
      <c r="N22" s="258" t="s">
        <v>1248</v>
      </c>
      <c r="O22" s="258" t="s">
        <v>1248</v>
      </c>
      <c r="P22" s="258" t="s">
        <v>1248</v>
      </c>
      <c r="Q22" s="258" t="s">
        <v>1248</v>
      </c>
      <c r="R22" s="258" t="s">
        <v>1248</v>
      </c>
      <c r="S22" s="258" t="s">
        <v>1248</v>
      </c>
      <c r="T22" s="258" t="s">
        <v>1248</v>
      </c>
      <c r="U22" s="258" t="s">
        <v>1248</v>
      </c>
      <c r="V22" s="258" t="s">
        <v>1248</v>
      </c>
      <c r="W22" s="258" t="s">
        <v>1248</v>
      </c>
      <c r="X22" s="258" t="s">
        <v>1248</v>
      </c>
      <c r="Y22" s="113" t="s">
        <v>1248</v>
      </c>
      <c r="Z22" s="113" t="s">
        <v>1248</v>
      </c>
      <c r="AA22" s="87" t="s">
        <v>1248</v>
      </c>
      <c r="AB22" s="87" t="s">
        <v>1248</v>
      </c>
      <c r="AC22" s="87" t="s">
        <v>1248</v>
      </c>
      <c r="AD22" s="87" t="s">
        <v>1248</v>
      </c>
    </row>
    <row r="23" spans="1:64">
      <c r="A23" s="102"/>
      <c r="B23" s="87"/>
      <c r="C23" s="87"/>
      <c r="D23" s="87"/>
      <c r="E23" s="87"/>
      <c r="F23" s="87"/>
      <c r="G23" s="87"/>
      <c r="H23" s="258"/>
      <c r="I23" s="258"/>
      <c r="J23" s="258"/>
      <c r="K23" s="258"/>
      <c r="L23" s="258"/>
      <c r="M23" s="258"/>
      <c r="N23" s="258"/>
      <c r="O23" s="258"/>
      <c r="P23" s="258"/>
      <c r="Q23" s="258"/>
      <c r="R23" s="258"/>
      <c r="S23" s="258"/>
      <c r="T23" s="258"/>
      <c r="U23" s="258"/>
      <c r="V23" s="258"/>
      <c r="W23" s="258"/>
      <c r="X23" s="258"/>
      <c r="Y23" s="113"/>
      <c r="Z23" s="113"/>
      <c r="AA23" s="87"/>
      <c r="AB23" s="87"/>
      <c r="AC23" s="87"/>
      <c r="AD23" s="87"/>
    </row>
    <row r="24" spans="1:64" ht="16.149999999999999">
      <c r="A24" t="s">
        <v>1236</v>
      </c>
      <c r="B24" s="87"/>
      <c r="C24" s="156"/>
      <c r="D24" s="284">
        <f>100-EXP(1000*LN((0.001*D7+1)/(0.001*$E$24+1))/$B$113)*100</f>
        <v>-90415.858352091091</v>
      </c>
      <c r="E24" s="283">
        <v>200</v>
      </c>
      <c r="F24" s="156" t="s">
        <v>14</v>
      </c>
      <c r="G24" s="156" t="s">
        <v>14</v>
      </c>
      <c r="H24" s="259">
        <f>100-EXP(1000*LN((0.001*H7+1)/(0.001*$B$112+1))/$B$113)*100</f>
        <v>89.298375030190172</v>
      </c>
      <c r="I24" s="259">
        <f>100-EXP(1000*LN((0.001*I7+1)/(0.001*$B$112+1))/$B$113)*100</f>
        <v>94.451313201154917</v>
      </c>
      <c r="J24" s="259">
        <f>100-EXP(1000*LN((0.001*J7+1)/(0.001*$B$112+1))/$B$113)*100</f>
        <v>90.690167222926462</v>
      </c>
      <c r="K24" s="259"/>
      <c r="L24" s="259"/>
      <c r="M24" s="259">
        <f>100-EXP(1000*LN((0.001*M7+1)/(0.001*$B$112+1))/$B$113)*100</f>
        <v>90.019202500124905</v>
      </c>
      <c r="N24" s="259">
        <f>100-EXP(1000*LN((0.001*N7+1)/(0.001*$B$112+1))/$B$113)*100</f>
        <v>92.172028169543211</v>
      </c>
      <c r="O24" s="259">
        <f>100-EXP(1000*LN((0.001*O7+1)/(0.001*$B$112+1))/$B$113)*100</f>
        <v>91.008067441832992</v>
      </c>
      <c r="P24" s="259"/>
      <c r="Q24" s="259">
        <f>100-EXP(1000*LN((0.001*Q7+1)/(0.001*$B$112+1))/$B$113)*100</f>
        <v>92.694702987674248</v>
      </c>
      <c r="R24" s="259"/>
      <c r="S24" s="259"/>
      <c r="T24" s="259">
        <f>100-EXP(1000*LN((0.001*T7+1)/(0.001*$B$112+1))/$B$113)*100</f>
        <v>73.157396094638898</v>
      </c>
      <c r="U24" s="259">
        <f>100-EXP(1000*LN((0.001*U7+1)/(0.001*$B$112+1))/$B$113)*100</f>
        <v>93.412308075419361</v>
      </c>
      <c r="V24" s="259">
        <f>100-EXP(1000*LN((0.001*V7+1)/(0.001*$B$112+1))/$B$113)*100</f>
        <v>94.818248675681431</v>
      </c>
      <c r="W24" s="259"/>
      <c r="X24" s="259"/>
      <c r="Y24" s="330">
        <f>100-EXP(1000*LN((0.001*Y7+1)/(0.001*$B$112+1))/$B$113)*100</f>
        <v>97.276677744148671</v>
      </c>
      <c r="Z24" s="330">
        <f>100-EXP(1000*LN((0.001*Z7+1)/(0.001*$B$112+1))/$B$113)*100</f>
        <v>97.087519929340104</v>
      </c>
      <c r="AA24" s="156" t="s">
        <v>14</v>
      </c>
      <c r="AB24" s="156" t="s">
        <v>14</v>
      </c>
      <c r="AC24" s="156" t="s">
        <v>14</v>
      </c>
      <c r="AD24" s="156" t="s">
        <v>14</v>
      </c>
      <c r="AE24" s="87" t="s">
        <v>14</v>
      </c>
      <c r="AF24" s="259">
        <f>100-EXP(1000*LN((0.001*AF7+1)/(0.001*$B$112+1))/$B$113)*100</f>
        <v>30.953338019087667</v>
      </c>
      <c r="AH24" s="259">
        <f>100-EXP(1000*LN((0.001*AH7+1)/(0.001*$B$112+1))/$B$113)*100</f>
        <v>38.166974503002869</v>
      </c>
      <c r="AI24" s="259">
        <f>100-EXP(1000*LN((0.001*AI7+1)/(0.001*$B$112+1))/$B$113)*100</f>
        <v>87.691559144480564</v>
      </c>
      <c r="AL24" s="259">
        <f>100-EXP(1000*LN((0.001*AL7+1)/(0.001*$B$112+1))/$B$113)*100</f>
        <v>0</v>
      </c>
      <c r="AM24" s="259">
        <f>100-EXP(1000*LN((0.001*AM7+1)/(0.001*$B$112+1))/$B$113)*100</f>
        <v>71.160249099087309</v>
      </c>
      <c r="AO24" s="259">
        <f>100-EXP(1000*LN((0.001*AO7+1)/(0.001*$B$112+1))/$B$113)*100</f>
        <v>86.324905984741335</v>
      </c>
      <c r="AP24" s="259">
        <f>100-EXP(1000*LN((0.001*AP7+1)/(0.001*$B$112+1))/$B$113)*100</f>
        <v>91.008067441832992</v>
      </c>
      <c r="AQ24" s="259">
        <f>100-EXP(1000*LN((0.001*AQ7+1)/(0.001*$B$112+1))/$B$113)*100</f>
        <v>95.630322671209143</v>
      </c>
      <c r="AR24" s="259">
        <f>100-EXP(1000*LN((0.001*AR7+1)/(0.001*$B$112+1))/$B$113)*100</f>
        <v>98.771171511710733</v>
      </c>
      <c r="AX24" s="259">
        <f>100-EXP(1000*LN((0.001*AX7+1)/(0.001*$B$112+1))/$B$113)*100</f>
        <v>90.360690212654362</v>
      </c>
      <c r="AZ24" s="259">
        <f>100-EXP(1000*LN((0.001*AZ7+1)/(0.001*$B$112+1))/$B$113)*100</f>
        <v>90.019202500124905</v>
      </c>
      <c r="BA24" s="259">
        <f>100-EXP(1000*LN((0.001*BA7+1)/(0.001*$B$112+1))/$B$113)*100</f>
        <v>-479.48917637927718</v>
      </c>
      <c r="BC24" s="259">
        <f t="shared" ref="BC24:BL24" si="0">100-EXP(1000*LN((0.001*BC7+1)/(0.001*$B$112+1))/$B$113)*100</f>
        <v>90.690167222926462</v>
      </c>
      <c r="BD24" s="259">
        <f t="shared" si="0"/>
        <v>91.314808690654417</v>
      </c>
      <c r="BE24" s="259">
        <f t="shared" si="0"/>
        <v>85.327878090647658</v>
      </c>
      <c r="BF24" s="259">
        <f t="shared" si="0"/>
        <v>83.68999463210433</v>
      </c>
      <c r="BG24" s="259">
        <f t="shared" si="0"/>
        <v>79.095075279763904</v>
      </c>
      <c r="BH24" s="259">
        <f t="shared" si="0"/>
        <v>92.942437819627841</v>
      </c>
      <c r="BI24" s="259">
        <f t="shared" si="0"/>
        <v>91.610793312980206</v>
      </c>
      <c r="BJ24" s="259">
        <f t="shared" si="0"/>
        <v>84.801607657079259</v>
      </c>
      <c r="BK24" s="259">
        <f t="shared" si="0"/>
        <v>70.104949354999633</v>
      </c>
      <c r="BL24" s="259">
        <f t="shared" si="0"/>
        <v>83.68999463210433</v>
      </c>
    </row>
    <row r="25" spans="1:64" ht="16.149999999999999">
      <c r="A25" t="s">
        <v>1237</v>
      </c>
      <c r="B25" s="87"/>
      <c r="C25" s="87"/>
      <c r="D25" s="259">
        <f>100-EXP(1000*LN((0.001*D8+1)/(0.001*$E$25+1))/$F$113)*100</f>
        <v>89.265622199650693</v>
      </c>
      <c r="E25" s="87">
        <v>-69</v>
      </c>
      <c r="F25" s="156" t="s">
        <v>14</v>
      </c>
      <c r="G25" s="156" t="s">
        <v>14</v>
      </c>
      <c r="H25" s="259">
        <f>100-EXP(1000*LN((0.001*H8+1)/(0.001*$F$112+1))/$F$113)*100</f>
        <v>99.8158719254223</v>
      </c>
      <c r="I25" s="259">
        <f>100-EXP(1000*LN((0.001*I8+1)/(0.001*$F$112+1))/$F$113)*100</f>
        <v>99.878601958873759</v>
      </c>
      <c r="J25" s="259">
        <f>100-EXP(1000*LN((0.001*J8+1)/(0.001*$F$112+1))/$F$113)*100</f>
        <v>99.719896469414735</v>
      </c>
      <c r="K25" s="259"/>
      <c r="L25" s="259"/>
      <c r="M25" s="259">
        <f>100-EXP(1000*LN((0.001*M8+1)/(0.001*$F$112+1))/$F$113)*100</f>
        <v>99.846031830108743</v>
      </c>
      <c r="N25" s="259">
        <f>100-EXP(1000*LN((0.001*N8+1)/(0.001*$F$112+1))/$F$113)*100</f>
        <v>99.766076252495679</v>
      </c>
      <c r="O25" s="259">
        <f>100-EXP(1000*LN((0.001*O8+1)/(0.001*$F$112+1))/$F$113)*100</f>
        <v>99.846031830108743</v>
      </c>
      <c r="P25" s="259"/>
      <c r="Q25" s="259"/>
      <c r="R25" s="259"/>
      <c r="S25" s="259">
        <f>100-EXP(1000*LN((0.001*S8+1)/(0.001*$F$112+1))/$F$113)*100</f>
        <v>97.456490253350296</v>
      </c>
      <c r="T25" s="259">
        <f>100-EXP(1000*LN((0.001*T8+1)/(0.001*$F$112+1))/$F$113)*100</f>
        <v>99.545902404927844</v>
      </c>
      <c r="U25" s="259">
        <f>100-EXP(1000*LN((0.001*U8+1)/(0.001*$F$112+1))/$F$113)*100</f>
        <v>99.996754929172411</v>
      </c>
      <c r="V25" s="260">
        <f>100-EXP(1000*LN((0.001*V8+1)/(0.001*$F$112+1))/$F$113)*100</f>
        <v>99.999999662521034</v>
      </c>
      <c r="W25" s="259"/>
      <c r="X25" s="259"/>
      <c r="Y25" s="331">
        <f>100-EXP(1000*LN((0.001*Y8+1)/(0.001*$F$112+1))/$F$113)*100</f>
        <v>99.999994537282248</v>
      </c>
      <c r="Z25" s="330">
        <f>100-EXP(1000*LN((0.001*Z8+1)/(0.001*$F$112+1))/$F$113)*100</f>
        <v>99.9989820982872</v>
      </c>
      <c r="AA25" s="156" t="s">
        <v>14</v>
      </c>
      <c r="AB25" s="156" t="s">
        <v>14</v>
      </c>
      <c r="AC25" s="156" t="s">
        <v>14</v>
      </c>
      <c r="AD25" s="156" t="s">
        <v>14</v>
      </c>
      <c r="AE25" s="87" t="s">
        <v>14</v>
      </c>
      <c r="AF25" s="259">
        <f>100-EXP(1000*LN((0.001*AF8+1)/(0.001*$F$112+1))/$F$113)*100</f>
        <v>96.931527321610176</v>
      </c>
      <c r="AH25" s="259">
        <f>100-EXP(1000*LN((0.001*AH8+1)/(0.001*$F$112+1))/$F$113)*100</f>
        <v>95.526124046449638</v>
      </c>
      <c r="AI25" s="259">
        <f>100-EXP(1000*LN((0.001*AI8+1)/(0.001*$F$112+1))/$F$113)*100</f>
        <v>98.995747057283296</v>
      </c>
      <c r="AL25" s="259">
        <f>100-EXP(1000*LN((0.001*AL8+1)/(0.001*$F$112+1))/$F$113)*100</f>
        <v>97.456490253350296</v>
      </c>
      <c r="AM25" s="259">
        <f>100-EXP(1000*LN((0.001*AM8+1)/(0.001*$F$112+1))/$F$113)*100</f>
        <v>98.453349868344418</v>
      </c>
      <c r="AO25" s="259">
        <f>100-EXP(1000*LN((0.001*AO8+1)/(0.001*$F$112+1))/$F$113)*100</f>
        <v>99.8158719254223</v>
      </c>
      <c r="AP25" s="259">
        <f>100-EXP(1000*LN((0.001*AP8+1)/(0.001*$F$112+1))/$F$113)*100</f>
        <v>99.260875551025308</v>
      </c>
      <c r="AQ25" s="259">
        <f>100-EXP(1000*LN((0.001*AQ8+1)/(0.001*$F$112+1))/$F$113)*100</f>
        <v>99.999955948039087</v>
      </c>
      <c r="AR25" s="259">
        <f>100-EXP(1000*LN((0.001*AR8+1)/(0.001*$F$112+1))/$F$113)*100</f>
        <v>99.999993325011374</v>
      </c>
      <c r="AX25" s="259">
        <f>100-EXP(1000*LN((0.001*AX8+1)/(0.001*$F$112+1))/$F$113)*100</f>
        <v>99.30469475686553</v>
      </c>
      <c r="AZ25" s="259">
        <f>100-EXP(1000*LN((0.001*AZ8+1)/(0.001*$F$112+1))/$F$113)*100</f>
        <v>98.932048151316621</v>
      </c>
      <c r="BA25" s="259">
        <f>100-EXP(1000*LN((0.001*BA8+1)/(0.001*$F$112+1))/$F$113)*100</f>
        <v>84.992839500122869</v>
      </c>
      <c r="BC25" s="259">
        <f t="shared" ref="BC25:BL25" si="1">100-EXP(1000*LN((0.001*BC8+1)/(0.001*$F$112+1))/$F$113)*100</f>
        <v>99.455143478012246</v>
      </c>
      <c r="BD25" s="259">
        <f t="shared" si="1"/>
        <v>99.420952261826571</v>
      </c>
      <c r="BE25" s="259">
        <f t="shared" si="1"/>
        <v>99.51749743512498</v>
      </c>
      <c r="BF25" s="259">
        <f t="shared" si="1"/>
        <v>99.51749743512498</v>
      </c>
      <c r="BG25" s="259">
        <f t="shared" si="1"/>
        <v>99.487283542173756</v>
      </c>
      <c r="BH25" s="259">
        <f t="shared" si="1"/>
        <v>99.936541405116316</v>
      </c>
      <c r="BI25" s="259">
        <f t="shared" si="1"/>
        <v>99.909682622890415</v>
      </c>
      <c r="BJ25" s="259">
        <f t="shared" si="1"/>
        <v>99.977711034176949</v>
      </c>
      <c r="BK25" s="259">
        <f t="shared" si="1"/>
        <v>99.597718786740913</v>
      </c>
      <c r="BL25" s="259">
        <f t="shared" si="1"/>
        <v>99.985916851429607</v>
      </c>
    </row>
    <row r="26" spans="1:64" ht="16.149999999999999">
      <c r="A26" t="s">
        <v>1238</v>
      </c>
      <c r="B26" s="156"/>
      <c r="C26" s="156"/>
      <c r="D26" s="259">
        <f>100-EXP(1000*LN((0.001*D9+1)/(0.001*$E$26+1))/$R$113)*100</f>
        <v>33.000737987255008</v>
      </c>
      <c r="E26" s="87">
        <v>-94</v>
      </c>
      <c r="F26" s="156" t="s">
        <v>14</v>
      </c>
      <c r="G26" s="156" t="s">
        <v>14</v>
      </c>
      <c r="H26" s="259">
        <f>100-EXP(1000*LN((0.001*H9+1)/(0.001*$R$112+1))/$R$113)*100</f>
        <v>42.327146964919734</v>
      </c>
      <c r="I26" s="259">
        <f t="shared" ref="I26:Z26" si="2">100-EXP(1000*LN((0.001*I9+1)/(0.001*$R$112+1))/$R$113)*100</f>
        <v>57.873559858481656</v>
      </c>
      <c r="J26" s="259">
        <f t="shared" si="2"/>
        <v>99.053261555950314</v>
      </c>
      <c r="K26" s="259"/>
      <c r="L26" s="259"/>
      <c r="M26" s="259">
        <f t="shared" si="2"/>
        <v>60.082896253833688</v>
      </c>
      <c r="N26" s="259">
        <f t="shared" si="2"/>
        <v>55.532093963994299</v>
      </c>
      <c r="O26" s="259">
        <f t="shared" si="2"/>
        <v>50.418205360836296</v>
      </c>
      <c r="P26" s="259"/>
      <c r="Q26" s="259"/>
      <c r="R26" s="259"/>
      <c r="S26" s="259">
        <f t="shared" si="2"/>
        <v>65.540394456898724</v>
      </c>
      <c r="T26" s="259">
        <f t="shared" si="2"/>
        <v>78.183998250050962</v>
      </c>
      <c r="U26" s="259">
        <f t="shared" si="2"/>
        <v>37.324105447513944</v>
      </c>
      <c r="V26" s="259">
        <f t="shared" si="2"/>
        <v>34.649168801814042</v>
      </c>
      <c r="W26" s="259"/>
      <c r="X26" s="259"/>
      <c r="Y26" s="330">
        <f t="shared" si="2"/>
        <v>0</v>
      </c>
      <c r="Z26" s="330">
        <f t="shared" si="2"/>
        <v>1.4300588249567454</v>
      </c>
      <c r="AA26" s="156" t="s">
        <v>14</v>
      </c>
      <c r="AB26" s="156" t="s">
        <v>14</v>
      </c>
      <c r="AC26" s="156" t="s">
        <v>14</v>
      </c>
      <c r="AD26" s="156" t="s">
        <v>14</v>
      </c>
      <c r="AE26" s="87" t="s">
        <v>14</v>
      </c>
      <c r="AF26" s="259">
        <f>100-EXP(1000*LN((0.001*AF9+1)/(0.001*$R$112+1))/$R$113)*100</f>
        <v>76.43195281166966</v>
      </c>
      <c r="AH26" s="259">
        <f>100-EXP(1000*LN((0.001*AH9+1)/(0.001*$R$112+1))/$R$113)*100</f>
        <v>75.499668068597273</v>
      </c>
      <c r="AI26" s="259">
        <f>100-EXP(1000*LN((0.001*AI9+1)/(0.001*$R$112+1))/$R$113)*100</f>
        <v>69.003054623052776</v>
      </c>
      <c r="AL26" s="259">
        <f>100-EXP(1000*LN((0.001*AL9+1)/(0.001*$R$112+1))/$R$113)*100</f>
        <v>74.194396889017895</v>
      </c>
      <c r="AM26" s="259">
        <f>100-EXP(1000*LN((0.001*AM9+1)/(0.001*$R$112+1))/$R$113)*100</f>
        <v>67.750548973033773</v>
      </c>
      <c r="AO26" s="259">
        <f>100-EXP(1000*LN((0.001*AO9+1)/(0.001*$R$112+1))/$R$113)*100</f>
        <v>22.654423479761377</v>
      </c>
      <c r="AP26" s="259">
        <f>100-EXP(1000*LN((0.001*AP9+1)/(0.001*$R$112+1))/$R$113)*100</f>
        <v>6.9340657885744008</v>
      </c>
      <c r="AQ26" s="259">
        <f>100-EXP(1000*LN((0.001*AQ9+1)/(0.001*$R$112+1))/$R$113)*100</f>
        <v>60.615528301849011</v>
      </c>
      <c r="AR26" s="259" t="e">
        <f>100-EXP(1000*LN((0.001*AR9+1)/(0.001*$R$112+1))/$R$113)*100</f>
        <v>#VALUE!</v>
      </c>
      <c r="AX26" s="259">
        <f>100-EXP(1000*LN((0.001*AX9+1)/(0.001*$R$112+1))/$R$113)*100</f>
        <v>76.43195281166966</v>
      </c>
      <c r="AZ26" s="259">
        <f>100-EXP(1000*LN((0.001*AZ9+1)/(0.001*$R$112+1))/$R$113)*100</f>
        <v>70.975742926709373</v>
      </c>
      <c r="BA26" s="259">
        <f>100-EXP(1000*LN((0.001*BA9+1)/(0.001*$R$112+1))/$R$113)*100</f>
        <v>8.2577702110412901</v>
      </c>
      <c r="BC26" s="259">
        <f t="shared" ref="BC26:BL26" si="3">100-EXP(1000*LN((0.001*BC9+1)/(0.001*$R$112+1))/$R$113)*100</f>
        <v>60.615528301849011</v>
      </c>
      <c r="BD26" s="259">
        <f t="shared" si="3"/>
        <v>58.994234985150825</v>
      </c>
      <c r="BE26" s="259">
        <f t="shared" si="3"/>
        <v>49.043158816130415</v>
      </c>
      <c r="BF26" s="259">
        <f t="shared" si="3"/>
        <v>54.309179847770459</v>
      </c>
      <c r="BG26" s="259">
        <f t="shared" si="3"/>
        <v>60.615528301849011</v>
      </c>
      <c r="BH26" s="259">
        <f t="shared" si="3"/>
        <v>79.273858561448208</v>
      </c>
      <c r="BI26" s="259">
        <f t="shared" si="3"/>
        <v>59.542505523422847</v>
      </c>
      <c r="BJ26" s="259">
        <f t="shared" si="3"/>
        <v>59.542505523422847</v>
      </c>
      <c r="BK26" s="259">
        <f t="shared" si="3"/>
        <v>70.59228619413517</v>
      </c>
      <c r="BL26" s="259">
        <f t="shared" si="3"/>
        <v>76.43195281166966</v>
      </c>
    </row>
    <row r="27" spans="1:64" ht="16.149999999999999">
      <c r="A27" t="s">
        <v>1239</v>
      </c>
      <c r="B27" s="156"/>
      <c r="C27" s="156"/>
      <c r="D27" s="284">
        <f>100-EXP(1000*LN((0.001*D10+1)/(0.001*$E$27+1))/$J$113)*100</f>
        <v>-316.10743460502692</v>
      </c>
      <c r="E27" s="283">
        <v>-102</v>
      </c>
      <c r="F27" s="156" t="s">
        <v>14</v>
      </c>
      <c r="G27" s="156" t="s">
        <v>14</v>
      </c>
      <c r="H27" s="259">
        <f>100-EXP(1000*LN((0.001*H10+1)/(0.001*$J$112+1))/$J$113)*100</f>
        <v>78.609396672369982</v>
      </c>
      <c r="I27" s="259">
        <f>100-EXP(1000*LN((0.001*I10+1)/(0.001*$J$112+1))/$J$113)*100</f>
        <v>76.05754541274996</v>
      </c>
      <c r="J27" s="259">
        <f>100-EXP(1000*LN((0.001*J10+1)/(0.001*$J$112+1))/$J$113)*100</f>
        <v>97.071372490436502</v>
      </c>
      <c r="K27" s="259"/>
      <c r="L27" s="259"/>
      <c r="M27" s="259">
        <f>100-EXP(1000*LN((0.001*M10+1)/(0.001*$J$112+1))/$J$113)*100</f>
        <v>74.667336699499572</v>
      </c>
      <c r="N27" s="259">
        <f>100-EXP(1000*LN((0.001*N10+1)/(0.001*$J$112+1))/$J$113)*100</f>
        <v>73.194781962038235</v>
      </c>
      <c r="O27" s="259">
        <f>100-EXP(1000*LN((0.001*O10+1)/(0.001*$J$112+1))/$J$113)*100</f>
        <v>87.080209084142538</v>
      </c>
      <c r="P27" s="259"/>
      <c r="Q27" s="259"/>
      <c r="R27" s="259"/>
      <c r="S27" s="259">
        <f>100-EXP(1000*LN((0.001*S10+1)/(0.001*$J$112+1))/$J$113)*100</f>
        <v>10.934764401543035</v>
      </c>
      <c r="T27" s="259">
        <f>100-EXP(1000*LN((0.001*T10+1)/(0.001*$J$112+1))/$J$113)*100</f>
        <v>81.928236527932583</v>
      </c>
      <c r="U27" s="259">
        <f>100-EXP(1000*LN((0.001*U10+1)/(0.001*$J$112+1))/$J$113)*100</f>
        <v>96.908163358435274</v>
      </c>
      <c r="V27" s="259">
        <f>100-EXP(1000*LN((0.001*V10+1)/(0.001*$J$112+1))/$J$113)*100</f>
        <v>99.743741242728234</v>
      </c>
      <c r="W27" s="259"/>
      <c r="X27" s="259"/>
      <c r="Y27" s="330">
        <f>100-EXP(1000*LN((0.001*Y10+1)/(0.001*$J$112+1))/$J$113)*100</f>
        <v>-101.41730561162018</v>
      </c>
      <c r="Z27" s="330">
        <f>100-EXP(1000*LN((0.001*Z10+1)/(0.001*$J$112+1))/$J$113)*100</f>
        <v>-101.41730561162018</v>
      </c>
      <c r="AA27" s="156" t="s">
        <v>14</v>
      </c>
      <c r="AB27" s="156" t="s">
        <v>14</v>
      </c>
      <c r="AC27" s="156" t="s">
        <v>14</v>
      </c>
      <c r="AD27" s="156" t="s">
        <v>14</v>
      </c>
      <c r="AE27" s="87" t="s">
        <v>14</v>
      </c>
      <c r="AF27" s="259">
        <f>100-EXP(1000*LN((0.001*AF10+1)/(0.001*$J$112+1))/$J$113)*100</f>
        <v>82.91381650711466</v>
      </c>
      <c r="AH27" s="259">
        <f>100-EXP(1000*LN((0.001*AH10+1)/(0.001*$J$112+1))/$J$113)*100</f>
        <v>36.97782122599785</v>
      </c>
      <c r="AI27" s="259">
        <f>100-EXP(1000*LN((0.001*AI10+1)/(0.001*$J$112+1))/$J$113)*100</f>
        <v>66.376911883153042</v>
      </c>
      <c r="AL27" s="259">
        <f>100-EXP(1000*LN((0.001*AL10+1)/(0.001*$J$112+1))/$J$113)*100</f>
        <v>25.100758377747212</v>
      </c>
      <c r="AM27" s="259">
        <f>100-EXP(1000*LN((0.001*AM10+1)/(0.001*$J$112+1))/$J$113)*100</f>
        <v>66.376911883153042</v>
      </c>
      <c r="AO27" s="259">
        <f>100-EXP(1000*LN((0.001*AO10+1)/(0.001*$J$112+1))/$J$113)*100</f>
        <v>52.677887646166369</v>
      </c>
      <c r="AP27" s="259">
        <f>100-EXP(1000*LN((0.001*AP10+1)/(0.001*$J$112+1))/$J$113)*100</f>
        <v>0</v>
      </c>
      <c r="AQ27" s="259">
        <f>100-EXP(1000*LN((0.001*AQ10+1)/(0.001*$J$112+1))/$J$113)*100</f>
        <v>99.99016991552358</v>
      </c>
      <c r="AR27" s="259">
        <f>100-EXP(1000*LN((0.001*AR10+1)/(0.001*$J$112+1))/$J$113)*100</f>
        <v>99.985472605000922</v>
      </c>
      <c r="AX27" s="259">
        <f>100-EXP(1000*LN((0.001*AX10+1)/(0.001*$J$112+1))/$J$113)*100</f>
        <v>25.100758377747212</v>
      </c>
      <c r="AZ27" s="259">
        <f>100-EXP(1000*LN((0.001*AZ10+1)/(0.001*$J$112+1))/$J$113)*100</f>
        <v>69.982432116616565</v>
      </c>
      <c r="BA27" s="259">
        <f>100-EXP(1000*LN((0.001*BA10+1)/(0.001*$J$112+1))/$J$113)*100</f>
        <v>-389.7752645141386</v>
      </c>
      <c r="BC27" s="259">
        <f t="shared" ref="BC27:BL27" si="4">100-EXP(1000*LN((0.001*BC10+1)/(0.001*$J$112+1))/$J$113)*100</f>
        <v>36.97782122599785</v>
      </c>
      <c r="BD27" s="259">
        <f t="shared" si="4"/>
        <v>29.294139859206751</v>
      </c>
      <c r="BE27" s="259">
        <f t="shared" si="4"/>
        <v>57.783575602083104</v>
      </c>
      <c r="BF27" s="259">
        <f t="shared" si="4"/>
        <v>55.304958960051948</v>
      </c>
      <c r="BG27" s="259">
        <f t="shared" si="4"/>
        <v>46.941546665572353</v>
      </c>
      <c r="BH27" s="259">
        <f t="shared" si="4"/>
        <v>52.677887646166369</v>
      </c>
      <c r="BI27" s="259">
        <f t="shared" si="4"/>
        <v>36.97782122599785</v>
      </c>
      <c r="BJ27" s="259">
        <f t="shared" si="4"/>
        <v>57.783575602083104</v>
      </c>
      <c r="BK27" s="259">
        <f t="shared" si="4"/>
        <v>60.122274067804867</v>
      </c>
      <c r="BL27" s="259">
        <f t="shared" si="4"/>
        <v>62.32909152690096</v>
      </c>
    </row>
    <row r="28" spans="1:64" ht="16.149999999999999">
      <c r="A28" t="s">
        <v>1240</v>
      </c>
      <c r="B28" s="156"/>
      <c r="C28" s="156"/>
      <c r="D28" s="259" t="e">
        <f>100-EXP(1000*LN((0.001*D11+1)/(0.001*$J$114+1))/$J$113)*100</f>
        <v>#VALUE!</v>
      </c>
      <c r="E28" s="87">
        <v>-124</v>
      </c>
      <c r="F28" s="156" t="s">
        <v>14</v>
      </c>
      <c r="G28" s="156" t="s">
        <v>14</v>
      </c>
      <c r="H28" s="259">
        <f>100-EXP(1000*LN((0.001*H11+1)/(0.001*$J$114+1))/$J$113)*100</f>
        <v>92.886281649760235</v>
      </c>
      <c r="I28" s="259">
        <f>100-EXP(1000*LN((0.001*I11+1)/(0.001*$J$114+1))/$J$113)*100</f>
        <v>90.171859852594949</v>
      </c>
      <c r="J28" s="259">
        <f>100-EXP(1000*LN((0.001*J11+1)/(0.001*$J$114+1))/$J$113)*100</f>
        <v>67.289866683161151</v>
      </c>
      <c r="K28" s="259"/>
      <c r="L28" s="259"/>
      <c r="M28" s="259">
        <f>100-EXP(1000*LN((0.001*M11+1)/(0.001*$J$114+1))/$J$113)*100</f>
        <v>89.625882505209788</v>
      </c>
      <c r="N28" s="259">
        <f>100-EXP(1000*LN((0.001*N11+1)/(0.001*$J$114+1))/$J$113)*100</f>
        <v>93.943366552102034</v>
      </c>
      <c r="O28" s="259">
        <f>100-EXP(1000*LN((0.001*O11+1)/(0.001*$J$114+1))/$J$113)*100</f>
        <v>92.078772190687332</v>
      </c>
      <c r="P28" s="259"/>
      <c r="Q28" s="259"/>
      <c r="R28" s="259"/>
      <c r="S28" s="259">
        <f>100-EXP(1000*LN((0.001*S11+1)/(0.001*$J$114+1))/$J$113)*100</f>
        <v>46.073649210993828</v>
      </c>
      <c r="T28" s="259">
        <f>100-EXP(1000*LN((0.001*T11+1)/(0.001*$J$114+1))/$J$113)*100</f>
        <v>83.08149345408296</v>
      </c>
      <c r="U28" s="259">
        <f>100-EXP(1000*LN((0.001*U11+1)/(0.001*$J$114+1))/$J$113)*100</f>
        <v>87.114170389104459</v>
      </c>
      <c r="V28" s="259">
        <f>100-EXP(1000*LN((0.001*V11+1)/(0.001*$J$114+1))/$J$113)*100</f>
        <v>93.943366552102034</v>
      </c>
      <c r="W28" s="259"/>
      <c r="X28" s="259"/>
      <c r="Y28" s="330">
        <f>100-EXP(1000*LN((0.001*Y11+1)/(0.001*$J$114+1))/$J$113)*100</f>
        <v>-369.85613572926707</v>
      </c>
      <c r="Z28" s="330">
        <f>100-EXP(1000*LN((0.001*Z11+1)/(0.001*$J$114+1))/$J$113)*100</f>
        <v>89.048965988822999</v>
      </c>
      <c r="AA28" s="156" t="s">
        <v>14</v>
      </c>
      <c r="AB28" s="156" t="s">
        <v>14</v>
      </c>
      <c r="AC28" s="156" t="s">
        <v>14</v>
      </c>
      <c r="AD28" s="156" t="s">
        <v>14</v>
      </c>
      <c r="AE28" s="87" t="s">
        <v>14</v>
      </c>
      <c r="AF28" s="259">
        <f>100-EXP(1000*LN((0.001*AF11+1)/(0.001*$J$114+1))/$J$113)*100</f>
        <v>51.763711215188415</v>
      </c>
      <c r="AH28" s="259">
        <f>100-EXP(1000*LN((0.001*AH11+1)/(0.001*$J$114+1))/$J$113)*100</f>
        <v>0</v>
      </c>
      <c r="AI28" s="259">
        <f>100-EXP(1000*LN((0.001*AI11+1)/(0.001*$J$114+1))/$J$113)*100</f>
        <v>56.843211062055204</v>
      </c>
      <c r="AL28" s="259">
        <f>100-EXP(1000*LN((0.001*AL11+1)/(0.001*$J$114+1))/$J$113)*100</f>
        <v>5.4878111186322798</v>
      </c>
      <c r="AM28" s="259">
        <f>100-EXP(1000*LN((0.001*AM11+1)/(0.001*$J$114+1))/$J$113)*100</f>
        <v>24.542722846513854</v>
      </c>
      <c r="AO28" s="259">
        <f>100-EXP(1000*LN((0.001*AO11+1)/(0.001*$J$114+1))/$J$113)*100</f>
        <v>54.375435257215159</v>
      </c>
      <c r="AP28" s="259">
        <f>100-EXP(1000*LN((0.001*AP11+1)/(0.001*$J$114+1))/$J$113)*100</f>
        <v>24.542722846513854</v>
      </c>
      <c r="AQ28" s="259">
        <f>100-EXP(1000*LN((0.001*AQ11+1)/(0.001*$J$114+1))/$J$113)*100</f>
        <v>99.901412110410902</v>
      </c>
      <c r="AR28" s="259">
        <f>100-EXP(1000*LN((0.001*AR11+1)/(0.001*$J$114+1))/$J$113)*100</f>
        <v>99.769682053289003</v>
      </c>
      <c r="AX28" s="259">
        <f>100-EXP(1000*LN((0.001*AX11+1)/(0.001*$J$114+1))/$J$113)*100</f>
        <v>32.552754954320889</v>
      </c>
      <c r="AZ28" s="259">
        <f>100-EXP(1000*LN((0.001*AZ11+1)/(0.001*$J$114+1))/$J$113)*100</f>
        <v>51.763711215188415</v>
      </c>
      <c r="BA28" s="259">
        <f>100-EXP(1000*LN((0.001*BA11+1)/(0.001*$J$114+1))/$J$113)*100</f>
        <v>-8172.4916689285583</v>
      </c>
      <c r="BC28" s="259">
        <f t="shared" ref="BC28:BL28" si="5">100-EXP(1000*LN((0.001*BC11+1)/(0.001*$J$114+1))/$J$113)*100</f>
        <v>20.180571975544723</v>
      </c>
      <c r="BD28" s="259">
        <f t="shared" si="5"/>
        <v>28.662204768219738</v>
      </c>
      <c r="BE28" s="259">
        <f t="shared" si="5"/>
        <v>46.073649210993828</v>
      </c>
      <c r="BF28" s="259">
        <f t="shared" si="5"/>
        <v>36.227319559339712</v>
      </c>
      <c r="BG28" s="259">
        <f t="shared" si="5"/>
        <v>46.073649210993828</v>
      </c>
      <c r="BH28" s="259">
        <f t="shared" si="5"/>
        <v>39.698100002580063</v>
      </c>
      <c r="BI28" s="259">
        <f t="shared" si="5"/>
        <v>42.976596534298054</v>
      </c>
      <c r="BJ28" s="259">
        <f t="shared" si="5"/>
        <v>48.999476436407207</v>
      </c>
      <c r="BK28" s="259">
        <f t="shared" si="5"/>
        <v>51.763711215188415</v>
      </c>
      <c r="BL28" s="259">
        <f t="shared" si="5"/>
        <v>39.698100002580063</v>
      </c>
    </row>
    <row r="29" spans="1:64" ht="15.6" customHeight="1">
      <c r="A29" t="s">
        <v>1241</v>
      </c>
      <c r="B29" s="156"/>
      <c r="C29" s="156"/>
      <c r="D29" s="156"/>
      <c r="E29" s="156" t="s">
        <v>14</v>
      </c>
      <c r="F29" s="156" t="s">
        <v>14</v>
      </c>
      <c r="G29" s="156" t="s">
        <v>14</v>
      </c>
      <c r="H29" s="87">
        <v>-25.7</v>
      </c>
      <c r="I29" s="87">
        <v>-25.6</v>
      </c>
      <c r="J29" s="87">
        <v>-24.7</v>
      </c>
      <c r="K29" s="156" t="s">
        <v>14</v>
      </c>
      <c r="L29" s="87" t="s">
        <v>103</v>
      </c>
      <c r="M29" s="87">
        <v>-25.4</v>
      </c>
      <c r="N29" s="87">
        <v>-25.4</v>
      </c>
      <c r="O29" s="87">
        <v>-25</v>
      </c>
      <c r="P29" s="87" t="s">
        <v>103</v>
      </c>
      <c r="Q29" s="87" t="s">
        <v>103</v>
      </c>
      <c r="R29" s="156" t="s">
        <v>14</v>
      </c>
      <c r="S29" s="87">
        <v>-26.3</v>
      </c>
      <c r="T29" s="87">
        <v>-26.4</v>
      </c>
      <c r="U29" s="87">
        <v>-23.4</v>
      </c>
      <c r="V29" s="156" t="s">
        <v>14</v>
      </c>
      <c r="W29" s="87" t="s">
        <v>103</v>
      </c>
      <c r="X29" s="156" t="s">
        <v>14</v>
      </c>
      <c r="Y29" s="328" t="s">
        <v>14</v>
      </c>
      <c r="Z29" s="205"/>
      <c r="AA29" s="156"/>
      <c r="AB29" s="156"/>
      <c r="AC29" s="156"/>
      <c r="AD29" s="156"/>
      <c r="AE29" s="87"/>
      <c r="AF29" s="87"/>
      <c r="AH29" s="87"/>
      <c r="AI29" s="87"/>
      <c r="AL29" s="87"/>
      <c r="AM29" s="87"/>
      <c r="AO29" s="87"/>
      <c r="AP29" s="87"/>
      <c r="AQ29" s="87"/>
      <c r="AR29" s="87"/>
      <c r="AX29" s="87"/>
      <c r="AZ29" s="87"/>
      <c r="BA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spans="1:64" ht="16.149999999999999">
      <c r="A30" t="s">
        <v>1242</v>
      </c>
      <c r="B30" s="156"/>
      <c r="C30" s="87"/>
      <c r="D30" s="156"/>
      <c r="E30" s="156" t="s">
        <v>14</v>
      </c>
      <c r="F30" s="156" t="s">
        <v>14</v>
      </c>
      <c r="G30" s="156" t="s">
        <v>14</v>
      </c>
      <c r="H30" s="156" t="s">
        <v>14</v>
      </c>
      <c r="I30" s="156" t="s">
        <v>14</v>
      </c>
      <c r="J30" s="156">
        <v>-29</v>
      </c>
      <c r="K30" s="156" t="s">
        <v>14</v>
      </c>
      <c r="L30" s="87" t="s">
        <v>103</v>
      </c>
      <c r="M30" s="156" t="s">
        <v>14</v>
      </c>
      <c r="N30" s="156" t="s">
        <v>14</v>
      </c>
      <c r="O30" s="156" t="s">
        <v>14</v>
      </c>
      <c r="P30" s="87" t="s">
        <v>103</v>
      </c>
      <c r="Q30" s="87" t="s">
        <v>103</v>
      </c>
      <c r="R30" s="156" t="s">
        <v>14</v>
      </c>
      <c r="S30" s="87">
        <v>-25.1</v>
      </c>
      <c r="T30" s="156" t="s">
        <v>14</v>
      </c>
      <c r="U30" s="156" t="s">
        <v>14</v>
      </c>
      <c r="V30" s="156" t="s">
        <v>14</v>
      </c>
      <c r="W30" s="87" t="s">
        <v>103</v>
      </c>
      <c r="X30" s="156" t="s">
        <v>14</v>
      </c>
      <c r="Y30" s="328" t="s">
        <v>14</v>
      </c>
      <c r="Z30" s="328" t="s">
        <v>14</v>
      </c>
      <c r="AA30" s="156" t="s">
        <v>14</v>
      </c>
      <c r="AB30" s="156" t="s">
        <v>14</v>
      </c>
      <c r="AC30" s="156" t="s">
        <v>14</v>
      </c>
      <c r="AD30" s="156" t="s">
        <v>14</v>
      </c>
      <c r="AE30" s="156" t="s">
        <v>14</v>
      </c>
    </row>
    <row r="31" spans="1:64" ht="16.149999999999999">
      <c r="A31" t="s">
        <v>1243</v>
      </c>
      <c r="B31" s="156"/>
      <c r="C31" s="156"/>
      <c r="D31" s="156"/>
      <c r="E31" s="156" t="s">
        <v>14</v>
      </c>
      <c r="F31" s="156" t="s">
        <v>14</v>
      </c>
      <c r="G31" s="156" t="s">
        <v>14</v>
      </c>
      <c r="H31" s="156" t="s">
        <v>14</v>
      </c>
      <c r="I31" s="156" t="s">
        <v>14</v>
      </c>
      <c r="J31" s="156" t="s">
        <v>14</v>
      </c>
      <c r="K31" s="156" t="s">
        <v>14</v>
      </c>
      <c r="L31" s="87" t="s">
        <v>103</v>
      </c>
      <c r="M31" s="156" t="s">
        <v>14</v>
      </c>
      <c r="N31" s="156" t="s">
        <v>14</v>
      </c>
      <c r="O31" s="156" t="s">
        <v>14</v>
      </c>
      <c r="P31" s="87" t="s">
        <v>103</v>
      </c>
      <c r="Q31" s="87" t="s">
        <v>103</v>
      </c>
      <c r="R31" s="156" t="s">
        <v>14</v>
      </c>
      <c r="S31" s="156" t="s">
        <v>14</v>
      </c>
      <c r="T31" s="156" t="s">
        <v>14</v>
      </c>
      <c r="U31" s="156" t="s">
        <v>14</v>
      </c>
      <c r="V31" s="156" t="s">
        <v>14</v>
      </c>
      <c r="W31" s="87" t="s">
        <v>103</v>
      </c>
      <c r="X31" s="156" t="s">
        <v>14</v>
      </c>
      <c r="Y31" s="328" t="s">
        <v>14</v>
      </c>
      <c r="Z31" s="328" t="s">
        <v>14</v>
      </c>
      <c r="AA31" s="156" t="s">
        <v>14</v>
      </c>
      <c r="AB31" s="156" t="s">
        <v>14</v>
      </c>
      <c r="AC31" s="156" t="s">
        <v>14</v>
      </c>
      <c r="AD31" s="156" t="s">
        <v>14</v>
      </c>
      <c r="AE31" s="87" t="s">
        <v>14</v>
      </c>
    </row>
    <row r="32" spans="1:64" ht="16.149999999999999">
      <c r="A32" t="s">
        <v>1244</v>
      </c>
      <c r="B32" s="156"/>
      <c r="C32" s="156"/>
      <c r="D32" s="87"/>
      <c r="E32" s="156" t="s">
        <v>14</v>
      </c>
      <c r="F32" s="156" t="s">
        <v>14</v>
      </c>
      <c r="G32" s="156" t="s">
        <v>14</v>
      </c>
      <c r="H32" s="156" t="s">
        <v>14</v>
      </c>
      <c r="I32" s="156" t="s">
        <v>14</v>
      </c>
      <c r="J32" s="156" t="s">
        <v>14</v>
      </c>
      <c r="K32" s="156" t="s">
        <v>14</v>
      </c>
      <c r="L32" s="87" t="s">
        <v>103</v>
      </c>
      <c r="M32" s="156" t="s">
        <v>14</v>
      </c>
      <c r="N32" s="156" t="s">
        <v>14</v>
      </c>
      <c r="O32" s="156" t="s">
        <v>14</v>
      </c>
      <c r="P32" s="87" t="s">
        <v>103</v>
      </c>
      <c r="Q32" s="87" t="s">
        <v>103</v>
      </c>
      <c r="R32" s="156" t="s">
        <v>14</v>
      </c>
      <c r="S32" s="156" t="s">
        <v>14</v>
      </c>
      <c r="T32" s="156" t="s">
        <v>14</v>
      </c>
      <c r="U32" s="156" t="s">
        <v>14</v>
      </c>
      <c r="V32" s="156" t="s">
        <v>14</v>
      </c>
      <c r="W32" s="87" t="s">
        <v>103</v>
      </c>
      <c r="X32" s="156" t="s">
        <v>14</v>
      </c>
      <c r="Y32" s="328" t="s">
        <v>14</v>
      </c>
      <c r="Z32" s="328" t="s">
        <v>14</v>
      </c>
      <c r="AA32" s="156" t="s">
        <v>14</v>
      </c>
      <c r="AB32" s="156" t="s">
        <v>14</v>
      </c>
      <c r="AC32" s="156" t="s">
        <v>14</v>
      </c>
      <c r="AD32" s="156" t="s">
        <v>14</v>
      </c>
      <c r="AE32" s="87" t="s">
        <v>14</v>
      </c>
    </row>
    <row r="33" spans="1:64" ht="16.149999999999999">
      <c r="A33" t="s">
        <v>1245</v>
      </c>
      <c r="B33" s="156"/>
      <c r="C33" s="156"/>
      <c r="D33" s="87"/>
      <c r="E33" s="87">
        <v>-155</v>
      </c>
      <c r="F33" s="156" t="s">
        <v>14</v>
      </c>
      <c r="G33" s="156" t="s">
        <v>14</v>
      </c>
      <c r="H33" s="156" t="s">
        <v>14</v>
      </c>
      <c r="I33" s="156" t="s">
        <v>14</v>
      </c>
      <c r="J33" s="156" t="s">
        <v>14</v>
      </c>
      <c r="K33" s="156" t="s">
        <v>14</v>
      </c>
      <c r="L33" s="87" t="s">
        <v>103</v>
      </c>
      <c r="M33" s="156" t="s">
        <v>14</v>
      </c>
      <c r="N33" s="156" t="s">
        <v>14</v>
      </c>
      <c r="O33" s="156" t="s">
        <v>14</v>
      </c>
      <c r="P33" s="87" t="s">
        <v>103</v>
      </c>
      <c r="Q33" s="87" t="s">
        <v>103</v>
      </c>
      <c r="R33" s="156" t="s">
        <v>14</v>
      </c>
      <c r="S33" s="156" t="s">
        <v>14</v>
      </c>
      <c r="T33" s="156" t="s">
        <v>14</v>
      </c>
      <c r="U33" s="156" t="s">
        <v>14</v>
      </c>
      <c r="V33" s="156" t="s">
        <v>14</v>
      </c>
      <c r="W33" s="87" t="s">
        <v>103</v>
      </c>
      <c r="X33" s="156" t="s">
        <v>14</v>
      </c>
      <c r="Y33" s="328" t="s">
        <v>14</v>
      </c>
      <c r="Z33" s="328" t="s">
        <v>14</v>
      </c>
      <c r="AA33" s="156" t="s">
        <v>14</v>
      </c>
      <c r="AB33" s="156" t="s">
        <v>14</v>
      </c>
      <c r="AC33" s="156" t="s">
        <v>14</v>
      </c>
      <c r="AD33" s="156" t="s">
        <v>14</v>
      </c>
      <c r="AE33" s="87" t="s">
        <v>14</v>
      </c>
    </row>
    <row r="34" spans="1:64" ht="16.149999999999999">
      <c r="A34" t="s">
        <v>1246</v>
      </c>
      <c r="B34" s="156"/>
      <c r="C34" s="156"/>
      <c r="D34" s="87"/>
      <c r="E34" s="87"/>
      <c r="F34" s="156"/>
      <c r="G34" s="156"/>
      <c r="H34" s="156"/>
      <c r="I34" s="156"/>
      <c r="J34" s="156"/>
      <c r="K34" s="156"/>
      <c r="L34" s="87"/>
      <c r="M34" s="156"/>
      <c r="N34" s="156"/>
      <c r="O34" s="156"/>
      <c r="P34" s="87"/>
      <c r="Q34" s="87"/>
      <c r="R34" s="156"/>
      <c r="S34" s="156"/>
      <c r="T34" s="156"/>
      <c r="U34" s="156"/>
      <c r="V34" s="156"/>
      <c r="W34" s="87"/>
      <c r="X34" s="156"/>
      <c r="Y34" s="328"/>
      <c r="Z34" s="328"/>
      <c r="AA34" s="156"/>
      <c r="AB34" s="156"/>
      <c r="AC34" s="156"/>
      <c r="AD34" s="156"/>
      <c r="AE34" s="87"/>
      <c r="AF34" s="259">
        <f>100-EXP(1000*LN((0.001*AF17+1)/(0.001*$V$112+1))/$V$113)*100</f>
        <v>31.791871173928371</v>
      </c>
      <c r="AH34" s="259">
        <f>100-EXP(1000*LN((0.001*AH17+1)/(0.001*$V$112+1))/$V$113)*100</f>
        <v>28.853766094152348</v>
      </c>
      <c r="AI34" s="259">
        <f>100-EXP(1000*LN((0.001*AI17+1)/(0.001*$V$112+1))/$V$113)*100</f>
        <v>12.041182908854395</v>
      </c>
      <c r="AL34" s="259">
        <f>100-EXP(1000*LN((0.001*AL17+1)/(0.001*$V$112+1))/$V$113)*100</f>
        <v>30.339034801212463</v>
      </c>
      <c r="AM34" s="259">
        <f>100-EXP(1000*LN((0.001*AM17+1)/(0.001*$V$112+1))/$V$113)*100</f>
        <v>24.195700600990733</v>
      </c>
      <c r="AO34" s="259">
        <f>100-EXP(1000*LN((0.001*AO17+1)/(0.001*$V$112+1))/$V$113)*100</f>
        <v>28.853766094152348</v>
      </c>
      <c r="AP34" s="259">
        <f>100-EXP(1000*LN((0.001*AP17+1)/(0.001*$V$112+1))/$V$113)*100</f>
        <v>35.963091510075401</v>
      </c>
      <c r="AQ34" s="259">
        <f>100-EXP(1000*LN((0.001*AQ17+1)/(0.001*$V$112+1))/$V$113)*100</f>
        <v>43.52432244860168</v>
      </c>
      <c r="AR34" s="259">
        <f>100-EXP(1000*LN((0.001*AR17+1)/(0.001*$V$112+1))/$V$113)*100</f>
        <v>64.150084087068223</v>
      </c>
      <c r="AX34" s="259">
        <f>100-EXP(1000*LN((0.001*AX17+1)/(0.001*$V$112+1))/$V$113)*100</f>
        <v>28.853766094152348</v>
      </c>
      <c r="AZ34" s="259">
        <f>100-EXP(1000*LN((0.001*AZ17+1)/(0.001*$V$112+1))/$V$113)*100</f>
        <v>41.113559578910028</v>
      </c>
      <c r="BA34" s="259">
        <f>100-EXP(1000*LN((0.001*BA17+1)/(0.001*$V$112+1))/$V$113)*100</f>
        <v>-244.29634562308098</v>
      </c>
      <c r="BC34" s="259">
        <f t="shared" ref="BC34:BL34" si="6">100-EXP(1000*LN((0.001*BC17+1)/(0.001*$V$112+1))/$V$113)*100</f>
        <v>42.332129017636269</v>
      </c>
      <c r="BD34" s="259">
        <f t="shared" si="6"/>
        <v>38.59483656776851</v>
      </c>
      <c r="BE34" s="259">
        <f t="shared" si="6"/>
        <v>33.213014469948035</v>
      </c>
      <c r="BF34" s="259">
        <f t="shared" si="6"/>
        <v>34.603186389690293</v>
      </c>
      <c r="BG34" s="259">
        <f t="shared" si="6"/>
        <v>35.963091510075401</v>
      </c>
      <c r="BH34" s="259">
        <f t="shared" si="6"/>
        <v>30.339034801212463</v>
      </c>
      <c r="BI34" s="259">
        <f t="shared" si="6"/>
        <v>38.59483656776851</v>
      </c>
      <c r="BJ34" s="259">
        <f t="shared" si="6"/>
        <v>24.195700600990733</v>
      </c>
      <c r="BK34" s="259">
        <f t="shared" si="6"/>
        <v>41.113559578910028</v>
      </c>
      <c r="BL34" s="259">
        <f t="shared" si="6"/>
        <v>27.335307792705805</v>
      </c>
    </row>
    <row r="35" spans="1:64">
      <c r="AE35" s="87" t="s">
        <v>14</v>
      </c>
    </row>
    <row r="36" spans="1:64">
      <c r="A36" s="261" t="s">
        <v>1249</v>
      </c>
      <c r="B36" s="87" t="s">
        <v>1248</v>
      </c>
      <c r="C36" s="87" t="s">
        <v>1248</v>
      </c>
      <c r="D36" s="87" t="s">
        <v>1248</v>
      </c>
      <c r="E36" s="87" t="s">
        <v>1248</v>
      </c>
      <c r="F36" s="87" t="s">
        <v>1248</v>
      </c>
      <c r="G36" s="87" t="s">
        <v>1248</v>
      </c>
      <c r="H36" s="262" t="s">
        <v>1248</v>
      </c>
      <c r="I36" s="262" t="s">
        <v>1248</v>
      </c>
      <c r="J36" s="262" t="s">
        <v>1248</v>
      </c>
      <c r="K36" s="262" t="s">
        <v>1248</v>
      </c>
      <c r="L36" s="262" t="s">
        <v>1248</v>
      </c>
      <c r="M36" s="262" t="s">
        <v>1248</v>
      </c>
      <c r="N36" s="262" t="s">
        <v>1248</v>
      </c>
      <c r="O36" s="262" t="s">
        <v>1248</v>
      </c>
      <c r="P36" s="262" t="s">
        <v>1248</v>
      </c>
      <c r="Q36" s="262" t="s">
        <v>1248</v>
      </c>
      <c r="R36" s="262" t="s">
        <v>1248</v>
      </c>
      <c r="S36" s="262" t="s">
        <v>1248</v>
      </c>
      <c r="T36" s="262" t="s">
        <v>1248</v>
      </c>
      <c r="U36" s="262" t="s">
        <v>1248</v>
      </c>
      <c r="V36" s="262" t="s">
        <v>1248</v>
      </c>
      <c r="W36" s="262" t="s">
        <v>1248</v>
      </c>
      <c r="X36" s="262" t="s">
        <v>1248</v>
      </c>
      <c r="Y36" s="332" t="s">
        <v>1248</v>
      </c>
      <c r="Z36" s="332" t="s">
        <v>1248</v>
      </c>
      <c r="AA36" s="87" t="s">
        <v>1248</v>
      </c>
      <c r="AB36" s="87" t="s">
        <v>1248</v>
      </c>
      <c r="AC36" s="87" t="s">
        <v>1248</v>
      </c>
      <c r="AD36" s="87" t="s">
        <v>1248</v>
      </c>
      <c r="AE36" s="87"/>
    </row>
    <row r="37" spans="1:64">
      <c r="A37" s="261"/>
      <c r="B37" s="87"/>
      <c r="C37" s="87"/>
      <c r="D37" s="87"/>
      <c r="E37" s="87"/>
      <c r="F37" s="87"/>
      <c r="G37" s="87"/>
      <c r="H37" s="262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332"/>
      <c r="Z37" s="332"/>
      <c r="AA37" s="87"/>
      <c r="AB37" s="87"/>
      <c r="AC37" s="87"/>
      <c r="AD37" s="87"/>
    </row>
    <row r="38" spans="1:64" ht="16.149999999999999">
      <c r="A38" t="s">
        <v>1236</v>
      </c>
      <c r="B38" s="87"/>
      <c r="C38" s="156"/>
      <c r="D38" s="263">
        <f>100-EXP(1000*LN((0.001*D7+1)/(0.001*$E$38+1))/$D$113)*100</f>
        <v>-1117.2504497215705</v>
      </c>
      <c r="E38" s="250">
        <v>200</v>
      </c>
      <c r="F38" s="156" t="s">
        <v>14</v>
      </c>
      <c r="G38" s="156" t="s">
        <v>14</v>
      </c>
      <c r="H38" s="263">
        <f>100-EXP(1000*LN((0.001*H7+1)/(0.001*$B$112+1))/$D$113)*100</f>
        <v>55.972700110055797</v>
      </c>
      <c r="I38" s="263">
        <f>100-EXP(1000*LN((0.001*I7+1)/(0.001*$B$112+1))/$D$113)*100</f>
        <v>65.405541802693762</v>
      </c>
      <c r="J38" s="263">
        <f>100-EXP(1000*LN((0.001*J7+1)/(0.001*$B$112+1))/$D$113)*100</f>
        <v>58.167838019624085</v>
      </c>
      <c r="K38" s="263"/>
      <c r="L38" s="263"/>
      <c r="M38" s="263">
        <f>100-EXP(1000*LN((0.001*M7+1)/(0.001*$B$112+1))/$D$113)*100</f>
        <v>57.085410454394278</v>
      </c>
      <c r="N38" s="263">
        <f>100-EXP(1000*LN((0.001*N7+1)/(0.001*$B$112+1))/$D$113)*100</f>
        <v>60.747145435800789</v>
      </c>
      <c r="O38" s="263">
        <f>100-EXP(1000*LN((0.001*O7+1)/(0.001*$B$112+1))/$D$113)*100</f>
        <v>58.697972697046303</v>
      </c>
      <c r="P38" s="263"/>
      <c r="Q38" s="263">
        <f>100-EXP(1000*LN((0.001*Q7+1)/(0.001*$B$112+1))/$D$113)*100</f>
        <v>61.730357006514403</v>
      </c>
      <c r="R38" s="263"/>
      <c r="S38" s="263"/>
      <c r="T38" s="263">
        <f>100-EXP(1000*LN((0.001*T7+1)/(0.001*$B$112+1))/$D$113)*100</f>
        <v>38.293909259954674</v>
      </c>
      <c r="U38" s="263">
        <f>100-EXP(1000*LN((0.001*U7+1)/(0.001*$B$112+1))/$D$113)*100</f>
        <v>63.15568853747466</v>
      </c>
      <c r="V38" s="263">
        <f>100-EXP(1000*LN((0.001*V7+1)/(0.001*$B$112+1))/$D$113)*100</f>
        <v>66.263580139401398</v>
      </c>
      <c r="W38" s="263"/>
      <c r="X38" s="263"/>
      <c r="Y38" s="333">
        <f>100-EXP(1000*LN((0.001*Y7+1)/(0.001*$B$112+1))/$D$113)*100</f>
        <v>73.359480846752689</v>
      </c>
      <c r="Z38" s="333">
        <f>100-EXP(1000*LN((0.001*Z7+1)/(0.001*$B$112+1))/$D$113)*100</f>
        <v>72.694607152259081</v>
      </c>
      <c r="AA38" s="156" t="s">
        <v>14</v>
      </c>
      <c r="AB38" s="156" t="s">
        <v>14</v>
      </c>
      <c r="AC38" s="156" t="s">
        <v>14</v>
      </c>
      <c r="AD38" s="156" t="s">
        <v>14</v>
      </c>
      <c r="AE38" s="87" t="s">
        <v>14</v>
      </c>
      <c r="AF38" s="263">
        <f>100-EXP(1000*LN((0.001*AF7+1)/(0.001*$B$112+1))/$D$113)*100</f>
        <v>12.712689296498468</v>
      </c>
      <c r="AH38" s="263">
        <f>100-EXP(1000*LN((0.001*AH7+1)/(0.001*$B$112+1))/$D$113)*100</f>
        <v>16.177729005626887</v>
      </c>
      <c r="AI38" s="263">
        <f>100-EXP(1000*LN((0.001*AI7+1)/(0.001*$B$112+1))/$D$113)*100</f>
        <v>53.652757321696349</v>
      </c>
      <c r="AL38" s="263">
        <f>100-EXP(1000*LN((0.001*AL7+1)/(0.001*$B$112+1))/$D$113)*100</f>
        <v>0</v>
      </c>
      <c r="AM38" s="263">
        <f>100-EXP(1000*LN((0.001*AM7+1)/(0.001*$B$112+1))/$D$113)*100</f>
        <v>36.646730379825243</v>
      </c>
      <c r="AO38" s="263">
        <f>100-EXP(1000*LN((0.001*AO7+1)/(0.001*$B$112+1))/$D$113)*100</f>
        <v>51.826315437527413</v>
      </c>
      <c r="AP38" s="263">
        <f>100-EXP(1000*LN((0.001*AP7+1)/(0.001*$B$112+1))/$D$113)*100</f>
        <v>58.697972697046303</v>
      </c>
      <c r="AQ38" s="263">
        <f>100-EXP(1000*LN((0.001*AQ7+1)/(0.001*$B$112+1))/$D$113)*100</f>
        <v>68.30983855484898</v>
      </c>
      <c r="AR38" s="263">
        <f>100-EXP(1000*LN((0.001*AR7+1)/(0.001*$B$112+1))/$D$113)*100</f>
        <v>80.108203347011354</v>
      </c>
      <c r="AX38" s="263">
        <f>100-EXP(1000*LN((0.001*AX7+1)/(0.001*$B$112+1))/$D$113)*100</f>
        <v>57.63035375969875</v>
      </c>
      <c r="AZ38" s="263">
        <f>100-EXP(1000*LN((0.001*AZ7+1)/(0.001*$B$112+1))/$D$113)*100</f>
        <v>57.085410454394278</v>
      </c>
      <c r="BA38" s="263">
        <f>100-EXP(1000*LN((0.001*BA7+1)/(0.001*$B$112+1))/$D$113)*100</f>
        <v>-90.592254464347349</v>
      </c>
      <c r="BC38" s="263">
        <f t="shared" ref="BC38:BL38" si="7">100-EXP(1000*LN((0.001*BC7+1)/(0.001*$B$112+1))/$D$113)*100</f>
        <v>58.167838019624085</v>
      </c>
      <c r="BD38" s="263">
        <f t="shared" si="7"/>
        <v>59.220865540581457</v>
      </c>
      <c r="BE38" s="263">
        <f t="shared" si="7"/>
        <v>50.56562484434523</v>
      </c>
      <c r="BF38" s="263">
        <f t="shared" si="7"/>
        <v>48.607366392240451</v>
      </c>
      <c r="BG38" s="263">
        <f t="shared" si="7"/>
        <v>43.704846457444191</v>
      </c>
      <c r="BH38" s="263">
        <f t="shared" si="7"/>
        <v>62.211969101621101</v>
      </c>
      <c r="BI38" s="263">
        <f t="shared" si="7"/>
        <v>59.73662261311847</v>
      </c>
      <c r="BJ38" s="263">
        <f t="shared" si="7"/>
        <v>49.921969634376261</v>
      </c>
      <c r="BK38" s="263">
        <f t="shared" si="7"/>
        <v>35.805403290900571</v>
      </c>
      <c r="BL38" s="263">
        <f t="shared" si="7"/>
        <v>48.607366392240451</v>
      </c>
    </row>
    <row r="39" spans="1:64" ht="16.149999999999999">
      <c r="A39" t="s">
        <v>1237</v>
      </c>
      <c r="B39" s="87"/>
      <c r="C39" s="87"/>
      <c r="D39" s="263">
        <f>100-EXP(1000*LN((0.001*D8+1)/(0.001*$E$39+1))/$H$113)*100</f>
        <v>25.999986189867954</v>
      </c>
      <c r="E39" s="87">
        <v>-69</v>
      </c>
      <c r="F39" s="156" t="s">
        <v>14</v>
      </c>
      <c r="G39" s="156" t="s">
        <v>14</v>
      </c>
      <c r="H39" s="263">
        <f>100-EXP(1000*LN((0.001*H8+1)/(0.001*$F$112+1))/$H$113)*100</f>
        <v>57.242898617564471</v>
      </c>
      <c r="I39" s="263">
        <f>100-EXP(1000*LN((0.001*I8+1)/(0.001*$F$112+1))/$H$113)*100</f>
        <v>59.579657567801185</v>
      </c>
      <c r="J39" s="263">
        <f>100-EXP(1000*LN((0.001*J8+1)/(0.001*$F$112+1))/$H$113)*100</f>
        <v>54.752915309993654</v>
      </c>
      <c r="K39" s="263"/>
      <c r="L39" s="263"/>
      <c r="M39" s="263">
        <f>100-EXP(1000*LN((0.001*M8+1)/(0.001*$F$112+1))/$H$113)*100</f>
        <v>58.262503302373624</v>
      </c>
      <c r="N39" s="263">
        <f>100-EXP(1000*LN((0.001*N8+1)/(0.001*$F$112+1))/$H$113)*100</f>
        <v>55.839514858031251</v>
      </c>
      <c r="O39" s="263">
        <f>100-EXP(1000*LN((0.001*O8+1)/(0.001*$F$112+1))/$H$113)*100</f>
        <v>58.262503302373624</v>
      </c>
      <c r="P39" s="263"/>
      <c r="Q39" s="263"/>
      <c r="R39" s="263"/>
      <c r="S39" s="263">
        <f>100-EXP(1000*LN((0.001*S8+1)/(0.001*$F$112+1))/$H$113)*100</f>
        <v>39.065947454817099</v>
      </c>
      <c r="T39" s="263">
        <f>100-EXP(1000*LN((0.001*T8+1)/(0.001*$F$112+1))/$H$113)*100</f>
        <v>51.705120946066529</v>
      </c>
      <c r="U39" s="263">
        <f>100-EXP(1000*LN((0.001*U8+1)/(0.001*$F$112+1))/$H$113)*100</f>
        <v>75.204577296809134</v>
      </c>
      <c r="V39" s="263">
        <f>100-EXP(1000*LN((0.001*V8+1)/(0.001*$F$112+1))/$H$113)*100</f>
        <v>92.805747647546212</v>
      </c>
      <c r="W39" s="263"/>
      <c r="X39" s="263"/>
      <c r="Y39" s="333">
        <f>100-EXP(1000*LN((0.001*Y8+1)/(0.001*$F$112+1))/$H$113)*100</f>
        <v>89.525662124438199</v>
      </c>
      <c r="Z39" s="333">
        <f>100-EXP(1000*LN((0.001*Z8+1)/(0.001*$F$112+1))/$H$113)*100</f>
        <v>78.795086611821745</v>
      </c>
      <c r="AA39" s="156" t="s">
        <v>14</v>
      </c>
      <c r="AB39" s="156" t="s">
        <v>14</v>
      </c>
      <c r="AC39" s="156" t="s">
        <v>14</v>
      </c>
      <c r="AD39" s="156" t="s">
        <v>14</v>
      </c>
      <c r="AE39" s="87" t="s">
        <v>14</v>
      </c>
      <c r="AF39" s="263">
        <f>100-EXP(1000*LN((0.001*AF8+1)/(0.001*$F$112+1))/$H$113)*100</f>
        <v>37.503659077096799</v>
      </c>
      <c r="AH39" s="263">
        <f>100-EXP(1000*LN((0.001*AH8+1)/(0.001*$F$112+1))/$H$113)*100</f>
        <v>34.241875176631368</v>
      </c>
      <c r="AI39" s="263">
        <f>100-EXP(1000*LN((0.001*AI8+1)/(0.001*$F$112+1))/$H$113)*100</f>
        <v>46.246418703124128</v>
      </c>
      <c r="AL39" s="263">
        <f>100-EXP(1000*LN((0.001*AL8+1)/(0.001*$F$112+1))/$H$113)*100</f>
        <v>39.065947454817099</v>
      </c>
      <c r="AM39" s="263">
        <f>100-EXP(1000*LN((0.001*AM8+1)/(0.001*$F$112+1))/$H$113)*100</f>
        <v>43.021418881537642</v>
      </c>
      <c r="AO39" s="263">
        <f>100-EXP(1000*LN((0.001*AO8+1)/(0.001*$F$112+1))/$H$113)*100</f>
        <v>57.242898617564471</v>
      </c>
      <c r="AP39" s="263">
        <f>100-EXP(1000*LN((0.001*AP8+1)/(0.001*$F$112+1))/$H$113)*100</f>
        <v>48.424194298839275</v>
      </c>
      <c r="AQ39" s="263">
        <f>100-EXP(1000*LN((0.001*AQ8+1)/(0.001*$F$112+1))/$H$113)*100</f>
        <v>86.118392670466974</v>
      </c>
      <c r="AR39" s="263">
        <f>100-EXP(1000*LN((0.001*AR8+1)/(0.001*$F$112+1))/$H$113)*100</f>
        <v>89.238561957237309</v>
      </c>
      <c r="AX39" s="263">
        <f>100-EXP(1000*LN((0.001*AX8+1)/(0.001*$F$112+1))/$H$113)*100</f>
        <v>48.847725559730563</v>
      </c>
      <c r="AZ39" s="263">
        <f>100-EXP(1000*LN((0.001*AZ8+1)/(0.001*$F$112+1))/$H$113)*100</f>
        <v>45.798545645273556</v>
      </c>
      <c r="BA39" s="263">
        <f>100-EXP(1000*LN((0.001*BA8+1)/(0.001*$F$112+1))/$H$113)*100</f>
        <v>22.577770333681343</v>
      </c>
      <c r="BC39" s="263">
        <f t="shared" ref="BC39:BL39" si="8">100-EXP(1000*LN((0.001*BC8+1)/(0.001*$F$112+1))/$H$113)*100</f>
        <v>50.503128370782214</v>
      </c>
      <c r="BD39" s="263">
        <f t="shared" si="8"/>
        <v>50.095006628471225</v>
      </c>
      <c r="BE39" s="263">
        <f t="shared" si="8"/>
        <v>51.308147384781506</v>
      </c>
      <c r="BF39" s="263">
        <f t="shared" si="8"/>
        <v>51.308147384781506</v>
      </c>
      <c r="BG39" s="263">
        <f t="shared" si="8"/>
        <v>50.907495836126415</v>
      </c>
      <c r="BH39" s="263">
        <f t="shared" si="8"/>
        <v>62.966907360410005</v>
      </c>
      <c r="BI39" s="263">
        <f t="shared" si="8"/>
        <v>61.160759095944506</v>
      </c>
      <c r="BJ39" s="263">
        <f t="shared" si="8"/>
        <v>67.842522599198077</v>
      </c>
      <c r="BK39" s="263">
        <f t="shared" si="8"/>
        <v>52.488183700614258</v>
      </c>
      <c r="BL39" s="263">
        <f t="shared" si="8"/>
        <v>69.774038386098326</v>
      </c>
    </row>
    <row r="40" spans="1:64" ht="16.149999999999999">
      <c r="A40" t="s">
        <v>1238</v>
      </c>
      <c r="B40" s="156"/>
      <c r="C40" s="156"/>
      <c r="D40" s="263">
        <f>100-EXP(1000*LN((0.001*D9+1)/(0.001*$E$40+1))/$P$113)*100</f>
        <v>14.874455702201132</v>
      </c>
      <c r="E40" s="87">
        <v>-94</v>
      </c>
      <c r="F40" s="156" t="s">
        <v>14</v>
      </c>
      <c r="G40" s="156" t="s">
        <v>14</v>
      </c>
      <c r="H40" s="263">
        <f>100-EXP(1000*LN((0.001*H9+1)/(0.001*$R$112+1))/$P$113)*100</f>
        <v>19.853844642283406</v>
      </c>
      <c r="I40" s="263">
        <f t="shared" ref="I40:Z40" si="9">100-EXP(1000*LN((0.001*I9+1)/(0.001*$R$112+1))/$P$113)*100</f>
        <v>29.363802643579419</v>
      </c>
      <c r="J40" s="263">
        <f t="shared" si="9"/>
        <v>84.64644694571048</v>
      </c>
      <c r="K40" s="263"/>
      <c r="L40" s="263"/>
      <c r="M40" s="263">
        <f t="shared" si="9"/>
        <v>30.877489806214314</v>
      </c>
      <c r="N40" s="263">
        <f t="shared" si="9"/>
        <v>27.810539368495569</v>
      </c>
      <c r="O40" s="263">
        <f t="shared" si="9"/>
        <v>24.580425785527709</v>
      </c>
      <c r="P40" s="263"/>
      <c r="Q40" s="263"/>
      <c r="R40" s="263"/>
      <c r="S40" s="263">
        <f t="shared" si="9"/>
        <v>34.845429948747807</v>
      </c>
      <c r="T40" s="263">
        <f t="shared" si="9"/>
        <v>45.786100512727465</v>
      </c>
      <c r="U40" s="263">
        <f t="shared" si="9"/>
        <v>17.127431434745972</v>
      </c>
      <c r="V40" s="263">
        <f t="shared" si="9"/>
        <v>15.72292709418835</v>
      </c>
      <c r="W40" s="263"/>
      <c r="X40" s="263"/>
      <c r="Y40" s="333">
        <f t="shared" si="9"/>
        <v>0</v>
      </c>
      <c r="Z40" s="333">
        <f t="shared" si="9"/>
        <v>0.57752737460309334</v>
      </c>
      <c r="AA40" s="156" t="s">
        <v>14</v>
      </c>
      <c r="AB40" s="156" t="s">
        <v>14</v>
      </c>
      <c r="AC40" s="156" t="s">
        <v>14</v>
      </c>
      <c r="AD40" s="156" t="s">
        <v>14</v>
      </c>
      <c r="AE40" s="87" t="s">
        <v>14</v>
      </c>
      <c r="AF40" s="263">
        <f>100-EXP(1000*LN((0.001*AF9+1)/(0.001*$R$112+1))/$P$113)*100</f>
        <v>44.075639840510426</v>
      </c>
      <c r="AH40" s="263">
        <f>100-EXP(1000*LN((0.001*AH9+1)/(0.001*$R$112+1))/$P$113)*100</f>
        <v>43.196377894010887</v>
      </c>
      <c r="AI40" s="263">
        <f>100-EXP(1000*LN((0.001*AI9+1)/(0.001*$R$112+1))/$P$113)*100</f>
        <v>37.561712167906023</v>
      </c>
      <c r="AL40" s="263">
        <f>100-EXP(1000*LN((0.001*AL9+1)/(0.001*$R$112+1))/$P$113)*100</f>
        <v>41.998322300868587</v>
      </c>
      <c r="AM40" s="263">
        <f>100-EXP(1000*LN((0.001*AM9+1)/(0.001*$R$112+1))/$P$113)*100</f>
        <v>36.559183171712696</v>
      </c>
      <c r="AO40" s="263">
        <f>100-EXP(1000*LN((0.001*AO9+1)/(0.001*$R$112+1))/$P$113)*100</f>
        <v>9.8142176667535495</v>
      </c>
      <c r="AP40" s="263">
        <f>100-EXP(1000*LN((0.001*AP9+1)/(0.001*$R$112+1))/$P$113)*100</f>
        <v>2.8483356388803998</v>
      </c>
      <c r="AQ40" s="263">
        <f>100-EXP(1000*LN((0.001*AQ9+1)/(0.001*$R$112+1))/$P$113)*100</f>
        <v>31.249865091714469</v>
      </c>
      <c r="AR40" s="263" t="e">
        <f>100-EXP(1000*LN((0.001*AR9+1)/(0.001*$R$112+1))/$P$113)*100</f>
        <v>#VALUE!</v>
      </c>
      <c r="AX40" s="263">
        <f>100-EXP(1000*LN((0.001*AX9+1)/(0.001*$R$112+1))/$P$113)*100</f>
        <v>44.075639840510426</v>
      </c>
      <c r="AZ40" s="263">
        <f>100-EXP(1000*LN((0.001*AZ9+1)/(0.001*$R$112+1))/$P$113)*100</f>
        <v>39.191060240831689</v>
      </c>
      <c r="BA40" s="263">
        <f>100-EXP(1000*LN((0.001*BA9+1)/(0.001*$R$112+1))/$P$113)*100</f>
        <v>3.4063675697477009</v>
      </c>
      <c r="BC40" s="263">
        <f t="shared" ref="BC40:BL40" si="10">100-EXP(1000*LN((0.001*BC9+1)/(0.001*$R$112+1))/$P$113)*100</f>
        <v>31.249865091714469</v>
      </c>
      <c r="BD40" s="263">
        <f t="shared" si="10"/>
        <v>30.125519566714715</v>
      </c>
      <c r="BE40" s="263">
        <f t="shared" si="10"/>
        <v>23.746229667327498</v>
      </c>
      <c r="BF40" s="263">
        <f t="shared" si="10"/>
        <v>27.018691987669868</v>
      </c>
      <c r="BG40" s="263">
        <f t="shared" si="10"/>
        <v>31.249865091714469</v>
      </c>
      <c r="BH40" s="263">
        <f t="shared" si="10"/>
        <v>46.891888152099916</v>
      </c>
      <c r="BI40" s="263">
        <f t="shared" si="10"/>
        <v>30.502713949210118</v>
      </c>
      <c r="BJ40" s="263">
        <f t="shared" si="10"/>
        <v>30.502713949210118</v>
      </c>
      <c r="BK40" s="263">
        <f t="shared" si="10"/>
        <v>38.869273720108509</v>
      </c>
      <c r="BL40" s="263">
        <f t="shared" si="10"/>
        <v>44.075639840510426</v>
      </c>
    </row>
    <row r="41" spans="1:64" ht="16.149999999999999">
      <c r="A41" t="s">
        <v>1239</v>
      </c>
      <c r="B41" s="156"/>
      <c r="C41" s="156"/>
      <c r="D41" s="263">
        <f>100-EXP(1000*LN((0.001*D10+1)/(0.001*$E$41+1))/$L$113)*100</f>
        <v>-71.908788875619251</v>
      </c>
      <c r="E41" s="87">
        <v>-102</v>
      </c>
      <c r="F41" s="156" t="s">
        <v>14</v>
      </c>
      <c r="G41" s="156" t="s">
        <v>14</v>
      </c>
      <c r="H41" s="263">
        <f>100-EXP(1000*LN((0.001*H10+1)/(0.001*$J$112+1))/$L$113)*100</f>
        <v>44.347490433453032</v>
      </c>
      <c r="I41" s="263">
        <f>100-EXP(1000*LN((0.001*I10+1)/(0.001*$J$112+1))/$L$113)*100</f>
        <v>41.912311409564317</v>
      </c>
      <c r="J41" s="263">
        <f>100-EXP(1000*LN((0.001*J10+1)/(0.001*$J$112+1))/$L$113)*100</f>
        <v>73.85838753073395</v>
      </c>
      <c r="K41" s="263"/>
      <c r="L41" s="263"/>
      <c r="M41" s="263">
        <f>100-EXP(1000*LN((0.001*M10+1)/(0.001*$J$112+1))/$L$113)*100</f>
        <v>40.653006402174853</v>
      </c>
      <c r="N41" s="263">
        <f>100-EXP(1000*LN((0.001*N10+1)/(0.001*$J$112+1))/$L$113)*100</f>
        <v>39.365004343657183</v>
      </c>
      <c r="O41" s="263">
        <f>100-EXP(1000*LN((0.001*O10+1)/(0.001*$J$112+1))/$L$113)*100</f>
        <v>54.05089205075258</v>
      </c>
      <c r="P41" s="263"/>
      <c r="Q41" s="263"/>
      <c r="R41" s="263"/>
      <c r="S41" s="263">
        <f>100-EXP(1000*LN((0.001*S10+1)/(0.001*$J$112+1))/$L$113)*100</f>
        <v>4.305027052397719</v>
      </c>
      <c r="T41" s="263">
        <f>100-EXP(1000*LN((0.001*T10+1)/(0.001*$J$112+1))/$L$113)*100</f>
        <v>47.801238012673444</v>
      </c>
      <c r="U41" s="263">
        <f>100-EXP(1000*LN((0.001*U10+1)/(0.001*$J$112+1))/$L$113)*100</f>
        <v>73.314073526629414</v>
      </c>
      <c r="V41" s="263">
        <f>100-EXP(1000*LN((0.001*V10+1)/(0.001*$J$112+1))/$L$113)*100</f>
        <v>89.641475156776139</v>
      </c>
      <c r="W41" s="263"/>
      <c r="X41" s="263"/>
      <c r="Y41" s="333">
        <f>100-EXP(1000*LN((0.001*Y10+1)/(0.001*$J$112+1))/$L$113)*100</f>
        <v>-30.483854462564352</v>
      </c>
      <c r="Z41" s="333">
        <f>100-EXP(1000*LN((0.001*Z10+1)/(0.001*$J$112+1))/$L$113)*100</f>
        <v>-30.483854462564352</v>
      </c>
      <c r="AA41" s="156" t="s">
        <v>14</v>
      </c>
      <c r="AB41" s="156" t="s">
        <v>14</v>
      </c>
      <c r="AC41" s="156" t="s">
        <v>14</v>
      </c>
      <c r="AD41" s="156" t="s">
        <v>14</v>
      </c>
      <c r="AE41" s="87" t="s">
        <v>14</v>
      </c>
      <c r="AF41" s="263">
        <f>100-EXP(1000*LN((0.001*AF10+1)/(0.001*$J$112+1))/$L$113)*100</f>
        <v>48.90185609003521</v>
      </c>
      <c r="AH41" s="263">
        <f>100-EXP(1000*LN((0.001*AH10+1)/(0.001*$J$112+1))/$L$113)*100</f>
        <v>16.091202535014162</v>
      </c>
      <c r="AI41" s="263">
        <f>100-EXP(1000*LN((0.001*AI10+1)/(0.001*$J$112+1))/$L$113)*100</f>
        <v>33.912048942332547</v>
      </c>
      <c r="AL41" s="263">
        <f>100-EXP(1000*LN((0.001*AL10+1)/(0.001*$J$112+1))/$L$113)*100</f>
        <v>10.401359568105192</v>
      </c>
      <c r="AM41" s="263">
        <f>100-EXP(1000*LN((0.001*AM10+1)/(0.001*$J$112+1))/$L$113)*100</f>
        <v>33.912048942332547</v>
      </c>
      <c r="AO41" s="263">
        <f>100-EXP(1000*LN((0.001*AO10+1)/(0.001*$J$112+1))/$L$113)*100</f>
        <v>24.746904958119742</v>
      </c>
      <c r="AP41" s="263">
        <f>100-EXP(1000*LN((0.001*AP10+1)/(0.001*$J$112+1))/$L$113)*100</f>
        <v>0</v>
      </c>
      <c r="AQ41" s="263">
        <f>100-EXP(1000*LN((0.001*AQ10+1)/(0.001*$J$112+1))/$L$113)*100</f>
        <v>96.999651136065296</v>
      </c>
      <c r="AR41" s="263">
        <f>100-EXP(1000*LN((0.001*AR10+1)/(0.001*$J$112+1))/$L$113)*100</f>
        <v>96.519582504235728</v>
      </c>
      <c r="AX41" s="263">
        <f>100-EXP(1000*LN((0.001*AX10+1)/(0.001*$J$112+1))/$L$113)*100</f>
        <v>10.401359568105192</v>
      </c>
      <c r="AZ41" s="263">
        <f>100-EXP(1000*LN((0.001*AZ10+1)/(0.001*$J$112+1))/$L$113)*100</f>
        <v>36.700148591065087</v>
      </c>
      <c r="BA41" s="263">
        <f>100-EXP(1000*LN((0.001*BA10+1)/(0.001*$J$112+1))/$L$113)*100</f>
        <v>-82.893723691819844</v>
      </c>
      <c r="BC41" s="263">
        <f t="shared" ref="BC41:BL41" si="11">100-EXP(1000*LN((0.001*BC10+1)/(0.001*$J$112+1))/$L$113)*100</f>
        <v>16.091202535014162</v>
      </c>
      <c r="BD41" s="263">
        <f t="shared" si="11"/>
        <v>12.341697612355645</v>
      </c>
      <c r="BE41" s="263">
        <f t="shared" si="11"/>
        <v>27.941876227953983</v>
      </c>
      <c r="BF41" s="263">
        <f t="shared" si="11"/>
        <v>26.362582471429903</v>
      </c>
      <c r="BG41" s="263">
        <f t="shared" si="11"/>
        <v>21.402860086809042</v>
      </c>
      <c r="BH41" s="263">
        <f t="shared" si="11"/>
        <v>24.746904958119742</v>
      </c>
      <c r="BI41" s="263">
        <f t="shared" si="11"/>
        <v>16.091202535014162</v>
      </c>
      <c r="BJ41" s="263">
        <f t="shared" si="11"/>
        <v>27.941876227953983</v>
      </c>
      <c r="BK41" s="263">
        <f t="shared" si="11"/>
        <v>29.485643655438736</v>
      </c>
      <c r="BL41" s="263">
        <f t="shared" si="11"/>
        <v>30.994721079470239</v>
      </c>
    </row>
    <row r="42" spans="1:64" ht="16.149999999999999">
      <c r="A42" t="s">
        <v>1240</v>
      </c>
      <c r="B42" s="156"/>
      <c r="C42" s="156"/>
      <c r="D42" s="87"/>
      <c r="E42" s="87"/>
      <c r="F42" s="156" t="s">
        <v>14</v>
      </c>
      <c r="G42" s="156" t="s">
        <v>14</v>
      </c>
      <c r="H42" s="263">
        <f>100-EXP(1000*LN((0.001*H11+1)/(0.001*$J$114+1))/$L$113)*100</f>
        <v>63.373389231129416</v>
      </c>
      <c r="I42" s="263">
        <f>100-EXP(1000*LN((0.001*I11+1)/(0.001*$J$114+1))/$L$113)*100</f>
        <v>58.586769509226755</v>
      </c>
      <c r="J42" s="263">
        <f>100-EXP(1000*LN((0.001*J11+1)/(0.001*$J$114+1))/$L$113)*100</f>
        <v>34.599769437815169</v>
      </c>
      <c r="K42" s="263"/>
      <c r="L42" s="263"/>
      <c r="M42" s="263">
        <f>100-EXP(1000*LN((0.001*M11+1)/(0.001*$J$114+1))/$L$113)*100</f>
        <v>57.727158455869684</v>
      </c>
      <c r="N42" s="263">
        <f>100-EXP(1000*LN((0.001*N11+1)/(0.001*$J$114+1))/$L$113)*100</f>
        <v>65.545346203912658</v>
      </c>
      <c r="O42" s="263">
        <f>100-EXP(1000*LN((0.001*O11+1)/(0.001*$J$114+1))/$L$113)*100</f>
        <v>61.845905473720187</v>
      </c>
      <c r="P42" s="263"/>
      <c r="Q42" s="263"/>
      <c r="R42" s="263"/>
      <c r="S42" s="263">
        <f>100-EXP(1000*LN((0.001*S11+1)/(0.001*$J$114+1))/$L$113)*100</f>
        <v>20.916771198248625</v>
      </c>
      <c r="T42" s="263">
        <f>100-EXP(1000*LN((0.001*T11+1)/(0.001*$J$114+1))/$L$113)*100</f>
        <v>49.09299242350027</v>
      </c>
      <c r="U42" s="263">
        <f>100-EXP(1000*LN((0.001*U11+1)/(0.001*$J$114+1))/$L$113)*100</f>
        <v>54.09682706118646</v>
      </c>
      <c r="V42" s="263">
        <f>100-EXP(1000*LN((0.001*V11+1)/(0.001*$J$114+1))/$L$113)*100</f>
        <v>65.545346203912658</v>
      </c>
      <c r="W42" s="263"/>
      <c r="X42" s="263"/>
      <c r="Y42" s="333">
        <f>100-EXP(1000*LN((0.001*Y11+1)/(0.001*$J$114+1))/$L$113)*100</f>
        <v>-80.030738490310142</v>
      </c>
      <c r="Z42" s="333">
        <f>100-EXP(1000*LN((0.001*Z11+1)/(0.001*$J$114+1))/$L$113)*100</f>
        <v>56.848792949820471</v>
      </c>
      <c r="AA42" s="156" t="s">
        <v>14</v>
      </c>
      <c r="AB42" s="156" t="s">
        <v>14</v>
      </c>
      <c r="AC42" s="156" t="s">
        <v>14</v>
      </c>
      <c r="AD42" s="156" t="s">
        <v>14</v>
      </c>
      <c r="AE42" s="87" t="s">
        <v>14</v>
      </c>
      <c r="AF42" s="263">
        <f>100-EXP(1000*LN((0.001*AF11+1)/(0.001*$J$114+1))/$L$113)*100</f>
        <v>24.197753468713472</v>
      </c>
      <c r="AH42" s="263">
        <f>100-EXP(1000*LN((0.001*AH11+1)/(0.001*$J$114+1))/$L$113)*100</f>
        <v>0</v>
      </c>
      <c r="AI42" s="263">
        <f>100-EXP(1000*LN((0.001*AI11+1)/(0.001*$J$114+1))/$L$113)*100</f>
        <v>27.336106105462193</v>
      </c>
      <c r="AL42" s="263">
        <f>100-EXP(1000*LN((0.001*AL11+1)/(0.001*$J$114+1))/$L$113)*100</f>
        <v>2.121935638262471</v>
      </c>
      <c r="AM42" s="263">
        <f>100-EXP(1000*LN((0.001*AM11+1)/(0.001*$J$114+1))/$L$113)*100</f>
        <v>10.14827291348557</v>
      </c>
      <c r="AO42" s="263">
        <f>100-EXP(1000*LN((0.001*AO11+1)/(0.001*$J$114+1))/$L$113)*100</f>
        <v>25.784345971076235</v>
      </c>
      <c r="AP42" s="263">
        <f>100-EXP(1000*LN((0.001*AP11+1)/(0.001*$J$114+1))/$L$113)*100</f>
        <v>10.14827291348557</v>
      </c>
      <c r="AQ42" s="263">
        <f>100-EXP(1000*LN((0.001*AQ11+1)/(0.001*$J$114+1))/$L$113)*100</f>
        <v>92.794685254160242</v>
      </c>
      <c r="AR42" s="263">
        <f>100-EXP(1000*LN((0.001*AR11+1)/(0.001*$J$114+1))/$L$113)*100</f>
        <v>90.053173185388331</v>
      </c>
      <c r="AX42" s="263">
        <f>100-EXP(1000*LN((0.001*AX11+1)/(0.001*$J$114+1))/$L$113)*100</f>
        <v>13.899355616495185</v>
      </c>
      <c r="AZ42" s="263">
        <f>100-EXP(1000*LN((0.001*AZ11+1)/(0.001*$J$114+1))/$L$113)*100</f>
        <v>24.197753468713472</v>
      </c>
      <c r="BA42" s="263">
        <f>100-EXP(1000*LN((0.001*BA11+1)/(0.001*$J$114+1))/$L$113)*100</f>
        <v>-435.42889988268053</v>
      </c>
      <c r="BC42" s="263">
        <f t="shared" ref="BC42:BL42" si="12">100-EXP(1000*LN((0.001*BC11+1)/(0.001*$J$114+1))/$L$113)*100</f>
        <v>8.2087524812444457</v>
      </c>
      <c r="BD42" s="263">
        <f t="shared" si="12"/>
        <v>12.044808299709089</v>
      </c>
      <c r="BE42" s="263">
        <f t="shared" si="12"/>
        <v>20.916771198248625</v>
      </c>
      <c r="BF42" s="263">
        <f t="shared" si="12"/>
        <v>15.712887691414565</v>
      </c>
      <c r="BG42" s="263">
        <f t="shared" si="12"/>
        <v>20.916771198248625</v>
      </c>
      <c r="BH42" s="263">
        <f t="shared" si="12"/>
        <v>17.486353812763781</v>
      </c>
      <c r="BI42" s="263">
        <f t="shared" si="12"/>
        <v>19.220680323275204</v>
      </c>
      <c r="BJ42" s="263">
        <f t="shared" si="12"/>
        <v>22.575508608525112</v>
      </c>
      <c r="BK42" s="263">
        <f t="shared" si="12"/>
        <v>24.197753468713472</v>
      </c>
      <c r="BL42" s="263">
        <f t="shared" si="12"/>
        <v>17.486353812763781</v>
      </c>
    </row>
    <row r="43" spans="1:64" ht="16.149999999999999">
      <c r="A43" t="s">
        <v>1241</v>
      </c>
      <c r="B43" s="156"/>
      <c r="C43" s="156"/>
      <c r="D43" s="156"/>
      <c r="E43" s="156"/>
      <c r="F43" s="156" t="s">
        <v>14</v>
      </c>
      <c r="G43" s="156" t="s">
        <v>14</v>
      </c>
      <c r="H43" s="87">
        <v>-25.7</v>
      </c>
      <c r="I43" s="87">
        <v>-25.6</v>
      </c>
      <c r="J43" s="87">
        <v>-24.7</v>
      </c>
      <c r="K43" s="156" t="s">
        <v>14</v>
      </c>
      <c r="L43" s="87" t="s">
        <v>103</v>
      </c>
      <c r="M43" s="87">
        <v>-25.4</v>
      </c>
      <c r="N43" s="87">
        <v>-25.4</v>
      </c>
      <c r="O43" s="87">
        <v>-25</v>
      </c>
      <c r="P43" s="87" t="s">
        <v>103</v>
      </c>
      <c r="Q43" s="87" t="s">
        <v>103</v>
      </c>
      <c r="R43" s="156" t="s">
        <v>14</v>
      </c>
      <c r="S43" s="87">
        <v>-26.3</v>
      </c>
      <c r="T43" s="87">
        <v>-26.4</v>
      </c>
      <c r="U43" s="87">
        <v>-23.4</v>
      </c>
      <c r="V43" s="156" t="s">
        <v>14</v>
      </c>
      <c r="W43" s="87" t="s">
        <v>103</v>
      </c>
      <c r="X43" s="156" t="s">
        <v>14</v>
      </c>
      <c r="Y43" s="328" t="s">
        <v>14</v>
      </c>
      <c r="Z43" s="205">
        <v>-23.7</v>
      </c>
      <c r="AA43" s="156" t="s">
        <v>14</v>
      </c>
      <c r="AB43" s="156" t="s">
        <v>14</v>
      </c>
      <c r="AC43" s="156" t="s">
        <v>14</v>
      </c>
      <c r="AD43" s="156" t="s">
        <v>14</v>
      </c>
      <c r="AE43" s="87" t="s">
        <v>14</v>
      </c>
      <c r="AF43" s="87"/>
      <c r="AH43" s="87"/>
      <c r="AI43" s="87"/>
      <c r="AL43" s="87"/>
      <c r="AM43" s="87"/>
      <c r="AO43" s="87"/>
      <c r="AP43" s="87"/>
      <c r="AQ43" s="87"/>
      <c r="AR43" s="87"/>
      <c r="AX43" s="87"/>
      <c r="AZ43" s="87"/>
      <c r="BA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spans="1:64" ht="16.149999999999999">
      <c r="A44" t="s">
        <v>1242</v>
      </c>
      <c r="B44" s="156"/>
      <c r="C44" s="87"/>
      <c r="D44" s="156"/>
      <c r="E44" s="156"/>
      <c r="F44" s="156" t="s">
        <v>14</v>
      </c>
      <c r="G44" s="156" t="s">
        <v>14</v>
      </c>
      <c r="H44" s="156" t="s">
        <v>14</v>
      </c>
      <c r="I44" s="156" t="s">
        <v>14</v>
      </c>
      <c r="J44" s="156">
        <v>-29</v>
      </c>
      <c r="K44" s="156" t="s">
        <v>14</v>
      </c>
      <c r="L44" s="87" t="s">
        <v>103</v>
      </c>
      <c r="M44" s="156" t="s">
        <v>14</v>
      </c>
      <c r="N44" s="156" t="s">
        <v>14</v>
      </c>
      <c r="O44" s="156" t="s">
        <v>14</v>
      </c>
      <c r="P44" s="87" t="s">
        <v>103</v>
      </c>
      <c r="Q44" s="87" t="s">
        <v>103</v>
      </c>
      <c r="R44" s="156" t="s">
        <v>14</v>
      </c>
      <c r="S44" s="87">
        <v>-25.1</v>
      </c>
      <c r="T44" s="156" t="s">
        <v>14</v>
      </c>
      <c r="U44" s="156" t="s">
        <v>14</v>
      </c>
      <c r="V44" s="156" t="s">
        <v>14</v>
      </c>
      <c r="W44" s="87" t="s">
        <v>103</v>
      </c>
      <c r="X44" s="156" t="s">
        <v>14</v>
      </c>
      <c r="Y44" s="328" t="s">
        <v>14</v>
      </c>
      <c r="Z44" s="328" t="s">
        <v>14</v>
      </c>
      <c r="AA44" s="156" t="s">
        <v>14</v>
      </c>
      <c r="AB44" s="156" t="s">
        <v>14</v>
      </c>
      <c r="AC44" s="156" t="s">
        <v>14</v>
      </c>
      <c r="AD44" s="156" t="s">
        <v>14</v>
      </c>
      <c r="AE44" s="87" t="s">
        <v>14</v>
      </c>
    </row>
    <row r="45" spans="1:64" ht="16.149999999999999">
      <c r="A45" t="s">
        <v>1243</v>
      </c>
      <c r="B45" s="156"/>
      <c r="C45" s="156"/>
      <c r="D45" s="156"/>
      <c r="E45" s="156"/>
      <c r="F45" s="156" t="s">
        <v>14</v>
      </c>
      <c r="G45" s="156" t="s">
        <v>14</v>
      </c>
      <c r="H45" s="156" t="s">
        <v>14</v>
      </c>
      <c r="I45" s="156" t="s">
        <v>14</v>
      </c>
      <c r="J45" s="156" t="s">
        <v>14</v>
      </c>
      <c r="K45" s="156" t="s">
        <v>14</v>
      </c>
      <c r="L45" s="87" t="s">
        <v>103</v>
      </c>
      <c r="M45" s="156" t="s">
        <v>14</v>
      </c>
      <c r="N45" s="156" t="s">
        <v>14</v>
      </c>
      <c r="O45" s="156" t="s">
        <v>14</v>
      </c>
      <c r="P45" s="87" t="s">
        <v>103</v>
      </c>
      <c r="Q45" s="87" t="s">
        <v>103</v>
      </c>
      <c r="R45" s="156" t="s">
        <v>14</v>
      </c>
      <c r="S45" s="156" t="s">
        <v>14</v>
      </c>
      <c r="T45" s="156" t="s">
        <v>14</v>
      </c>
      <c r="U45" s="156" t="s">
        <v>14</v>
      </c>
      <c r="V45" s="156" t="s">
        <v>14</v>
      </c>
      <c r="W45" s="87" t="s">
        <v>103</v>
      </c>
      <c r="X45" s="156" t="s">
        <v>14</v>
      </c>
      <c r="Y45" s="328" t="s">
        <v>14</v>
      </c>
      <c r="Z45" s="328" t="s">
        <v>14</v>
      </c>
      <c r="AA45" s="156" t="s">
        <v>14</v>
      </c>
      <c r="AB45" s="156" t="s">
        <v>14</v>
      </c>
      <c r="AC45" s="156" t="s">
        <v>14</v>
      </c>
      <c r="AD45" s="156" t="s">
        <v>14</v>
      </c>
      <c r="AE45" s="87" t="s">
        <v>14</v>
      </c>
    </row>
    <row r="46" spans="1:64" ht="16.149999999999999">
      <c r="A46" t="s">
        <v>1244</v>
      </c>
      <c r="B46" s="156"/>
      <c r="C46" s="156"/>
      <c r="D46" s="87"/>
      <c r="E46" s="87"/>
      <c r="F46" s="156" t="s">
        <v>14</v>
      </c>
      <c r="G46" s="156" t="s">
        <v>14</v>
      </c>
      <c r="H46" s="156" t="s">
        <v>14</v>
      </c>
      <c r="I46" s="156" t="s">
        <v>14</v>
      </c>
      <c r="J46" s="156" t="s">
        <v>14</v>
      </c>
      <c r="K46" s="156" t="s">
        <v>14</v>
      </c>
      <c r="L46" s="87" t="s">
        <v>103</v>
      </c>
      <c r="M46" s="156" t="s">
        <v>14</v>
      </c>
      <c r="N46" s="156" t="s">
        <v>14</v>
      </c>
      <c r="O46" s="156" t="s">
        <v>14</v>
      </c>
      <c r="P46" s="87" t="s">
        <v>103</v>
      </c>
      <c r="Q46" s="87" t="s">
        <v>103</v>
      </c>
      <c r="R46" s="156" t="s">
        <v>14</v>
      </c>
      <c r="S46" s="156" t="s">
        <v>14</v>
      </c>
      <c r="T46" s="156" t="s">
        <v>14</v>
      </c>
      <c r="U46" s="156" t="s">
        <v>14</v>
      </c>
      <c r="V46" s="156" t="s">
        <v>14</v>
      </c>
      <c r="W46" s="87" t="s">
        <v>103</v>
      </c>
      <c r="X46" s="156" t="s">
        <v>14</v>
      </c>
      <c r="Y46" s="328" t="s">
        <v>14</v>
      </c>
      <c r="Z46" s="328" t="s">
        <v>14</v>
      </c>
      <c r="AA46" s="156" t="s">
        <v>14</v>
      </c>
      <c r="AB46" s="156" t="s">
        <v>14</v>
      </c>
      <c r="AC46" s="156" t="s">
        <v>14</v>
      </c>
      <c r="AD46" s="156" t="s">
        <v>14</v>
      </c>
      <c r="AE46" s="87" t="s">
        <v>14</v>
      </c>
    </row>
    <row r="47" spans="1:64" ht="16.149999999999999">
      <c r="A47" t="s">
        <v>1245</v>
      </c>
      <c r="B47" s="156"/>
      <c r="C47" s="156"/>
      <c r="D47" s="87"/>
      <c r="E47" s="87"/>
      <c r="F47" s="156" t="s">
        <v>14</v>
      </c>
      <c r="G47" s="156" t="s">
        <v>14</v>
      </c>
      <c r="H47" s="156" t="s">
        <v>14</v>
      </c>
      <c r="I47" s="156" t="s">
        <v>14</v>
      </c>
      <c r="J47" s="156" t="s">
        <v>14</v>
      </c>
      <c r="K47" s="156" t="s">
        <v>14</v>
      </c>
      <c r="L47" s="87" t="s">
        <v>103</v>
      </c>
      <c r="M47" s="156" t="s">
        <v>14</v>
      </c>
      <c r="N47" s="156" t="s">
        <v>14</v>
      </c>
      <c r="O47" s="156" t="s">
        <v>14</v>
      </c>
      <c r="P47" s="87" t="s">
        <v>103</v>
      </c>
      <c r="Q47" s="87" t="s">
        <v>103</v>
      </c>
      <c r="R47" s="156" t="s">
        <v>14</v>
      </c>
      <c r="S47" s="156" t="s">
        <v>14</v>
      </c>
      <c r="T47" s="156" t="s">
        <v>14</v>
      </c>
      <c r="U47" s="156" t="s">
        <v>14</v>
      </c>
      <c r="V47" s="156" t="s">
        <v>14</v>
      </c>
      <c r="W47" s="87" t="s">
        <v>103</v>
      </c>
      <c r="X47" s="156" t="s">
        <v>14</v>
      </c>
      <c r="Y47" s="328" t="s">
        <v>14</v>
      </c>
      <c r="Z47" s="328" t="s">
        <v>14</v>
      </c>
      <c r="AA47" s="156" t="s">
        <v>14</v>
      </c>
      <c r="AB47" s="156" t="s">
        <v>14</v>
      </c>
      <c r="AC47" s="156" t="s">
        <v>14</v>
      </c>
      <c r="AD47" s="156" t="s">
        <v>14</v>
      </c>
      <c r="AE47" s="87" t="s">
        <v>14</v>
      </c>
      <c r="AF47" s="99"/>
      <c r="AH47" s="99"/>
      <c r="AI47" s="99"/>
    </row>
    <row r="48" spans="1:64" ht="16.149999999999999">
      <c r="A48" t="s">
        <v>1246</v>
      </c>
      <c r="AF48" s="263">
        <f>100-EXP(1000*LN((0.001*AF17+1)/(0.001*$V$112+1))/$X$113)*100</f>
        <v>16.458362481763885</v>
      </c>
      <c r="AH48" s="263">
        <f>100-EXP(1000*LN((0.001*AH17+1)/(0.001*$V$112+1))/$X$113)*100</f>
        <v>14.785911979132109</v>
      </c>
      <c r="AI48" s="263">
        <f>100-EXP(1000*LN((0.001*AI17+1)/(0.001*$V$112+1))/$X$113)*100</f>
        <v>5.8519544754325636</v>
      </c>
      <c r="AL48" s="263">
        <f>100-EXP(1000*LN((0.001*AL17+1)/(0.001*$V$112+1))/$X$113)*100</f>
        <v>15.626695405100747</v>
      </c>
      <c r="AM48" s="263">
        <f>100-EXP(1000*LN((0.001*AM17+1)/(0.001*$V$112+1))/$X$113)*100</f>
        <v>12.207765280009909</v>
      </c>
      <c r="AO48" s="263">
        <f>100-EXP(1000*LN((0.001*AO17+1)/(0.001*$V$112+1))/$X$113)*100</f>
        <v>14.785911979132109</v>
      </c>
      <c r="AP48" s="263">
        <f>100-EXP(1000*LN((0.001*AP17+1)/(0.001*$V$112+1))/$X$113)*100</f>
        <v>18.899736000529245</v>
      </c>
      <c r="AQ48" s="263">
        <f>100-EXP(1000*LN((0.001*AQ17+1)/(0.001*$V$112+1))/$X$113)*100</f>
        <v>23.550459139393666</v>
      </c>
      <c r="AR48" s="263">
        <f>100-EXP(1000*LN((0.001*AR17+1)/(0.001*$V$112+1))/$X$113)*100</f>
        <v>38.253915000081662</v>
      </c>
      <c r="AX48" s="263">
        <f>100-EXP(1000*LN((0.001*AX17+1)/(0.001*$V$112+1))/$X$113)*100</f>
        <v>14.785911979132109</v>
      </c>
      <c r="AZ48" s="263">
        <f>100-EXP(1000*LN((0.001*AZ17+1)/(0.001*$V$112+1))/$X$113)*100</f>
        <v>22.033651948985948</v>
      </c>
      <c r="BA48" s="263">
        <f>100-EXP(1000*LN((0.001*BA17+1)/(0.001*$V$112+1))/$X$113)*100</f>
        <v>-78.79617932110321</v>
      </c>
      <c r="BC48" s="263">
        <f t="shared" ref="BC48:BL48" si="13">100-EXP(1000*LN((0.001*BC17+1)/(0.001*$V$112+1))/$X$113)*100</f>
        <v>22.796152974002013</v>
      </c>
      <c r="BD48" s="263">
        <f t="shared" si="13"/>
        <v>20.48367519192918</v>
      </c>
      <c r="BE48" s="263">
        <f t="shared" si="13"/>
        <v>17.281020934528954</v>
      </c>
      <c r="BF48" s="263">
        <f t="shared" si="13"/>
        <v>18.09477711111937</v>
      </c>
      <c r="BG48" s="263">
        <f t="shared" si="13"/>
        <v>18.899736000529245</v>
      </c>
      <c r="BH48" s="263">
        <f t="shared" si="13"/>
        <v>15.626695405100747</v>
      </c>
      <c r="BI48" s="263">
        <f t="shared" si="13"/>
        <v>20.48367519192918</v>
      </c>
      <c r="BJ48" s="263">
        <f t="shared" si="13"/>
        <v>12.207765280009909</v>
      </c>
      <c r="BK48" s="263">
        <f t="shared" si="13"/>
        <v>22.033651948985948</v>
      </c>
      <c r="BL48" s="263">
        <f t="shared" si="13"/>
        <v>13.935903081526931</v>
      </c>
    </row>
    <row r="51" spans="1:28">
      <c r="A51" s="34" t="s">
        <v>956</v>
      </c>
      <c r="F51" s="248" t="s">
        <v>957</v>
      </c>
      <c r="G51" s="248" t="s">
        <v>958</v>
      </c>
      <c r="H51" s="75" t="s">
        <v>927</v>
      </c>
      <c r="I51" s="75" t="s">
        <v>19</v>
      </c>
      <c r="J51" s="249" t="s">
        <v>959</v>
      </c>
      <c r="K51" s="248" t="s">
        <v>960</v>
      </c>
      <c r="L51" s="248" t="s">
        <v>34</v>
      </c>
      <c r="M51" s="75" t="s">
        <v>1197</v>
      </c>
      <c r="N51" s="75" t="s">
        <v>1198</v>
      </c>
      <c r="O51" s="75" t="s">
        <v>1199</v>
      </c>
      <c r="P51" s="249" t="s">
        <v>961</v>
      </c>
      <c r="Q51" s="249" t="s">
        <v>962</v>
      </c>
      <c r="R51" s="248" t="s">
        <v>963</v>
      </c>
      <c r="S51" s="75" t="s">
        <v>1200</v>
      </c>
      <c r="T51" s="75" t="s">
        <v>1201</v>
      </c>
      <c r="U51" s="75" t="s">
        <v>1202</v>
      </c>
      <c r="V51" s="249" t="s">
        <v>964</v>
      </c>
      <c r="W51" s="248" t="s">
        <v>965</v>
      </c>
      <c r="X51" s="320" t="s">
        <v>966</v>
      </c>
      <c r="Y51" s="334" t="s">
        <v>1203</v>
      </c>
      <c r="Z51" s="341" t="s">
        <v>967</v>
      </c>
      <c r="AA51" s="340" t="s">
        <v>968</v>
      </c>
      <c r="AB51" s="248" t="s">
        <v>969</v>
      </c>
    </row>
    <row r="52" spans="1:28" ht="28.9">
      <c r="A52" s="39" t="s">
        <v>975</v>
      </c>
      <c r="F52" s="40" t="s">
        <v>976</v>
      </c>
      <c r="G52" s="41" t="s">
        <v>977</v>
      </c>
      <c r="H52" s="40" t="s">
        <v>970</v>
      </c>
      <c r="I52" s="41" t="s">
        <v>971</v>
      </c>
      <c r="J52" s="41" t="s">
        <v>978</v>
      </c>
      <c r="K52" s="41" t="s">
        <v>979</v>
      </c>
      <c r="L52" s="41" t="s">
        <v>980</v>
      </c>
      <c r="M52" s="41" t="s">
        <v>972</v>
      </c>
      <c r="N52" s="41" t="s">
        <v>973</v>
      </c>
      <c r="O52" s="41" t="s">
        <v>974</v>
      </c>
      <c r="P52" s="41" t="s">
        <v>981</v>
      </c>
      <c r="Q52" s="41" t="s">
        <v>982</v>
      </c>
      <c r="R52" s="41" t="s">
        <v>983</v>
      </c>
      <c r="S52" s="41" t="s">
        <v>946</v>
      </c>
      <c r="T52" s="41" t="s">
        <v>947</v>
      </c>
      <c r="U52" s="41" t="s">
        <v>948</v>
      </c>
      <c r="V52" s="41" t="s">
        <v>984</v>
      </c>
      <c r="W52" s="41" t="s">
        <v>985</v>
      </c>
      <c r="X52" s="41" t="s">
        <v>986</v>
      </c>
      <c r="Y52" s="335" t="s">
        <v>949</v>
      </c>
      <c r="Z52" s="342" t="s">
        <v>987</v>
      </c>
      <c r="AA52" s="41" t="s">
        <v>988</v>
      </c>
      <c r="AB52" s="42" t="s">
        <v>989</v>
      </c>
    </row>
    <row r="53" spans="1:28">
      <c r="A53" s="43" t="s">
        <v>996</v>
      </c>
      <c r="F53" s="44" t="s">
        <v>997</v>
      </c>
      <c r="G53" s="45" t="s">
        <v>998</v>
      </c>
      <c r="H53" s="44" t="s">
        <v>991</v>
      </c>
      <c r="I53" s="45" t="s">
        <v>992</v>
      </c>
      <c r="J53" s="45" t="s">
        <v>999</v>
      </c>
      <c r="K53" s="45" t="s">
        <v>1000</v>
      </c>
      <c r="L53" s="45" t="s">
        <v>1001</v>
      </c>
      <c r="M53" s="45" t="s">
        <v>993</v>
      </c>
      <c r="N53" s="45" t="s">
        <v>994</v>
      </c>
      <c r="O53" s="45" t="s">
        <v>995</v>
      </c>
      <c r="P53" s="45" t="s">
        <v>1002</v>
      </c>
      <c r="Q53" s="45" t="s">
        <v>1003</v>
      </c>
      <c r="R53" s="45" t="s">
        <v>1004</v>
      </c>
      <c r="S53" s="45" t="s">
        <v>951</v>
      </c>
      <c r="T53" s="45" t="s">
        <v>952</v>
      </c>
      <c r="U53" s="45" t="s">
        <v>953</v>
      </c>
      <c r="V53" s="45" t="s">
        <v>1005</v>
      </c>
      <c r="W53" s="45" t="s">
        <v>1006</v>
      </c>
      <c r="X53" s="45" t="s">
        <v>1007</v>
      </c>
      <c r="Y53" s="335" t="s">
        <v>954</v>
      </c>
      <c r="Z53" s="343" t="s">
        <v>1008</v>
      </c>
      <c r="AA53" s="45" t="s">
        <v>1009</v>
      </c>
      <c r="AB53" s="46" t="s">
        <v>1010</v>
      </c>
    </row>
    <row r="54" spans="1:28">
      <c r="A54" s="47" t="s">
        <v>1011</v>
      </c>
      <c r="F54" s="48" t="s">
        <v>97</v>
      </c>
      <c r="G54" s="49" t="s">
        <v>97</v>
      </c>
      <c r="H54" s="228" t="s">
        <v>96</v>
      </c>
      <c r="I54" s="229" t="s">
        <v>96</v>
      </c>
      <c r="J54" s="49" t="s">
        <v>97</v>
      </c>
      <c r="K54" s="49" t="s">
        <v>97</v>
      </c>
      <c r="L54" s="49" t="s">
        <v>97</v>
      </c>
      <c r="M54" s="229" t="s">
        <v>96</v>
      </c>
      <c r="N54" s="229" t="s">
        <v>96</v>
      </c>
      <c r="O54" s="229" t="s">
        <v>96</v>
      </c>
      <c r="P54" s="49" t="s">
        <v>97</v>
      </c>
      <c r="Q54" s="49" t="s">
        <v>97</v>
      </c>
      <c r="R54" s="49" t="s">
        <v>97</v>
      </c>
      <c r="S54" s="229" t="s">
        <v>96</v>
      </c>
      <c r="T54" s="229" t="s">
        <v>96</v>
      </c>
      <c r="U54" s="229" t="s">
        <v>96</v>
      </c>
      <c r="V54" s="49" t="s">
        <v>97</v>
      </c>
      <c r="W54" s="49" t="s">
        <v>97</v>
      </c>
      <c r="X54" s="49" t="s">
        <v>97</v>
      </c>
      <c r="Y54" s="336" t="s">
        <v>96</v>
      </c>
      <c r="Z54" s="344" t="s">
        <v>97</v>
      </c>
      <c r="AA54" s="49" t="s">
        <v>97</v>
      </c>
      <c r="AB54" s="50" t="s">
        <v>97</v>
      </c>
    </row>
    <row r="55" spans="1:28">
      <c r="A55" s="51"/>
      <c r="F55" s="52"/>
      <c r="G55" s="37"/>
      <c r="H55" s="65"/>
      <c r="I55" s="56"/>
      <c r="J55" s="37"/>
      <c r="K55" s="37"/>
      <c r="L55" s="37"/>
      <c r="M55" s="56"/>
      <c r="N55" s="56"/>
      <c r="O55" s="56"/>
      <c r="P55" s="37"/>
      <c r="Q55" s="37"/>
      <c r="R55" s="37"/>
      <c r="S55" s="56"/>
      <c r="T55" s="56"/>
      <c r="U55" s="56"/>
      <c r="V55" s="37"/>
      <c r="W55" s="37"/>
      <c r="X55" s="37"/>
      <c r="Y55" s="335"/>
      <c r="Z55" s="345"/>
      <c r="AA55" s="37"/>
      <c r="AB55" s="53"/>
    </row>
    <row r="56" spans="1:28">
      <c r="A56" s="43" t="s">
        <v>1012</v>
      </c>
      <c r="F56" s="54">
        <v>0.46753661818857978</v>
      </c>
      <c r="G56" s="55">
        <v>0</v>
      </c>
      <c r="H56" s="54">
        <v>22.555936040523775</v>
      </c>
      <c r="I56" s="55">
        <v>23.063856762405297</v>
      </c>
      <c r="J56" s="56">
        <v>29.581486552336326</v>
      </c>
      <c r="K56" s="55">
        <v>0</v>
      </c>
      <c r="L56" s="55">
        <v>1.5046848061833011</v>
      </c>
      <c r="M56" s="55">
        <v>15.115830665414792</v>
      </c>
      <c r="N56" s="66">
        <v>6.9447790130558156</v>
      </c>
      <c r="O56" s="66">
        <v>8.1502495372124262</v>
      </c>
      <c r="P56" s="56">
        <v>2430</v>
      </c>
      <c r="Q56" s="56">
        <v>330.52781418714983</v>
      </c>
      <c r="R56" s="55">
        <v>0</v>
      </c>
      <c r="S56" s="66">
        <v>1.1843405996417818E-2</v>
      </c>
      <c r="T56" s="66">
        <v>0.8471448978818914</v>
      </c>
      <c r="U56" s="66">
        <v>2.1525640697781783</v>
      </c>
      <c r="V56" s="56">
        <v>6200</v>
      </c>
      <c r="W56" s="55">
        <v>0</v>
      </c>
      <c r="X56" s="55">
        <v>2.8294363473453639</v>
      </c>
      <c r="Y56" s="337">
        <v>7.549787841774303</v>
      </c>
      <c r="Z56" s="335">
        <v>5800</v>
      </c>
      <c r="AA56" s="55">
        <v>0</v>
      </c>
      <c r="AB56" s="57">
        <v>0.94851234957569841</v>
      </c>
    </row>
    <row r="57" spans="1:28">
      <c r="A57" s="43" t="s">
        <v>1013</v>
      </c>
      <c r="F57" s="54">
        <v>7.2992225344944845</v>
      </c>
      <c r="G57" s="55">
        <v>6.9789043706626979</v>
      </c>
      <c r="H57" s="54">
        <v>12.689610779816499</v>
      </c>
      <c r="I57" s="55">
        <v>13.092168063264781</v>
      </c>
      <c r="J57" s="56">
        <v>206.54516736775523</v>
      </c>
      <c r="K57" s="55">
        <v>7.2430468660746321</v>
      </c>
      <c r="L57" s="55">
        <v>7.2652848728310708</v>
      </c>
      <c r="M57" s="55">
        <v>14.653305637653578</v>
      </c>
      <c r="N57" s="55">
        <v>10.798464922503429</v>
      </c>
      <c r="O57" s="55">
        <v>11.667164145710599</v>
      </c>
      <c r="P57" s="56">
        <v>3700</v>
      </c>
      <c r="Q57" s="56">
        <v>10.059655822442844</v>
      </c>
      <c r="R57" s="55">
        <v>7.2113660906756172</v>
      </c>
      <c r="S57" s="66">
        <v>0.23627560433186376</v>
      </c>
      <c r="T57" s="66">
        <v>7.6544494906443097</v>
      </c>
      <c r="U57" s="66">
        <v>0.82937944518896112</v>
      </c>
      <c r="V57" s="56">
        <v>67.832707499458621</v>
      </c>
      <c r="W57" s="55">
        <v>6.8890217304502608</v>
      </c>
      <c r="X57" s="55">
        <v>6.6689455891634912</v>
      </c>
      <c r="Y57" s="337">
        <v>0.12056877035831433</v>
      </c>
      <c r="Z57" s="335">
        <v>95.349666872479162</v>
      </c>
      <c r="AA57" s="55">
        <v>6.8631261588270647</v>
      </c>
      <c r="AB57" s="57">
        <v>6.8655097699498535</v>
      </c>
    </row>
    <row r="58" spans="1:28">
      <c r="A58" s="43" t="s">
        <v>1014</v>
      </c>
      <c r="F58" s="54">
        <v>0.5543356356498278</v>
      </c>
      <c r="G58" s="55">
        <v>0.62635693568731798</v>
      </c>
      <c r="H58" s="68">
        <v>1.0727874760701974</v>
      </c>
      <c r="I58" s="66">
        <v>0.86925448221124957</v>
      </c>
      <c r="J58" s="56">
        <v>13.861674926498559</v>
      </c>
      <c r="K58" s="55">
        <v>0.55621937856679049</v>
      </c>
      <c r="L58" s="55">
        <v>1.180904599053394</v>
      </c>
      <c r="M58" s="66">
        <v>1.6675589933623289</v>
      </c>
      <c r="N58" s="66">
        <v>1.0767492099205496</v>
      </c>
      <c r="O58" s="66">
        <v>1.4290979702781605</v>
      </c>
      <c r="P58" s="56">
        <v>504.48105657184243</v>
      </c>
      <c r="Q58" s="56">
        <v>17.460863273183815</v>
      </c>
      <c r="R58" s="55">
        <v>0.51224789252082614</v>
      </c>
      <c r="S58" s="66">
        <v>9.4645409033477623E-2</v>
      </c>
      <c r="T58" s="66">
        <v>0.58958356340062823</v>
      </c>
      <c r="U58" s="66">
        <v>0.43570808438016351</v>
      </c>
      <c r="V58" s="56">
        <v>287.0248791756232</v>
      </c>
      <c r="W58" s="55">
        <v>0</v>
      </c>
      <c r="X58" s="55">
        <v>0.48719758719747475</v>
      </c>
      <c r="Y58" s="337">
        <v>1.8955189548332478</v>
      </c>
      <c r="Z58" s="335">
        <v>1030</v>
      </c>
      <c r="AA58" s="55">
        <v>0.52682558169015614</v>
      </c>
      <c r="AB58" s="57">
        <v>0</v>
      </c>
    </row>
    <row r="59" spans="1:28">
      <c r="A59" s="43" t="s">
        <v>1015</v>
      </c>
      <c r="F59" s="54">
        <v>0.94216259400694435</v>
      </c>
      <c r="G59" s="55">
        <v>0.71496985514063949</v>
      </c>
      <c r="H59" s="68">
        <v>2.8303433282864425</v>
      </c>
      <c r="I59" s="66">
        <v>3.0147911693043534</v>
      </c>
      <c r="J59" s="56">
        <v>49.737556284640107</v>
      </c>
      <c r="K59" s="55">
        <v>1.010290309489366</v>
      </c>
      <c r="L59" s="55">
        <v>1.1919893605962877</v>
      </c>
      <c r="M59" s="66">
        <v>6.060636947828427</v>
      </c>
      <c r="N59" s="66">
        <v>3.9080330341625182</v>
      </c>
      <c r="O59" s="66">
        <v>3.3230309296759089</v>
      </c>
      <c r="P59" s="56">
        <v>1190</v>
      </c>
      <c r="Q59" s="56">
        <v>11.052307466075192</v>
      </c>
      <c r="R59" s="55">
        <v>0.86185366410002873</v>
      </c>
      <c r="S59" s="66">
        <v>0.35790937846111598</v>
      </c>
      <c r="T59" s="66">
        <v>2.2089300449021354</v>
      </c>
      <c r="U59" s="66">
        <v>0.24915603115489698</v>
      </c>
      <c r="V59" s="56">
        <v>107.81512184112196</v>
      </c>
      <c r="W59" s="55">
        <v>0.85104483609856407</v>
      </c>
      <c r="X59" s="55">
        <v>0.74384536426607117</v>
      </c>
      <c r="Y59" s="337">
        <v>0.74344001068369914</v>
      </c>
      <c r="Z59" s="335">
        <v>165.79819618301667</v>
      </c>
      <c r="AA59" s="55">
        <v>0.60135595660016294</v>
      </c>
      <c r="AB59" s="57">
        <v>0.71827400734257585</v>
      </c>
    </row>
    <row r="60" spans="1:28">
      <c r="A60" s="43" t="s">
        <v>1017</v>
      </c>
      <c r="F60" s="54">
        <v>0</v>
      </c>
      <c r="G60" s="55">
        <v>0</v>
      </c>
      <c r="H60" s="68">
        <v>1.583948557055868</v>
      </c>
      <c r="I60" s="66">
        <v>1.5586729676171507</v>
      </c>
      <c r="J60" s="56">
        <v>59.621741834172539</v>
      </c>
      <c r="K60" s="55">
        <v>0</v>
      </c>
      <c r="L60" s="55">
        <v>1.0688028839328061</v>
      </c>
      <c r="M60" s="66">
        <v>3.00693435980005</v>
      </c>
      <c r="N60" s="66">
        <v>1.971769916932808</v>
      </c>
      <c r="O60" s="66">
        <v>1.7719387238600921</v>
      </c>
      <c r="P60" s="56">
        <v>644.14093935887547</v>
      </c>
      <c r="Q60" s="55">
        <v>8.8470705783687578</v>
      </c>
      <c r="R60" s="55">
        <v>0</v>
      </c>
      <c r="S60" s="66">
        <v>0.17929588469191246</v>
      </c>
      <c r="T60" s="66">
        <v>1.2305645205999614</v>
      </c>
      <c r="U60" s="66">
        <v>0.30678623719823112</v>
      </c>
      <c r="V60" s="56">
        <v>93.497344889191453</v>
      </c>
      <c r="W60" s="55">
        <v>0</v>
      </c>
      <c r="X60" s="55">
        <v>0.30870408121231746</v>
      </c>
      <c r="Y60" s="337">
        <v>0.43137364235509384</v>
      </c>
      <c r="Z60" s="335">
        <v>117.79129653043661</v>
      </c>
      <c r="AA60" s="55">
        <v>0</v>
      </c>
      <c r="AB60" s="57">
        <v>0</v>
      </c>
    </row>
    <row r="61" spans="1:28">
      <c r="A61" s="43" t="s">
        <v>1016</v>
      </c>
      <c r="F61" s="54">
        <v>0</v>
      </c>
      <c r="G61" s="55">
        <v>0</v>
      </c>
      <c r="H61" s="68">
        <v>4.2344208102301222</v>
      </c>
      <c r="I61" s="66">
        <v>3.8363722774435107</v>
      </c>
      <c r="J61" s="56">
        <v>33.973359261151465</v>
      </c>
      <c r="K61" s="55">
        <v>0</v>
      </c>
      <c r="L61" s="55">
        <v>0</v>
      </c>
      <c r="M61" s="66">
        <v>7.3413272645007011</v>
      </c>
      <c r="N61" s="66">
        <v>4.8118733041169168</v>
      </c>
      <c r="O61" s="66">
        <v>3.7780022687786414</v>
      </c>
      <c r="P61" s="56">
        <v>1210</v>
      </c>
      <c r="Q61" s="55">
        <v>1.2590639434065762</v>
      </c>
      <c r="R61" s="55">
        <v>0</v>
      </c>
      <c r="S61" s="66">
        <v>0.12944588326827042</v>
      </c>
      <c r="T61" s="66">
        <v>2.9367842710210645</v>
      </c>
      <c r="U61" s="66">
        <v>0.27295657039149185</v>
      </c>
      <c r="V61" s="55">
        <v>7.0003930851283469</v>
      </c>
      <c r="W61" s="55">
        <v>0</v>
      </c>
      <c r="X61" s="55">
        <v>0.198318931589545</v>
      </c>
      <c r="Y61" s="337">
        <v>5.4022168206961166E-3</v>
      </c>
      <c r="Z61" s="335">
        <v>17.184338174635599</v>
      </c>
      <c r="AA61" s="55">
        <v>0</v>
      </c>
      <c r="AB61" s="57">
        <v>0</v>
      </c>
    </row>
    <row r="62" spans="1:28">
      <c r="A62" s="43" t="s">
        <v>1250</v>
      </c>
      <c r="F62" s="231" t="s">
        <v>14</v>
      </c>
      <c r="G62" s="232" t="s">
        <v>14</v>
      </c>
      <c r="H62" s="233" t="s">
        <v>14</v>
      </c>
      <c r="I62" s="234" t="s">
        <v>14</v>
      </c>
      <c r="J62" s="234" t="s">
        <v>14</v>
      </c>
      <c r="K62" s="234" t="s">
        <v>14</v>
      </c>
      <c r="L62" s="234" t="s">
        <v>14</v>
      </c>
      <c r="M62" s="234" t="s">
        <v>14</v>
      </c>
      <c r="N62" s="234" t="s">
        <v>14</v>
      </c>
      <c r="O62" s="234" t="s">
        <v>14</v>
      </c>
      <c r="P62" s="234" t="s">
        <v>14</v>
      </c>
      <c r="Q62" s="234" t="s">
        <v>14</v>
      </c>
      <c r="R62" s="234" t="s">
        <v>14</v>
      </c>
      <c r="S62" s="234" t="s">
        <v>14</v>
      </c>
      <c r="T62" s="234" t="s">
        <v>14</v>
      </c>
      <c r="U62" s="234" t="s">
        <v>14</v>
      </c>
      <c r="V62" s="234" t="s">
        <v>14</v>
      </c>
      <c r="W62" s="234" t="s">
        <v>14</v>
      </c>
      <c r="X62" s="234" t="s">
        <v>14</v>
      </c>
      <c r="Y62" s="338" t="s">
        <v>14</v>
      </c>
      <c r="Z62" s="346" t="s">
        <v>14</v>
      </c>
      <c r="AA62" s="232" t="s">
        <v>14</v>
      </c>
      <c r="AB62" s="237" t="s">
        <v>14</v>
      </c>
    </row>
    <row r="63" spans="1:28">
      <c r="A63" s="43" t="s">
        <v>1251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338" t="s">
        <v>14</v>
      </c>
      <c r="Z63" s="346" t="s">
        <v>14</v>
      </c>
      <c r="AA63" s="232" t="s">
        <v>14</v>
      </c>
      <c r="AB63" s="237" t="s">
        <v>14</v>
      </c>
    </row>
    <row r="64" spans="1:28">
      <c r="A64" s="43" t="s">
        <v>1026</v>
      </c>
      <c r="F64" s="54">
        <v>0</v>
      </c>
      <c r="G64" s="55">
        <v>0</v>
      </c>
      <c r="H64" s="68">
        <v>0.16041411591679808</v>
      </c>
      <c r="I64" s="66">
        <v>0.16648953498279698</v>
      </c>
      <c r="J64" s="56">
        <v>41.407797336125263</v>
      </c>
      <c r="K64" s="55">
        <v>0</v>
      </c>
      <c r="L64" s="55">
        <v>0</v>
      </c>
      <c r="M64" s="66">
        <v>0.67430185555070132</v>
      </c>
      <c r="N64" s="66">
        <v>0.47010627819376516</v>
      </c>
      <c r="O64" s="66">
        <v>0.24441218920209581</v>
      </c>
      <c r="P64" s="56">
        <v>117.2044809194295</v>
      </c>
      <c r="Q64" s="55">
        <v>6.6024542725523947</v>
      </c>
      <c r="R64" s="55">
        <v>0</v>
      </c>
      <c r="S64" s="66">
        <v>6.7434966063418672E-2</v>
      </c>
      <c r="T64" s="66">
        <v>0.15413562944052214</v>
      </c>
      <c r="U64" s="66">
        <v>5.5894722666533184E-2</v>
      </c>
      <c r="V64" s="56">
        <v>86.714839555329007</v>
      </c>
      <c r="W64" s="55">
        <v>0</v>
      </c>
      <c r="X64" s="55">
        <v>0.20937799956365707</v>
      </c>
      <c r="Y64" s="337">
        <v>5.0479072327303545E-2</v>
      </c>
      <c r="Z64" s="335">
        <v>78.13529320940053</v>
      </c>
      <c r="AA64" s="55">
        <v>0</v>
      </c>
      <c r="AB64" s="57">
        <v>0</v>
      </c>
    </row>
    <row r="65" spans="1:28">
      <c r="A65" s="43" t="s">
        <v>1024</v>
      </c>
      <c r="F65" s="54">
        <v>0</v>
      </c>
      <c r="G65" s="55">
        <v>0</v>
      </c>
      <c r="H65" s="68">
        <v>0.37019400889353538</v>
      </c>
      <c r="I65" s="66">
        <v>0.41333814829737425</v>
      </c>
      <c r="J65" s="56">
        <v>119.35665471574086</v>
      </c>
      <c r="K65" s="55">
        <v>0</v>
      </c>
      <c r="L65" s="55">
        <v>0</v>
      </c>
      <c r="M65" s="66">
        <v>1.848557908901191</v>
      </c>
      <c r="N65" s="66">
        <v>1.2104650687225051</v>
      </c>
      <c r="O65" s="66">
        <v>0.56699883620382108</v>
      </c>
      <c r="P65" s="56">
        <v>299.16054339470145</v>
      </c>
      <c r="Q65" s="56">
        <v>24.657892905625591</v>
      </c>
      <c r="R65" s="55">
        <v>0</v>
      </c>
      <c r="S65" s="66">
        <v>0.17370828699267521</v>
      </c>
      <c r="T65" s="66">
        <v>0.33068227040152931</v>
      </c>
      <c r="U65" s="66">
        <v>0.1146492130769166</v>
      </c>
      <c r="V65" s="56">
        <v>52.55758485309395</v>
      </c>
      <c r="W65" s="55">
        <v>0</v>
      </c>
      <c r="X65" s="55">
        <v>0.26282631229103776</v>
      </c>
      <c r="Y65" s="337">
        <v>0.13683061669716978</v>
      </c>
      <c r="Z65" s="335">
        <v>97.925692611106882</v>
      </c>
      <c r="AA65" s="55">
        <v>0</v>
      </c>
      <c r="AB65" s="57">
        <v>0</v>
      </c>
    </row>
    <row r="66" spans="1:28">
      <c r="A66" s="43" t="s">
        <v>1028</v>
      </c>
      <c r="F66" s="54">
        <v>0</v>
      </c>
      <c r="G66" s="55">
        <v>0</v>
      </c>
      <c r="H66" s="68">
        <v>3.7728673933236467</v>
      </c>
      <c r="I66" s="66">
        <v>3.7154627743144393</v>
      </c>
      <c r="J66" s="56">
        <v>158.42225499826378</v>
      </c>
      <c r="K66" s="55">
        <v>0</v>
      </c>
      <c r="L66" s="55">
        <v>6.0122215883497603</v>
      </c>
      <c r="M66" s="66">
        <v>6.7953383111817312</v>
      </c>
      <c r="N66" s="66">
        <v>4.3620153364326573</v>
      </c>
      <c r="O66" s="66">
        <v>3.6355003655298841</v>
      </c>
      <c r="P66" s="56">
        <v>1980</v>
      </c>
      <c r="Q66" s="56">
        <v>39.445116653736356</v>
      </c>
      <c r="R66" s="55">
        <v>0</v>
      </c>
      <c r="S66" s="66">
        <v>0.39628238452159714</v>
      </c>
      <c r="T66" s="66">
        <v>3.0080929280178661</v>
      </c>
      <c r="U66" s="66">
        <v>1.2841686910427403</v>
      </c>
      <c r="V66" s="56">
        <v>1340</v>
      </c>
      <c r="W66" s="55">
        <v>0</v>
      </c>
      <c r="X66" s="55">
        <v>2.9567455479806499</v>
      </c>
      <c r="Y66" s="337">
        <v>0.93201019223495341</v>
      </c>
      <c r="Z66" s="335">
        <v>991.83461081731411</v>
      </c>
      <c r="AA66" s="55">
        <v>0</v>
      </c>
      <c r="AB66" s="57">
        <v>0</v>
      </c>
    </row>
    <row r="67" spans="1:28">
      <c r="A67" s="43" t="s">
        <v>1031</v>
      </c>
      <c r="F67" s="54">
        <v>0</v>
      </c>
      <c r="G67" s="55">
        <v>0</v>
      </c>
      <c r="H67" s="68">
        <v>6.651858705892681</v>
      </c>
      <c r="I67" s="66">
        <v>7.5872559483611619</v>
      </c>
      <c r="J67" s="56">
        <v>1510</v>
      </c>
      <c r="K67" s="55">
        <v>0</v>
      </c>
      <c r="L67" s="55">
        <v>0</v>
      </c>
      <c r="M67" s="55">
        <v>27.738893396358211</v>
      </c>
      <c r="N67" s="55">
        <v>18.969481901166887</v>
      </c>
      <c r="O67" s="66">
        <v>7.8869962476797539</v>
      </c>
      <c r="P67" s="56">
        <v>6200</v>
      </c>
      <c r="Q67" s="56">
        <v>186.22328637048469</v>
      </c>
      <c r="R67" s="55">
        <v>0</v>
      </c>
      <c r="S67" s="66">
        <v>2.7264646061991913</v>
      </c>
      <c r="T67" s="66">
        <v>5.7424266618241626</v>
      </c>
      <c r="U67" s="66">
        <v>1.8041336632058953</v>
      </c>
      <c r="V67" s="56">
        <v>1310</v>
      </c>
      <c r="W67" s="55">
        <v>0</v>
      </c>
      <c r="X67" s="55">
        <v>12.636894007449724</v>
      </c>
      <c r="Y67" s="337">
        <v>2.4258331922206584</v>
      </c>
      <c r="Z67" s="335">
        <v>1450</v>
      </c>
      <c r="AA67" s="55">
        <v>0</v>
      </c>
      <c r="AB67" s="57">
        <v>0</v>
      </c>
    </row>
    <row r="68" spans="1:28">
      <c r="A68" s="43" t="s">
        <v>1033</v>
      </c>
      <c r="F68" s="54">
        <v>0</v>
      </c>
      <c r="G68" s="55">
        <v>0</v>
      </c>
      <c r="H68" s="68">
        <v>0.33694542604438843</v>
      </c>
      <c r="I68" s="66">
        <v>0.46502617822092773</v>
      </c>
      <c r="J68" s="56">
        <v>383.81409426354401</v>
      </c>
      <c r="K68" s="55">
        <v>0</v>
      </c>
      <c r="L68" s="55">
        <v>0</v>
      </c>
      <c r="M68" s="66">
        <v>4.1861744771471194</v>
      </c>
      <c r="N68" s="66">
        <v>2.8106642831651931</v>
      </c>
      <c r="O68" s="66">
        <v>0.76622913262649117</v>
      </c>
      <c r="P68" s="56">
        <v>276.8411066174869</v>
      </c>
      <c r="Q68" s="56">
        <v>31.304796344904158</v>
      </c>
      <c r="R68" s="55">
        <v>0</v>
      </c>
      <c r="S68" s="66">
        <v>0.34248093021088921</v>
      </c>
      <c r="T68" s="66">
        <v>0.38824517876994485</v>
      </c>
      <c r="U68" s="66">
        <v>0.11188635784642646</v>
      </c>
      <c r="V68" s="56">
        <v>104.54412874950738</v>
      </c>
      <c r="W68" s="55">
        <v>0</v>
      </c>
      <c r="X68" s="55">
        <v>0</v>
      </c>
      <c r="Y68" s="337">
        <v>8.5999903277650086E-2</v>
      </c>
      <c r="Z68" s="335">
        <v>140.10470518883923</v>
      </c>
      <c r="AA68" s="55">
        <v>0</v>
      </c>
      <c r="AB68" s="57">
        <v>0</v>
      </c>
    </row>
    <row r="69" spans="1:28">
      <c r="A69" s="43" t="s">
        <v>1032</v>
      </c>
      <c r="F69" s="54">
        <v>0</v>
      </c>
      <c r="G69" s="55">
        <v>0</v>
      </c>
      <c r="H69" s="68">
        <v>0.56158445856149186</v>
      </c>
      <c r="I69" s="66">
        <v>0.79039172349092379</v>
      </c>
      <c r="J69" s="56">
        <v>715.49802651135974</v>
      </c>
      <c r="K69" s="55">
        <v>0</v>
      </c>
      <c r="L69" s="55">
        <v>0</v>
      </c>
      <c r="M69" s="66">
        <v>6.6333957404334516</v>
      </c>
      <c r="N69" s="66">
        <v>4.7520867365084678</v>
      </c>
      <c r="O69" s="66">
        <v>1.2935372809274779</v>
      </c>
      <c r="P69" s="56">
        <v>492.43366078279126</v>
      </c>
      <c r="Q69" s="55">
        <v>3.8989385021753482</v>
      </c>
      <c r="R69" s="55">
        <v>0</v>
      </c>
      <c r="S69" s="66">
        <v>0.62782828917795697</v>
      </c>
      <c r="T69" s="66">
        <v>0.62306357476448393</v>
      </c>
      <c r="U69" s="66">
        <v>1.8316585218296239E-2</v>
      </c>
      <c r="V69" s="55">
        <v>0</v>
      </c>
      <c r="W69" s="55">
        <v>0</v>
      </c>
      <c r="X69" s="55">
        <v>0</v>
      </c>
      <c r="Y69" s="337">
        <v>0.10672725382406437</v>
      </c>
      <c r="Z69" s="347">
        <v>3.7577115165478974</v>
      </c>
      <c r="AA69" s="55">
        <v>0</v>
      </c>
      <c r="AB69" s="57">
        <v>0</v>
      </c>
    </row>
    <row r="71" spans="1:28" ht="15" thickBot="1"/>
    <row r="72" spans="1:28">
      <c r="A72" s="238" t="s">
        <v>1053</v>
      </c>
      <c r="B72" s="239" t="s">
        <v>1054</v>
      </c>
      <c r="C72" s="240" t="s">
        <v>5</v>
      </c>
      <c r="D72" s="240" t="s">
        <v>1055</v>
      </c>
      <c r="E72" s="240" t="s">
        <v>1056</v>
      </c>
      <c r="F72" s="240" t="s">
        <v>1057</v>
      </c>
      <c r="G72" s="240" t="s">
        <v>69</v>
      </c>
      <c r="H72" s="240" t="s">
        <v>70</v>
      </c>
      <c r="I72" s="240" t="s">
        <v>1058</v>
      </c>
      <c r="J72" s="240" t="s">
        <v>204</v>
      </c>
      <c r="K72" s="240" t="s">
        <v>206</v>
      </c>
      <c r="L72" s="241" t="s">
        <v>1059</v>
      </c>
    </row>
    <row r="73" spans="1:28">
      <c r="A73" s="242" t="s">
        <v>1060</v>
      </c>
      <c r="B73" s="124">
        <v>323</v>
      </c>
      <c r="C73" s="102" t="s">
        <v>1061</v>
      </c>
      <c r="D73" s="102" t="s">
        <v>1062</v>
      </c>
      <c r="E73" s="102">
        <v>15</v>
      </c>
      <c r="F73" s="102"/>
      <c r="G73" s="102">
        <v>5.56</v>
      </c>
      <c r="H73" s="102">
        <v>322</v>
      </c>
      <c r="I73" s="102">
        <v>12.7</v>
      </c>
      <c r="J73" s="102">
        <v>152</v>
      </c>
      <c r="K73" s="102">
        <v>0.25</v>
      </c>
      <c r="L73" s="243">
        <v>0</v>
      </c>
    </row>
    <row r="74" spans="1:28">
      <c r="A74" s="242" t="s">
        <v>1063</v>
      </c>
      <c r="B74" s="124">
        <v>323</v>
      </c>
      <c r="C74" s="102" t="s">
        <v>1064</v>
      </c>
      <c r="D74" s="102" t="s">
        <v>1065</v>
      </c>
      <c r="E74" s="102">
        <v>20</v>
      </c>
      <c r="F74" s="102"/>
      <c r="G74" s="102">
        <v>7</v>
      </c>
      <c r="H74" s="102">
        <v>539</v>
      </c>
      <c r="I74" s="102">
        <v>12.1</v>
      </c>
      <c r="J74" s="102">
        <v>-86</v>
      </c>
      <c r="K74" s="102">
        <v>0.19</v>
      </c>
      <c r="L74" s="243">
        <v>0</v>
      </c>
    </row>
    <row r="75" spans="1:28">
      <c r="A75" s="242" t="s">
        <v>1066</v>
      </c>
      <c r="B75" s="124" t="s">
        <v>17</v>
      </c>
      <c r="C75" s="102" t="s">
        <v>1067</v>
      </c>
      <c r="D75" s="102"/>
      <c r="E75" s="102">
        <v>20</v>
      </c>
      <c r="F75" s="102"/>
      <c r="G75" s="102">
        <v>5.97</v>
      </c>
      <c r="H75" s="102">
        <v>144</v>
      </c>
      <c r="I75" s="102">
        <v>11.6</v>
      </c>
      <c r="J75" s="102">
        <v>8</v>
      </c>
      <c r="K75" s="102">
        <v>0.15</v>
      </c>
      <c r="L75" s="243">
        <v>0</v>
      </c>
    </row>
    <row r="76" spans="1:28">
      <c r="A76" s="242" t="s">
        <v>1068</v>
      </c>
      <c r="B76" s="124" t="s">
        <v>19</v>
      </c>
      <c r="C76" s="102" t="s">
        <v>1069</v>
      </c>
      <c r="D76" s="102"/>
      <c r="E76" s="102">
        <v>20</v>
      </c>
      <c r="F76" s="102"/>
      <c r="G76" s="102">
        <v>6.25</v>
      </c>
      <c r="H76" s="102">
        <v>182</v>
      </c>
      <c r="I76" s="102">
        <v>11.6</v>
      </c>
      <c r="J76" s="102">
        <v>33</v>
      </c>
      <c r="K76" s="102">
        <v>0.16</v>
      </c>
      <c r="L76" s="243">
        <v>0</v>
      </c>
    </row>
    <row r="77" spans="1:28">
      <c r="A77" s="242" t="s">
        <v>1070</v>
      </c>
      <c r="B77" s="124">
        <v>352</v>
      </c>
      <c r="C77" s="102" t="s">
        <v>1071</v>
      </c>
      <c r="D77" s="102"/>
      <c r="E77" s="102">
        <v>20</v>
      </c>
      <c r="F77" s="102"/>
      <c r="G77" s="102">
        <v>5.27</v>
      </c>
      <c r="H77" s="102">
        <v>229</v>
      </c>
      <c r="I77" s="102">
        <v>11.6</v>
      </c>
      <c r="J77" s="102">
        <v>180</v>
      </c>
      <c r="K77" s="102">
        <v>0.14000000000000001</v>
      </c>
      <c r="L77" s="243">
        <v>0</v>
      </c>
    </row>
    <row r="78" spans="1:28">
      <c r="A78" s="242" t="s">
        <v>1072</v>
      </c>
      <c r="B78" s="124">
        <v>1024</v>
      </c>
      <c r="C78" s="102" t="s">
        <v>1073</v>
      </c>
      <c r="D78" s="102" t="s">
        <v>1074</v>
      </c>
      <c r="E78" s="102">
        <v>10</v>
      </c>
      <c r="F78" s="102"/>
      <c r="G78" s="102">
        <v>6.37</v>
      </c>
      <c r="H78" s="102">
        <v>563</v>
      </c>
      <c r="I78" s="102">
        <v>11.5</v>
      </c>
      <c r="J78" s="102">
        <v>78</v>
      </c>
      <c r="K78" s="102">
        <v>0.28000000000000003</v>
      </c>
      <c r="L78" s="243">
        <v>0</v>
      </c>
    </row>
    <row r="79" spans="1:28">
      <c r="A79" s="242" t="s">
        <v>1075</v>
      </c>
      <c r="B79" s="124" t="s">
        <v>34</v>
      </c>
      <c r="C79" s="102" t="s">
        <v>1064</v>
      </c>
      <c r="D79" s="102"/>
      <c r="E79" s="102">
        <v>20</v>
      </c>
      <c r="F79" s="102"/>
      <c r="G79" s="102">
        <v>6.43</v>
      </c>
      <c r="H79" s="102">
        <v>253</v>
      </c>
      <c r="I79" s="102">
        <v>11.6</v>
      </c>
      <c r="J79" s="102">
        <v>-23</v>
      </c>
      <c r="K79" s="102">
        <v>0.18</v>
      </c>
      <c r="L79" s="243">
        <v>0</v>
      </c>
    </row>
    <row r="80" spans="1:28">
      <c r="A80" s="242" t="s">
        <v>1076</v>
      </c>
      <c r="B80" s="124">
        <v>4031</v>
      </c>
      <c r="C80" s="102" t="s">
        <v>1077</v>
      </c>
      <c r="D80" s="102" t="s">
        <v>1078</v>
      </c>
      <c r="E80" s="102"/>
      <c r="F80" s="102"/>
      <c r="G80" s="102"/>
      <c r="H80" s="102"/>
      <c r="I80" s="102"/>
      <c r="J80" s="102"/>
      <c r="K80" s="102"/>
      <c r="L80" s="244" t="s">
        <v>1079</v>
      </c>
    </row>
    <row r="81" spans="1:12">
      <c r="A81" s="242" t="s">
        <v>1080</v>
      </c>
      <c r="B81" s="124">
        <v>4031</v>
      </c>
      <c r="C81" s="102" t="s">
        <v>35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3">
        <v>0</v>
      </c>
    </row>
    <row r="82" spans="1:12">
      <c r="A82" s="242" t="s">
        <v>1081</v>
      </c>
      <c r="B82" s="124">
        <v>4031</v>
      </c>
      <c r="C82" s="102" t="s">
        <v>1082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>
      <c r="A83" s="242" t="s">
        <v>1083</v>
      </c>
      <c r="B83" s="124" t="s">
        <v>41</v>
      </c>
      <c r="C83" s="102" t="s">
        <v>1064</v>
      </c>
      <c r="D83" s="102" t="s">
        <v>1084</v>
      </c>
      <c r="E83" s="102">
        <v>8</v>
      </c>
      <c r="F83" s="102"/>
      <c r="G83" s="102">
        <v>6.19</v>
      </c>
      <c r="H83" s="102">
        <v>402</v>
      </c>
      <c r="I83" s="102">
        <v>11.6</v>
      </c>
      <c r="J83" s="102">
        <v>48</v>
      </c>
      <c r="K83" s="102">
        <v>0.4</v>
      </c>
      <c r="L83" s="243">
        <v>0</v>
      </c>
    </row>
    <row r="84" spans="1:12">
      <c r="A84" s="242" t="s">
        <v>1085</v>
      </c>
      <c r="B84" s="124">
        <v>4016</v>
      </c>
      <c r="C84" s="102" t="s">
        <v>1073</v>
      </c>
      <c r="D84" s="102" t="s">
        <v>1074</v>
      </c>
      <c r="E84" s="102">
        <v>12</v>
      </c>
      <c r="F84" s="102"/>
      <c r="G84" s="102">
        <v>6.04</v>
      </c>
      <c r="H84" s="102">
        <v>279</v>
      </c>
      <c r="I84" s="102">
        <v>12.1</v>
      </c>
      <c r="J84" s="102">
        <v>-11</v>
      </c>
      <c r="K84" s="102">
        <v>0.21</v>
      </c>
      <c r="L84" s="243">
        <v>0</v>
      </c>
    </row>
    <row r="85" spans="1:12">
      <c r="A85" s="242" t="s">
        <v>1086</v>
      </c>
      <c r="B85" s="124">
        <v>1033</v>
      </c>
      <c r="C85" s="102" t="s">
        <v>1087</v>
      </c>
      <c r="D85" s="102" t="s">
        <v>1088</v>
      </c>
      <c r="E85" s="102"/>
      <c r="F85" s="102"/>
      <c r="G85" s="102"/>
      <c r="H85" s="102"/>
      <c r="I85" s="102"/>
      <c r="J85" s="102"/>
      <c r="K85" s="102"/>
      <c r="L85" s="243">
        <v>0</v>
      </c>
    </row>
    <row r="86" spans="1:12">
      <c r="A86" s="242" t="s">
        <v>1089</v>
      </c>
      <c r="B86" s="124" t="s">
        <v>15</v>
      </c>
      <c r="C86" s="102" t="s">
        <v>1090</v>
      </c>
      <c r="D86" s="102"/>
      <c r="E86" s="102">
        <v>15</v>
      </c>
      <c r="F86" s="102"/>
      <c r="G86" s="102">
        <v>5.3</v>
      </c>
      <c r="H86" s="102">
        <v>58</v>
      </c>
      <c r="I86" s="102">
        <v>12.2</v>
      </c>
      <c r="J86" s="102">
        <v>210</v>
      </c>
      <c r="K86" s="102">
        <v>0.54</v>
      </c>
      <c r="L86" s="243">
        <v>0</v>
      </c>
    </row>
    <row r="87" spans="1:12">
      <c r="A87" s="242" t="s">
        <v>1091</v>
      </c>
      <c r="B87" s="124" t="s">
        <v>15</v>
      </c>
      <c r="C87" s="102" t="s">
        <v>1087</v>
      </c>
      <c r="D87" s="102" t="s">
        <v>1078</v>
      </c>
      <c r="E87" s="102">
        <v>20</v>
      </c>
      <c r="F87" s="102"/>
      <c r="G87" s="102"/>
      <c r="H87" s="102"/>
      <c r="I87" s="102"/>
      <c r="J87" s="102"/>
      <c r="K87" s="102"/>
      <c r="L87" s="243">
        <v>0</v>
      </c>
    </row>
    <row r="88" spans="1:12">
      <c r="A88" s="242" t="s">
        <v>1092</v>
      </c>
      <c r="B88" s="124" t="s">
        <v>15</v>
      </c>
      <c r="C88" s="102" t="s">
        <v>1093</v>
      </c>
      <c r="D88" s="102"/>
      <c r="E88" s="102">
        <v>30</v>
      </c>
      <c r="F88" s="102"/>
      <c r="G88" s="102">
        <v>6.71</v>
      </c>
      <c r="H88" s="102">
        <v>310</v>
      </c>
      <c r="I88" s="102">
        <v>11.8</v>
      </c>
      <c r="J88" s="102">
        <v>-78</v>
      </c>
      <c r="K88" s="102">
        <v>0.16</v>
      </c>
      <c r="L88" s="243">
        <v>0</v>
      </c>
    </row>
    <row r="89" spans="1:12">
      <c r="A89" s="242" t="s">
        <v>1094</v>
      </c>
      <c r="B89" s="124" t="s">
        <v>15</v>
      </c>
      <c r="C89" s="102" t="s">
        <v>1095</v>
      </c>
      <c r="D89" s="102"/>
      <c r="E89" s="102">
        <v>35</v>
      </c>
      <c r="F89" s="102"/>
      <c r="G89" s="102">
        <v>6.81</v>
      </c>
      <c r="H89" s="102">
        <v>337</v>
      </c>
      <c r="I89" s="102">
        <v>11.8</v>
      </c>
      <c r="J89" s="102">
        <v>-107</v>
      </c>
      <c r="K89" s="102">
        <v>0.19</v>
      </c>
      <c r="L89" s="243">
        <v>0</v>
      </c>
    </row>
    <row r="90" spans="1:12">
      <c r="A90" s="242" t="s">
        <v>1096</v>
      </c>
      <c r="B90" s="124">
        <v>241</v>
      </c>
      <c r="C90" s="102" t="s">
        <v>1097</v>
      </c>
      <c r="D90" s="102" t="s">
        <v>1098</v>
      </c>
      <c r="E90" s="102">
        <v>15</v>
      </c>
      <c r="F90" s="102"/>
      <c r="G90" s="102">
        <v>5.36</v>
      </c>
      <c r="H90" s="102">
        <v>310</v>
      </c>
      <c r="I90" s="102">
        <v>12.6</v>
      </c>
      <c r="J90" s="102">
        <v>212</v>
      </c>
      <c r="K90" s="102">
        <v>0.23</v>
      </c>
      <c r="L90" s="243">
        <v>0</v>
      </c>
    </row>
    <row r="91" spans="1:12">
      <c r="A91" s="242" t="s">
        <v>1099</v>
      </c>
      <c r="B91" s="124">
        <v>241</v>
      </c>
      <c r="C91" s="102" t="s">
        <v>32</v>
      </c>
      <c r="D91" s="102" t="s">
        <v>1100</v>
      </c>
      <c r="E91" s="102">
        <v>17</v>
      </c>
      <c r="F91" s="102"/>
      <c r="G91" s="102">
        <v>5.74</v>
      </c>
      <c r="H91" s="102">
        <v>391</v>
      </c>
      <c r="I91" s="102">
        <v>12.3</v>
      </c>
      <c r="J91" s="102">
        <v>72</v>
      </c>
      <c r="K91" s="102">
        <v>0.17</v>
      </c>
      <c r="L91" s="243">
        <v>0</v>
      </c>
    </row>
    <row r="92" spans="1:12">
      <c r="A92" s="242" t="s">
        <v>1101</v>
      </c>
      <c r="B92" s="124">
        <v>241</v>
      </c>
      <c r="C92" s="102" t="s">
        <v>1064</v>
      </c>
      <c r="D92" s="102" t="s">
        <v>1102</v>
      </c>
      <c r="E92" s="102">
        <v>21</v>
      </c>
      <c r="F92" s="102"/>
      <c r="G92" s="102">
        <v>6.32</v>
      </c>
      <c r="H92" s="102">
        <v>366</v>
      </c>
      <c r="I92" s="102">
        <v>12</v>
      </c>
      <c r="J92" s="102">
        <v>-32</v>
      </c>
      <c r="K92" s="102">
        <v>0.2</v>
      </c>
      <c r="L92" s="243">
        <v>0</v>
      </c>
    </row>
    <row r="93" spans="1:12">
      <c r="A93" s="242" t="s">
        <v>1103</v>
      </c>
      <c r="B93" s="124">
        <v>241</v>
      </c>
      <c r="C93" s="102" t="s">
        <v>1082</v>
      </c>
      <c r="D93" s="102" t="s">
        <v>1104</v>
      </c>
      <c r="E93" s="102">
        <v>25</v>
      </c>
      <c r="F93" s="102"/>
      <c r="G93" s="102">
        <v>6.23</v>
      </c>
      <c r="H93" s="102">
        <v>291</v>
      </c>
      <c r="I93" s="102">
        <v>11.8</v>
      </c>
      <c r="J93" s="102">
        <v>-39</v>
      </c>
      <c r="K93" s="102">
        <v>0.23</v>
      </c>
      <c r="L93" s="243">
        <v>0</v>
      </c>
    </row>
    <row r="94" spans="1:12">
      <c r="A94" s="242" t="s">
        <v>1105</v>
      </c>
      <c r="B94" s="124">
        <v>241</v>
      </c>
      <c r="C94" s="102" t="s">
        <v>1106</v>
      </c>
      <c r="D94" s="102" t="s">
        <v>1107</v>
      </c>
      <c r="E94" s="102">
        <v>20</v>
      </c>
      <c r="F94" s="102"/>
      <c r="G94" s="102">
        <v>5.61</v>
      </c>
      <c r="H94" s="102">
        <v>331</v>
      </c>
      <c r="I94" s="102">
        <v>11.5</v>
      </c>
      <c r="J94" s="102">
        <v>117</v>
      </c>
      <c r="K94" s="102">
        <v>0.26</v>
      </c>
      <c r="L94" s="243">
        <v>0</v>
      </c>
    </row>
    <row r="95" spans="1:12">
      <c r="A95" s="242" t="s">
        <v>1108</v>
      </c>
      <c r="B95" s="124">
        <v>320</v>
      </c>
      <c r="C95" s="102" t="s">
        <v>1087</v>
      </c>
      <c r="D95" s="102" t="s">
        <v>1109</v>
      </c>
      <c r="E95" s="102">
        <v>15</v>
      </c>
      <c r="F95" s="102"/>
      <c r="G95" s="102">
        <v>7.36</v>
      </c>
      <c r="H95" s="102">
        <v>808</v>
      </c>
      <c r="I95" s="102">
        <v>11.6</v>
      </c>
      <c r="J95" s="102">
        <v>-134</v>
      </c>
      <c r="K95" s="102">
        <v>0.17</v>
      </c>
      <c r="L95" s="243">
        <v>0</v>
      </c>
    </row>
    <row r="96" spans="1:12">
      <c r="A96" s="242" t="s">
        <v>1110</v>
      </c>
      <c r="B96" s="124">
        <v>320</v>
      </c>
      <c r="C96" s="102" t="s">
        <v>1111</v>
      </c>
      <c r="D96" s="102" t="s">
        <v>1112</v>
      </c>
      <c r="E96" s="102">
        <v>30</v>
      </c>
      <c r="F96" s="102"/>
      <c r="G96" s="102">
        <v>7.51</v>
      </c>
      <c r="H96" s="102">
        <v>752</v>
      </c>
      <c r="I96" s="102">
        <v>11.5</v>
      </c>
      <c r="J96" s="102">
        <v>-158</v>
      </c>
      <c r="K96" s="102">
        <v>0.11</v>
      </c>
      <c r="L96" s="243">
        <v>0</v>
      </c>
    </row>
    <row r="97" spans="1:29" ht="15" thickBot="1">
      <c r="A97" s="245" t="s">
        <v>1113</v>
      </c>
      <c r="B97" s="246">
        <v>320</v>
      </c>
      <c r="C97" s="108" t="s">
        <v>1114</v>
      </c>
      <c r="D97" s="108" t="s">
        <v>1115</v>
      </c>
      <c r="E97" s="108">
        <v>33</v>
      </c>
      <c r="F97" s="108"/>
      <c r="G97" s="108">
        <v>6.76</v>
      </c>
      <c r="H97" s="108">
        <v>536</v>
      </c>
      <c r="I97" s="108">
        <v>11.5</v>
      </c>
      <c r="J97" s="108">
        <v>19</v>
      </c>
      <c r="K97" s="108">
        <v>0.17</v>
      </c>
      <c r="L97" s="247">
        <v>0</v>
      </c>
    </row>
    <row r="100" spans="1:29" ht="15.6">
      <c r="A100" s="251" t="s">
        <v>1252</v>
      </c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339"/>
      <c r="Z100" s="339"/>
      <c r="AA100" s="252"/>
      <c r="AB100" s="252"/>
      <c r="AC100" s="252"/>
    </row>
    <row r="101" spans="1:29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339"/>
      <c r="Z101" s="339"/>
      <c r="AA101" s="252"/>
      <c r="AB101" s="252"/>
      <c r="AC101" s="252"/>
    </row>
    <row r="102" spans="1:29" ht="16.149999999999999">
      <c r="A102" s="252"/>
      <c r="B102" s="439" t="s">
        <v>1253</v>
      </c>
      <c r="C102" s="252"/>
      <c r="D102" s="252"/>
      <c r="E102" s="439" t="s">
        <v>1254</v>
      </c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339"/>
      <c r="Z102" s="339"/>
      <c r="AA102" s="252"/>
      <c r="AB102" s="252"/>
      <c r="AC102" s="252"/>
    </row>
    <row r="103" spans="1:29">
      <c r="A103" s="252"/>
      <c r="B103" s="253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339"/>
      <c r="Z103" s="339"/>
      <c r="AA103" s="252"/>
      <c r="AB103" s="252"/>
      <c r="AC103" s="252"/>
    </row>
    <row r="104" spans="1:29" ht="16.149999999999999">
      <c r="A104" s="252"/>
      <c r="B104" s="253" t="s">
        <v>1255</v>
      </c>
      <c r="C104" s="439" t="s">
        <v>1256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339"/>
      <c r="Z104" s="339"/>
      <c r="AA104" s="252"/>
      <c r="AB104" s="252"/>
      <c r="AC104" s="252"/>
    </row>
    <row r="105" spans="1:29" ht="16.149999999999999">
      <c r="A105" s="252"/>
      <c r="B105" s="253" t="s">
        <v>1257</v>
      </c>
      <c r="C105" s="439" t="s">
        <v>1258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339"/>
      <c r="Z105" s="339"/>
      <c r="AA105" s="252"/>
      <c r="AB105" s="252"/>
      <c r="AC105" s="252"/>
    </row>
    <row r="106" spans="1:29">
      <c r="A106" s="252"/>
      <c r="B106" s="253" t="s">
        <v>1259</v>
      </c>
      <c r="C106" s="439" t="s">
        <v>1260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339"/>
      <c r="Z106" s="339"/>
      <c r="AA106" s="252"/>
      <c r="AB106" s="252"/>
      <c r="AC106" s="252"/>
    </row>
    <row r="107" spans="1:29">
      <c r="A107" s="252"/>
      <c r="B107" s="253" t="s">
        <v>81</v>
      </c>
      <c r="C107" s="252" t="s">
        <v>1261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339"/>
      <c r="Z107" s="339"/>
      <c r="AA107" s="252"/>
      <c r="AB107" s="252"/>
      <c r="AC107" s="252"/>
    </row>
    <row r="108" spans="1:29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339"/>
      <c r="Z108" s="339"/>
      <c r="AA108" s="252"/>
      <c r="AB108" s="252"/>
      <c r="AC108" s="252"/>
    </row>
    <row r="109" spans="1:29">
      <c r="A109" s="252" t="s">
        <v>1262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>
      <c r="A111" s="252"/>
      <c r="B111" s="252" t="s">
        <v>1263</v>
      </c>
      <c r="C111" s="252"/>
      <c r="D111" s="252"/>
      <c r="E111" s="252"/>
      <c r="F111" s="252" t="s">
        <v>1264</v>
      </c>
      <c r="G111" s="252"/>
      <c r="H111" s="252"/>
      <c r="I111" s="252"/>
      <c r="J111" s="252" t="s">
        <v>1265</v>
      </c>
      <c r="K111" s="252"/>
      <c r="L111" s="252"/>
      <c r="M111" s="252"/>
      <c r="N111" s="252" t="s">
        <v>1266</v>
      </c>
      <c r="O111" s="252"/>
      <c r="P111" s="252"/>
      <c r="Q111" s="252"/>
      <c r="R111" s="252" t="s">
        <v>1267</v>
      </c>
      <c r="S111" s="252"/>
      <c r="T111" s="252"/>
      <c r="U111" s="252"/>
      <c r="V111" s="252" t="s">
        <v>1268</v>
      </c>
      <c r="W111" s="252"/>
      <c r="X111" s="252"/>
      <c r="Y111" s="339"/>
      <c r="Z111" s="339"/>
      <c r="AA111" s="252"/>
      <c r="AB111" s="252"/>
      <c r="AC111" s="252"/>
    </row>
    <row r="112" spans="1:29" ht="15">
      <c r="A112" s="253" t="s">
        <v>1255</v>
      </c>
      <c r="B112" s="252">
        <v>-74</v>
      </c>
      <c r="C112" s="252" t="s">
        <v>1269</v>
      </c>
      <c r="D112" s="252"/>
      <c r="E112" s="252"/>
      <c r="F112" s="252">
        <v>-115</v>
      </c>
      <c r="G112" s="252" t="s">
        <v>1270</v>
      </c>
      <c r="H112" s="252"/>
      <c r="I112" s="252"/>
      <c r="J112" s="252">
        <v>-92</v>
      </c>
      <c r="K112" s="351" t="s">
        <v>1271</v>
      </c>
      <c r="L112" s="252"/>
      <c r="M112" s="252"/>
      <c r="N112" s="252">
        <v>-87</v>
      </c>
      <c r="O112" s="252" t="s">
        <v>1272</v>
      </c>
      <c r="P112" s="252"/>
      <c r="Q112" s="252"/>
      <c r="R112" s="252">
        <v>-87</v>
      </c>
      <c r="S112" s="252" t="s">
        <v>1272</v>
      </c>
      <c r="T112" s="252"/>
      <c r="U112" s="252"/>
      <c r="V112" s="252">
        <v>-8</v>
      </c>
      <c r="W112" s="252" t="s">
        <v>1270</v>
      </c>
      <c r="X112" s="252"/>
      <c r="Y112" s="339"/>
      <c r="Z112" s="339"/>
      <c r="AA112" s="252"/>
      <c r="AB112" s="252"/>
      <c r="AC112" s="252"/>
    </row>
    <row r="113" spans="1:29" ht="15">
      <c r="A113" s="253" t="s">
        <v>1273</v>
      </c>
      <c r="B113" s="252">
        <v>-29</v>
      </c>
      <c r="C113" s="252" t="s">
        <v>1274</v>
      </c>
      <c r="D113" s="252">
        <v>-79</v>
      </c>
      <c r="E113" s="252"/>
      <c r="F113" s="252">
        <v>-17</v>
      </c>
      <c r="G113" s="252" t="s">
        <v>1274</v>
      </c>
      <c r="H113" s="252">
        <v>-126</v>
      </c>
      <c r="I113" s="252"/>
      <c r="J113" s="252">
        <v>-19</v>
      </c>
      <c r="K113" s="252" t="s">
        <v>1274</v>
      </c>
      <c r="L113" s="252">
        <v>-50</v>
      </c>
      <c r="M113" s="252"/>
      <c r="N113" s="252">
        <v>-78</v>
      </c>
      <c r="O113" s="252" t="s">
        <v>1274</v>
      </c>
      <c r="P113" s="252">
        <v>-189</v>
      </c>
      <c r="Q113" s="252"/>
      <c r="R113" s="252">
        <v>-76</v>
      </c>
      <c r="S113" s="252" t="s">
        <v>1274</v>
      </c>
      <c r="T113" s="252">
        <v>-96</v>
      </c>
      <c r="U113" s="252"/>
      <c r="V113" s="252">
        <v>-47</v>
      </c>
      <c r="W113" s="252" t="s">
        <v>1274</v>
      </c>
      <c r="X113" s="252">
        <v>-100</v>
      </c>
      <c r="Y113" s="339"/>
      <c r="Z113" s="339"/>
      <c r="AA113" s="252"/>
      <c r="AB113" s="252"/>
      <c r="AC113" s="252"/>
    </row>
    <row r="114" spans="1:29">
      <c r="A114" s="253"/>
      <c r="B114" s="252"/>
      <c r="C114" s="252"/>
      <c r="D114" s="252"/>
      <c r="E114" s="252"/>
      <c r="F114" s="252"/>
      <c r="G114" s="252"/>
      <c r="H114" s="252"/>
      <c r="I114" s="252"/>
      <c r="J114" s="252">
        <v>-68</v>
      </c>
      <c r="K114" s="351" t="s">
        <v>1275</v>
      </c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>
      <c r="A116" s="252"/>
      <c r="B116" s="252"/>
      <c r="C116" s="439" t="s">
        <v>1276</v>
      </c>
      <c r="D116" s="252"/>
      <c r="E116" s="252"/>
      <c r="F116" s="439" t="s">
        <v>1276</v>
      </c>
      <c r="G116" s="252"/>
      <c r="H116" s="252"/>
      <c r="I116" s="252"/>
      <c r="J116" s="439" t="s">
        <v>1276</v>
      </c>
      <c r="K116" s="252"/>
      <c r="L116" s="252"/>
      <c r="M116" s="252"/>
      <c r="N116" s="439" t="s">
        <v>1276</v>
      </c>
      <c r="O116" s="252"/>
      <c r="P116" s="252"/>
      <c r="Q116" s="252"/>
      <c r="R116" s="439" t="s">
        <v>1276</v>
      </c>
      <c r="S116" s="252"/>
      <c r="T116" s="252"/>
      <c r="U116" s="252"/>
      <c r="V116" s="439" t="s">
        <v>1276</v>
      </c>
      <c r="W116" s="252"/>
      <c r="X116" s="252"/>
      <c r="Y116" s="339"/>
      <c r="Z116" s="339"/>
      <c r="AA116" s="252"/>
      <c r="AB116" s="252"/>
      <c r="AC116" s="252"/>
    </row>
    <row r="117" spans="1:29" ht="16.149999999999999">
      <c r="A117" s="440" t="s">
        <v>1277</v>
      </c>
      <c r="B117" s="440" t="s">
        <v>81</v>
      </c>
      <c r="C117" s="254" t="s">
        <v>1278</v>
      </c>
      <c r="D117" s="252"/>
      <c r="E117" s="252"/>
      <c r="F117" s="254" t="s">
        <v>1279</v>
      </c>
      <c r="G117" s="252"/>
      <c r="H117" s="252"/>
      <c r="I117" s="252"/>
      <c r="J117" s="254" t="s">
        <v>1280</v>
      </c>
      <c r="K117" s="252"/>
      <c r="L117" s="252"/>
      <c r="M117" s="252"/>
      <c r="N117" s="254" t="s">
        <v>1281</v>
      </c>
      <c r="O117" s="252"/>
      <c r="P117" s="252"/>
      <c r="Q117" s="252"/>
      <c r="R117" s="254" t="s">
        <v>1282</v>
      </c>
      <c r="S117" s="252"/>
      <c r="T117" s="252"/>
      <c r="U117" s="252"/>
      <c r="V117" s="254" t="s">
        <v>1283</v>
      </c>
      <c r="W117" s="252"/>
      <c r="X117" s="252"/>
      <c r="Y117" s="339"/>
      <c r="Z117" s="339"/>
      <c r="AA117" s="252"/>
      <c r="AB117" s="252"/>
      <c r="AC117" s="252"/>
    </row>
    <row r="118" spans="1:29">
      <c r="A118" s="254" t="s">
        <v>1248</v>
      </c>
      <c r="B118" s="254"/>
      <c r="C118" s="254"/>
      <c r="D118" s="252"/>
      <c r="E118" s="252"/>
      <c r="F118" s="254"/>
      <c r="G118" s="252"/>
      <c r="H118" s="252"/>
      <c r="I118" s="252"/>
      <c r="J118" s="254"/>
      <c r="K118" s="252"/>
      <c r="L118" s="252"/>
      <c r="M118" s="252"/>
      <c r="N118" s="254"/>
      <c r="O118" s="252"/>
      <c r="P118" s="252"/>
      <c r="Q118" s="252"/>
      <c r="R118" s="254"/>
      <c r="S118" s="252"/>
      <c r="T118" s="252"/>
      <c r="U118" s="252"/>
      <c r="V118" s="254"/>
      <c r="W118" s="252"/>
      <c r="X118" s="252"/>
      <c r="Y118" s="339"/>
      <c r="Z118" s="339"/>
      <c r="AA118" s="252"/>
      <c r="AB118" s="252"/>
      <c r="AC118" s="252"/>
    </row>
    <row r="119" spans="1:29" ht="15">
      <c r="A119" s="254"/>
      <c r="B119" s="254"/>
      <c r="C119" s="253" t="s">
        <v>1284</v>
      </c>
      <c r="D119" s="253" t="s">
        <v>1285</v>
      </c>
      <c r="E119" s="252"/>
      <c r="F119" s="253" t="s">
        <v>1286</v>
      </c>
      <c r="G119" s="253" t="s">
        <v>1287</v>
      </c>
      <c r="H119" s="252"/>
      <c r="I119" s="252"/>
      <c r="J119" s="253" t="s">
        <v>1288</v>
      </c>
      <c r="K119" s="253" t="s">
        <v>1289</v>
      </c>
      <c r="L119" s="252"/>
      <c r="M119" s="252"/>
      <c r="N119" s="253" t="s">
        <v>1290</v>
      </c>
      <c r="O119" s="253" t="s">
        <v>1291</v>
      </c>
      <c r="P119" s="252"/>
      <c r="Q119" s="252"/>
      <c r="R119" s="253" t="s">
        <v>1292</v>
      </c>
      <c r="S119" s="253" t="s">
        <v>1293</v>
      </c>
      <c r="T119" s="252"/>
      <c r="U119" s="252"/>
      <c r="V119" s="253" t="s">
        <v>1294</v>
      </c>
      <c r="W119" s="253" t="s">
        <v>1295</v>
      </c>
      <c r="X119" s="252"/>
      <c r="Y119" s="339"/>
      <c r="Z119" s="339"/>
      <c r="AA119" s="252"/>
      <c r="AB119" s="252"/>
      <c r="AC119" s="252"/>
    </row>
    <row r="120" spans="1:29">
      <c r="A120" s="254">
        <v>0</v>
      </c>
      <c r="B120" s="440">
        <f>+(100-A120)/100</f>
        <v>1</v>
      </c>
      <c r="C120" s="255">
        <f>$B$112+$B$113*LN(B120)</f>
        <v>-74</v>
      </c>
      <c r="D120" s="255">
        <f>$B$112+$D$113*LN(B120)</f>
        <v>-74</v>
      </c>
      <c r="E120" s="252"/>
      <c r="F120" s="255">
        <f>$F$112+$F$113*LN($B120)</f>
        <v>-115</v>
      </c>
      <c r="G120" s="255">
        <f>$F$112+$H$113*LN($B120)</f>
        <v>-115</v>
      </c>
      <c r="H120" s="252"/>
      <c r="I120" s="252"/>
      <c r="J120" s="255">
        <f>$J$112+$J$113*LN($B120)</f>
        <v>-92</v>
      </c>
      <c r="K120" s="255">
        <f>$J$112+$L$113*LN($B120)</f>
        <v>-92</v>
      </c>
      <c r="L120" s="252"/>
      <c r="M120" s="252"/>
      <c r="N120" s="255">
        <f>$N$112+$N$113*LN($B120)</f>
        <v>-87</v>
      </c>
      <c r="O120" s="255">
        <f>$N$112+$P$113*LN($B120)</f>
        <v>-87</v>
      </c>
      <c r="P120" s="252"/>
      <c r="Q120" s="252"/>
      <c r="R120" s="255">
        <f>$R$112+$R$113*LN($B120)</f>
        <v>-87</v>
      </c>
      <c r="S120" s="255">
        <f>$R$112+$T$113*LN($B120)</f>
        <v>-87</v>
      </c>
      <c r="T120" s="252"/>
      <c r="U120" s="252"/>
      <c r="V120" s="255">
        <f>$V$112+$V$113*LN($B120)</f>
        <v>-8</v>
      </c>
      <c r="W120" s="255">
        <f>$V$112+$X$113*LN($B120)</f>
        <v>-8</v>
      </c>
      <c r="X120" s="252"/>
      <c r="Y120" s="339"/>
      <c r="Z120" s="339"/>
      <c r="AA120" s="252"/>
      <c r="AB120" s="252"/>
      <c r="AC120" s="252"/>
    </row>
    <row r="121" spans="1:29">
      <c r="A121" s="254">
        <v>10</v>
      </c>
      <c r="B121" s="440">
        <f t="shared" ref="B121:B133" si="14">+(100-A121)/100</f>
        <v>0.9</v>
      </c>
      <c r="C121" s="255">
        <f t="shared" ref="C121:C133" si="15">$B$112+$B$113*LN(B121)</f>
        <v>-70.944545045923036</v>
      </c>
      <c r="D121" s="255">
        <f t="shared" ref="D121:D133" si="16">$B$112+$D$113*LN(B121)</f>
        <v>-65.676519263031722</v>
      </c>
      <c r="E121" s="252"/>
      <c r="F121" s="255">
        <f t="shared" ref="F121:F133" si="17">$F$112+$F$113*LN($B121)</f>
        <v>-113.20887123381695</v>
      </c>
      <c r="G121" s="255">
        <f t="shared" ref="G121:G133" si="18">$F$112+$H$113*LN($B121)</f>
        <v>-101.72457502711389</v>
      </c>
      <c r="H121" s="252"/>
      <c r="I121" s="252"/>
      <c r="J121" s="255">
        <f t="shared" ref="J121:J133" si="19">$J$112+$J$113*LN($B121)</f>
        <v>-89.998150202501307</v>
      </c>
      <c r="K121" s="255">
        <f t="shared" ref="K121:K133" si="20">$J$112+$L$113*LN($B121)</f>
        <v>-86.731974217108686</v>
      </c>
      <c r="L121" s="252"/>
      <c r="M121" s="252"/>
      <c r="N121" s="255">
        <f t="shared" ref="N121:N133" si="21">$N$112+$N$113*LN($B121)</f>
        <v>-78.781879778689557</v>
      </c>
      <c r="O121" s="255">
        <f t="shared" ref="O121:O133" si="22">$N$112+$P$113*LN($B121)</f>
        <v>-67.086862540670836</v>
      </c>
      <c r="P121" s="252"/>
      <c r="Q121" s="252"/>
      <c r="R121" s="255">
        <f t="shared" ref="R121:R133" si="23">$R$112+$R$113*LN($B121)</f>
        <v>-78.9926008100052</v>
      </c>
      <c r="S121" s="255">
        <f t="shared" ref="S121:S133" si="24">$R$112+$T$113*LN($B121)</f>
        <v>-76.885390496848672</v>
      </c>
      <c r="T121" s="252"/>
      <c r="U121" s="252"/>
      <c r="V121" s="255">
        <f t="shared" ref="V121:V133" si="25">$V$112+$V$113*LN($B121)</f>
        <v>-3.0480557640821644</v>
      </c>
      <c r="W121" s="255">
        <f t="shared" ref="W121:W133" si="26">$V$112+$X$113*LN($B121)</f>
        <v>2.5360515657826284</v>
      </c>
      <c r="X121" s="252"/>
      <c r="Y121" s="339"/>
      <c r="Z121" s="339"/>
      <c r="AA121" s="252"/>
      <c r="AB121" s="252"/>
      <c r="AC121" s="252"/>
    </row>
    <row r="122" spans="1:29">
      <c r="A122" s="254">
        <v>20</v>
      </c>
      <c r="B122" s="440">
        <f t="shared" si="14"/>
        <v>0.8</v>
      </c>
      <c r="C122" s="255">
        <f t="shared" si="15"/>
        <v>-67.528837011887916</v>
      </c>
      <c r="D122" s="255">
        <f t="shared" si="16"/>
        <v>-56.371659446177432</v>
      </c>
      <c r="E122" s="252"/>
      <c r="F122" s="255">
        <f t="shared" si="17"/>
        <v>-111.20655962765844</v>
      </c>
      <c r="G122" s="255">
        <f t="shared" si="18"/>
        <v>-86.883912534409575</v>
      </c>
      <c r="H122" s="252"/>
      <c r="I122" s="252"/>
      <c r="J122" s="255">
        <f t="shared" si="19"/>
        <v>-87.760272525030018</v>
      </c>
      <c r="K122" s="255">
        <f t="shared" si="20"/>
        <v>-80.842822434289516</v>
      </c>
      <c r="L122" s="252"/>
      <c r="M122" s="252"/>
      <c r="N122" s="255">
        <f t="shared" si="21"/>
        <v>-69.594802997491641</v>
      </c>
      <c r="O122" s="255">
        <f t="shared" si="22"/>
        <v>-44.825868801614362</v>
      </c>
      <c r="P122" s="252"/>
      <c r="Q122" s="252"/>
      <c r="R122" s="255">
        <f t="shared" si="23"/>
        <v>-70.041090100120059</v>
      </c>
      <c r="S122" s="255">
        <f t="shared" si="24"/>
        <v>-65.578219073835868</v>
      </c>
      <c r="T122" s="252"/>
      <c r="U122" s="252"/>
      <c r="V122" s="255">
        <f t="shared" si="25"/>
        <v>2.4877469117678572</v>
      </c>
      <c r="W122" s="255">
        <f t="shared" si="26"/>
        <v>14.314355131420971</v>
      </c>
      <c r="X122" s="252"/>
      <c r="Y122" s="339"/>
      <c r="Z122" s="339"/>
      <c r="AA122" s="252"/>
      <c r="AB122" s="252"/>
      <c r="AC122" s="252"/>
    </row>
    <row r="123" spans="1:29">
      <c r="A123" s="254">
        <v>30</v>
      </c>
      <c r="B123" s="440">
        <f t="shared" si="14"/>
        <v>0.7</v>
      </c>
      <c r="C123" s="255">
        <f t="shared" si="15"/>
        <v>-63.65642662577676</v>
      </c>
      <c r="D123" s="255">
        <f t="shared" si="16"/>
        <v>-45.822679428840132</v>
      </c>
      <c r="E123" s="252"/>
      <c r="F123" s="255">
        <f t="shared" si="17"/>
        <v>-108.93652595304155</v>
      </c>
      <c r="G123" s="255">
        <f t="shared" si="18"/>
        <v>-70.058957063719703</v>
      </c>
      <c r="H123" s="252"/>
      <c r="I123" s="252"/>
      <c r="J123" s="255">
        <f t="shared" si="19"/>
        <v>-85.223176065164083</v>
      </c>
      <c r="K123" s="255">
        <f t="shared" si="20"/>
        <v>-74.166252803063372</v>
      </c>
      <c r="L123" s="252"/>
      <c r="M123" s="252"/>
      <c r="N123" s="255">
        <f t="shared" si="21"/>
        <v>-59.179354372778867</v>
      </c>
      <c r="O123" s="255">
        <f t="shared" si="22"/>
        <v>-19.588435595579568</v>
      </c>
      <c r="P123" s="252"/>
      <c r="Q123" s="252"/>
      <c r="R123" s="255">
        <f t="shared" si="23"/>
        <v>-59.89270426065633</v>
      </c>
      <c r="S123" s="255">
        <f t="shared" si="24"/>
        <v>-52.759205381881685</v>
      </c>
      <c r="T123" s="252"/>
      <c r="U123" s="252"/>
      <c r="V123" s="255">
        <f t="shared" si="25"/>
        <v>8.7637223651204259</v>
      </c>
      <c r="W123" s="255">
        <f t="shared" si="26"/>
        <v>27.667494393873241</v>
      </c>
      <c r="X123" s="252"/>
      <c r="Y123" s="339"/>
      <c r="Z123" s="339"/>
      <c r="AA123" s="252"/>
      <c r="AB123" s="252"/>
      <c r="AC123" s="252"/>
    </row>
    <row r="124" spans="1:29">
      <c r="A124" s="254">
        <v>40</v>
      </c>
      <c r="B124" s="440">
        <f t="shared" si="14"/>
        <v>0.6</v>
      </c>
      <c r="C124" s="255">
        <f t="shared" si="15"/>
        <v>-59.18605691078627</v>
      </c>
      <c r="D124" s="255">
        <f t="shared" si="16"/>
        <v>-33.644775722486735</v>
      </c>
      <c r="E124" s="252"/>
      <c r="F124" s="255">
        <f t="shared" si="17"/>
        <v>-106.31596439597816</v>
      </c>
      <c r="G124" s="255">
        <f t="shared" si="18"/>
        <v>-50.635971405485165</v>
      </c>
      <c r="H124" s="252"/>
      <c r="I124" s="252"/>
      <c r="J124" s="255">
        <f t="shared" si="19"/>
        <v>-82.294313148446179</v>
      </c>
      <c r="K124" s="255">
        <f t="shared" si="20"/>
        <v>-66.458718811700464</v>
      </c>
      <c r="L124" s="252"/>
      <c r="M124" s="252"/>
      <c r="N124" s="255">
        <f t="shared" si="21"/>
        <v>-47.155601346252723</v>
      </c>
      <c r="O124" s="255">
        <f t="shared" si="22"/>
        <v>9.5460428917722453</v>
      </c>
      <c r="P124" s="252"/>
      <c r="Q124" s="252"/>
      <c r="R124" s="255">
        <f t="shared" si="23"/>
        <v>-48.177252593784708</v>
      </c>
      <c r="S124" s="255">
        <f t="shared" si="24"/>
        <v>-37.960740118464891</v>
      </c>
      <c r="T124" s="252"/>
      <c r="U124" s="252"/>
      <c r="V124" s="255">
        <f t="shared" si="25"/>
        <v>16.008804317001562</v>
      </c>
      <c r="W124" s="255">
        <f t="shared" si="26"/>
        <v>43.082562376599071</v>
      </c>
      <c r="X124" s="252"/>
      <c r="Y124" s="339"/>
      <c r="Z124" s="339"/>
      <c r="AA124" s="252"/>
      <c r="AB124" s="252"/>
      <c r="AC124" s="252"/>
    </row>
    <row r="125" spans="1:29">
      <c r="A125" s="254">
        <v>50</v>
      </c>
      <c r="B125" s="440">
        <f t="shared" si="14"/>
        <v>0.5</v>
      </c>
      <c r="C125" s="255">
        <f t="shared" si="15"/>
        <v>-53.898731763761589</v>
      </c>
      <c r="D125" s="255">
        <f t="shared" si="16"/>
        <v>-19.241372735764322</v>
      </c>
      <c r="E125" s="252"/>
      <c r="F125" s="255">
        <f t="shared" si="17"/>
        <v>-103.21649793048093</v>
      </c>
      <c r="G125" s="255">
        <f t="shared" si="18"/>
        <v>-27.663455249446898</v>
      </c>
      <c r="H125" s="252"/>
      <c r="I125" s="252"/>
      <c r="J125" s="255">
        <f t="shared" si="19"/>
        <v>-78.830203569361032</v>
      </c>
      <c r="K125" s="255">
        <f t="shared" si="20"/>
        <v>-57.342640972002734</v>
      </c>
      <c r="L125" s="252"/>
      <c r="M125" s="252"/>
      <c r="N125" s="255">
        <f t="shared" si="21"/>
        <v>-32.93451991632427</v>
      </c>
      <c r="O125" s="255">
        <f t="shared" si="22"/>
        <v>44.004817125829646</v>
      </c>
      <c r="P125" s="252"/>
      <c r="Q125" s="252"/>
      <c r="R125" s="255">
        <f t="shared" si="23"/>
        <v>-34.320814277444157</v>
      </c>
      <c r="S125" s="255">
        <f t="shared" si="24"/>
        <v>-20.457870666245256</v>
      </c>
      <c r="T125" s="252"/>
      <c r="U125" s="252"/>
      <c r="V125" s="255">
        <f t="shared" si="25"/>
        <v>24.577917486317432</v>
      </c>
      <c r="W125" s="255">
        <f t="shared" si="26"/>
        <v>61.314718055994533</v>
      </c>
      <c r="X125" s="252"/>
      <c r="Y125" s="339"/>
      <c r="Z125" s="339"/>
      <c r="AA125" s="252"/>
      <c r="AB125" s="252"/>
      <c r="AC125" s="252"/>
    </row>
    <row r="126" spans="1:29">
      <c r="A126" s="254">
        <v>60</v>
      </c>
      <c r="B126" s="440">
        <f t="shared" si="14"/>
        <v>0.4</v>
      </c>
      <c r="C126" s="255">
        <f t="shared" si="15"/>
        <v>-47.427568775649505</v>
      </c>
      <c r="D126" s="255">
        <f t="shared" si="16"/>
        <v>-1.6130321819417617</v>
      </c>
      <c r="E126" s="252"/>
      <c r="F126" s="255">
        <f t="shared" si="17"/>
        <v>-99.423057558139362</v>
      </c>
      <c r="G126" s="255">
        <f t="shared" si="18"/>
        <v>0.45263221614352744</v>
      </c>
      <c r="H126" s="252"/>
      <c r="I126" s="252"/>
      <c r="J126" s="255">
        <f t="shared" si="19"/>
        <v>-74.59047609439105</v>
      </c>
      <c r="K126" s="255">
        <f t="shared" si="20"/>
        <v>-46.18546340629225</v>
      </c>
      <c r="L126" s="252"/>
      <c r="M126" s="252"/>
      <c r="N126" s="255">
        <f t="shared" si="21"/>
        <v>-15.529322913815903</v>
      </c>
      <c r="O126" s="255">
        <f t="shared" si="22"/>
        <v>86.178948324215298</v>
      </c>
      <c r="P126" s="252"/>
      <c r="Q126" s="252"/>
      <c r="R126" s="255">
        <f t="shared" si="23"/>
        <v>-17.361904377564215</v>
      </c>
      <c r="S126" s="255">
        <f t="shared" si="24"/>
        <v>0.96391025991887602</v>
      </c>
      <c r="T126" s="252"/>
      <c r="U126" s="252"/>
      <c r="V126" s="255">
        <f t="shared" si="25"/>
        <v>35.065664398085282</v>
      </c>
      <c r="W126" s="255">
        <f t="shared" si="26"/>
        <v>83.6290731874155</v>
      </c>
      <c r="X126" s="252"/>
      <c r="Y126" s="339"/>
      <c r="Z126" s="339"/>
      <c r="AA126" s="252"/>
      <c r="AB126" s="252"/>
      <c r="AC126" s="252"/>
    </row>
    <row r="127" spans="1:29">
      <c r="A127" s="254">
        <v>70</v>
      </c>
      <c r="B127" s="440">
        <f t="shared" si="14"/>
        <v>0.3</v>
      </c>
      <c r="C127" s="255">
        <f t="shared" si="15"/>
        <v>-39.084788674547852</v>
      </c>
      <c r="D127" s="255">
        <f t="shared" si="16"/>
        <v>21.113851541748957</v>
      </c>
      <c r="E127" s="252"/>
      <c r="F127" s="255">
        <f t="shared" si="17"/>
        <v>-94.532462326459083</v>
      </c>
      <c r="G127" s="255">
        <f t="shared" si="18"/>
        <v>36.700573345067937</v>
      </c>
      <c r="H127" s="252"/>
      <c r="I127" s="252"/>
      <c r="J127" s="255">
        <f t="shared" si="19"/>
        <v>-69.124516717807211</v>
      </c>
      <c r="K127" s="255">
        <f t="shared" si="20"/>
        <v>-31.801359783703191</v>
      </c>
      <c r="L127" s="252"/>
      <c r="M127" s="252"/>
      <c r="N127" s="255">
        <f t="shared" si="21"/>
        <v>6.9098787374230142</v>
      </c>
      <c r="O127" s="255">
        <f t="shared" si="22"/>
        <v>140.55086001760193</v>
      </c>
      <c r="P127" s="252"/>
      <c r="Q127" s="252"/>
      <c r="R127" s="255">
        <f t="shared" si="23"/>
        <v>4.5019331287711424</v>
      </c>
      <c r="S127" s="255">
        <f t="shared" si="24"/>
        <v>28.581389215289875</v>
      </c>
      <c r="T127" s="252"/>
      <c r="U127" s="252"/>
      <c r="V127" s="255">
        <f t="shared" si="25"/>
        <v>48.586721803318994</v>
      </c>
      <c r="W127" s="255">
        <f t="shared" si="26"/>
        <v>112.39728043259362</v>
      </c>
      <c r="X127" s="252"/>
      <c r="Y127" s="339"/>
      <c r="Z127" s="339"/>
      <c r="AA127" s="252"/>
      <c r="AB127" s="252"/>
      <c r="AC127" s="252"/>
    </row>
    <row r="128" spans="1:29">
      <c r="A128" s="254">
        <v>80</v>
      </c>
      <c r="B128" s="440">
        <f t="shared" si="14"/>
        <v>0.2</v>
      </c>
      <c r="C128" s="255">
        <f t="shared" si="15"/>
        <v>-27.326300539411093</v>
      </c>
      <c r="D128" s="255">
        <f t="shared" si="16"/>
        <v>53.145595082293923</v>
      </c>
      <c r="E128" s="252"/>
      <c r="F128" s="255">
        <f t="shared" si="17"/>
        <v>-87.639555488620289</v>
      </c>
      <c r="G128" s="255">
        <f t="shared" si="18"/>
        <v>87.78917696669663</v>
      </c>
      <c r="H128" s="252"/>
      <c r="I128" s="252"/>
      <c r="J128" s="255">
        <f t="shared" si="19"/>
        <v>-61.420679663752097</v>
      </c>
      <c r="K128" s="255">
        <f t="shared" si="20"/>
        <v>-11.528104378294984</v>
      </c>
      <c r="L128" s="252"/>
      <c r="M128" s="252"/>
      <c r="N128" s="255">
        <f t="shared" si="21"/>
        <v>38.53615716985982</v>
      </c>
      <c r="O128" s="255">
        <f t="shared" si="22"/>
        <v>217.18376545004497</v>
      </c>
      <c r="P128" s="252"/>
      <c r="Q128" s="252"/>
      <c r="R128" s="255">
        <f t="shared" si="23"/>
        <v>35.317281344991628</v>
      </c>
      <c r="S128" s="255">
        <f t="shared" si="24"/>
        <v>67.50603959367362</v>
      </c>
      <c r="T128" s="252"/>
      <c r="U128" s="252"/>
      <c r="V128" s="255">
        <f t="shared" si="25"/>
        <v>67.643581884402707</v>
      </c>
      <c r="W128" s="255">
        <f t="shared" si="26"/>
        <v>152.94379124341003</v>
      </c>
      <c r="X128" s="252"/>
      <c r="Y128" s="339"/>
      <c r="Z128" s="339"/>
      <c r="AA128" s="252"/>
      <c r="AB128" s="252"/>
      <c r="AC128" s="252"/>
    </row>
    <row r="129" spans="1:29">
      <c r="A129" s="254">
        <v>90</v>
      </c>
      <c r="B129" s="440">
        <f t="shared" si="14"/>
        <v>0.1</v>
      </c>
      <c r="C129" s="255">
        <f t="shared" si="15"/>
        <v>-7.2250323031726822</v>
      </c>
      <c r="D129" s="255">
        <f t="shared" si="16"/>
        <v>107.90422234652959</v>
      </c>
      <c r="E129" s="252"/>
      <c r="F129" s="255">
        <f t="shared" si="17"/>
        <v>-75.856053419101229</v>
      </c>
      <c r="G129" s="255">
        <f t="shared" si="18"/>
        <v>175.12572171724975</v>
      </c>
      <c r="H129" s="252"/>
      <c r="I129" s="252"/>
      <c r="J129" s="255">
        <f t="shared" si="19"/>
        <v>-48.250883233113136</v>
      </c>
      <c r="K129" s="255">
        <f t="shared" si="20"/>
        <v>23.129254649702276</v>
      </c>
      <c r="L129" s="252"/>
      <c r="M129" s="252"/>
      <c r="N129" s="255">
        <f t="shared" si="21"/>
        <v>92.601637253535557</v>
      </c>
      <c r="O129" s="255">
        <f t="shared" si="22"/>
        <v>348.18858257587459</v>
      </c>
      <c r="P129" s="252"/>
      <c r="Q129" s="252"/>
      <c r="R129" s="255">
        <f t="shared" si="23"/>
        <v>87.996467067547457</v>
      </c>
      <c r="S129" s="255">
        <f t="shared" si="24"/>
        <v>134.04816892742838</v>
      </c>
      <c r="T129" s="252"/>
      <c r="U129" s="252"/>
      <c r="V129" s="255">
        <f t="shared" si="25"/>
        <v>100.22149937072014</v>
      </c>
      <c r="W129" s="255">
        <f t="shared" si="26"/>
        <v>222.25850929940455</v>
      </c>
      <c r="X129" s="252"/>
      <c r="Y129" s="339"/>
      <c r="Z129" s="339"/>
      <c r="AA129" s="252"/>
      <c r="AB129" s="252"/>
      <c r="AC129" s="252"/>
    </row>
    <row r="130" spans="1:29">
      <c r="A130" s="254">
        <v>95</v>
      </c>
      <c r="B130" s="440">
        <f t="shared" si="14"/>
        <v>0.05</v>
      </c>
      <c r="C130" s="255">
        <f t="shared" si="15"/>
        <v>12.876235933065729</v>
      </c>
      <c r="D130" s="255">
        <f t="shared" si="16"/>
        <v>162.66284961076528</v>
      </c>
      <c r="E130" s="252"/>
      <c r="F130" s="255">
        <f t="shared" si="17"/>
        <v>-64.072551349582156</v>
      </c>
      <c r="G130" s="255">
        <f t="shared" si="18"/>
        <v>262.46226646780286</v>
      </c>
      <c r="H130" s="252"/>
      <c r="I130" s="252"/>
      <c r="J130" s="255">
        <f t="shared" si="19"/>
        <v>-35.081086802474175</v>
      </c>
      <c r="K130" s="255">
        <f t="shared" si="20"/>
        <v>57.786613677699535</v>
      </c>
      <c r="L130" s="252"/>
      <c r="M130" s="252"/>
      <c r="N130" s="255">
        <f t="shared" si="21"/>
        <v>146.66711733721129</v>
      </c>
      <c r="O130" s="255">
        <f t="shared" si="22"/>
        <v>479.19339970170427</v>
      </c>
      <c r="P130" s="252"/>
      <c r="Q130" s="252"/>
      <c r="R130" s="255">
        <f t="shared" si="23"/>
        <v>140.6756527901033</v>
      </c>
      <c r="S130" s="255">
        <f t="shared" si="24"/>
        <v>200.59029826118314</v>
      </c>
      <c r="T130" s="252"/>
      <c r="U130" s="252"/>
      <c r="V130" s="255">
        <f t="shared" si="25"/>
        <v>132.79941685703756</v>
      </c>
      <c r="W130" s="255">
        <f t="shared" si="26"/>
        <v>291.57322735539907</v>
      </c>
      <c r="X130" s="252"/>
      <c r="Y130" s="339"/>
      <c r="Z130" s="339"/>
      <c r="AA130" s="252"/>
      <c r="AB130" s="252"/>
      <c r="AC130" s="252"/>
    </row>
    <row r="131" spans="1:29">
      <c r="A131" s="254">
        <v>99</v>
      </c>
      <c r="B131" s="440">
        <f t="shared" si="14"/>
        <v>0.01</v>
      </c>
      <c r="C131" s="255">
        <f t="shared" si="15"/>
        <v>59.549935393654636</v>
      </c>
      <c r="D131" s="255">
        <f t="shared" si="16"/>
        <v>289.80844469305919</v>
      </c>
      <c r="E131" s="252"/>
      <c r="F131" s="255">
        <f t="shared" si="17"/>
        <v>-36.712106838202459</v>
      </c>
      <c r="G131" s="255">
        <f t="shared" si="18"/>
        <v>465.25144343449949</v>
      </c>
      <c r="H131" s="252"/>
      <c r="I131" s="252"/>
      <c r="J131" s="255">
        <f t="shared" si="19"/>
        <v>-4.5017664662262717</v>
      </c>
      <c r="K131" s="255">
        <f t="shared" si="20"/>
        <v>138.25850929940455</v>
      </c>
      <c r="L131" s="252"/>
      <c r="M131" s="252"/>
      <c r="N131" s="255">
        <f t="shared" si="21"/>
        <v>272.20327450707111</v>
      </c>
      <c r="O131" s="255">
        <f t="shared" si="22"/>
        <v>783.37716515174918</v>
      </c>
      <c r="P131" s="252"/>
      <c r="Q131" s="252"/>
      <c r="R131" s="255">
        <f t="shared" si="23"/>
        <v>262.99293413509491</v>
      </c>
      <c r="S131" s="255">
        <f t="shared" si="24"/>
        <v>355.09633785485676</v>
      </c>
      <c r="T131" s="252"/>
      <c r="U131" s="252"/>
      <c r="V131" s="255">
        <f t="shared" si="25"/>
        <v>208.44299874144028</v>
      </c>
      <c r="W131" s="255">
        <f t="shared" si="26"/>
        <v>452.5170185988091</v>
      </c>
      <c r="X131" s="252"/>
      <c r="Y131" s="339"/>
      <c r="Z131" s="339"/>
      <c r="AA131" s="252"/>
      <c r="AB131" s="252"/>
      <c r="AC131" s="252"/>
    </row>
    <row r="132" spans="1:29">
      <c r="A132" s="254">
        <v>99.9</v>
      </c>
      <c r="B132" s="440">
        <f t="shared" si="14"/>
        <v>9.9999999999994321E-4</v>
      </c>
      <c r="C132" s="255">
        <f t="shared" si="15"/>
        <v>126.32490309048362</v>
      </c>
      <c r="D132" s="255">
        <f t="shared" si="16"/>
        <v>471.71266703959327</v>
      </c>
      <c r="E132" s="252"/>
      <c r="F132" s="255">
        <f t="shared" si="17"/>
        <v>2.4318397426972922</v>
      </c>
      <c r="G132" s="255">
        <f t="shared" si="18"/>
        <v>755.37716515175634</v>
      </c>
      <c r="H132" s="252"/>
      <c r="I132" s="252"/>
      <c r="J132" s="255">
        <f t="shared" si="19"/>
        <v>39.24735030066168</v>
      </c>
      <c r="K132" s="255">
        <f t="shared" si="20"/>
        <v>253.38776394910968</v>
      </c>
      <c r="L132" s="252"/>
      <c r="M132" s="252"/>
      <c r="N132" s="255">
        <f t="shared" si="21"/>
        <v>451.80491176061105</v>
      </c>
      <c r="O132" s="255">
        <f t="shared" si="22"/>
        <v>1218.5657477276345</v>
      </c>
      <c r="P132" s="252"/>
      <c r="Q132" s="252"/>
      <c r="R132" s="255">
        <f t="shared" si="23"/>
        <v>437.98940120264672</v>
      </c>
      <c r="S132" s="255">
        <f t="shared" si="24"/>
        <v>576.14450678229059</v>
      </c>
      <c r="T132" s="252"/>
      <c r="U132" s="252"/>
      <c r="V132" s="255">
        <f t="shared" si="25"/>
        <v>316.66449811216307</v>
      </c>
      <c r="W132" s="255">
        <f t="shared" si="26"/>
        <v>682.77552789821937</v>
      </c>
      <c r="X132" s="252"/>
      <c r="Y132" s="339"/>
      <c r="Z132" s="339"/>
      <c r="AA132" s="252"/>
      <c r="AB132" s="252"/>
      <c r="AC132" s="252"/>
    </row>
    <row r="133" spans="1:29">
      <c r="A133" s="254">
        <v>99.99</v>
      </c>
      <c r="B133" s="440">
        <f t="shared" si="14"/>
        <v>1.0000000000005117E-4</v>
      </c>
      <c r="C133" s="255">
        <f t="shared" si="15"/>
        <v>193.09987078729444</v>
      </c>
      <c r="D133" s="255">
        <f t="shared" si="16"/>
        <v>653.6168893860779</v>
      </c>
      <c r="E133" s="252"/>
      <c r="F133" s="255">
        <f t="shared" si="17"/>
        <v>41.575786323586385</v>
      </c>
      <c r="G133" s="255">
        <f t="shared" si="18"/>
        <v>1045.5028868689344</v>
      </c>
      <c r="H133" s="252"/>
      <c r="I133" s="252"/>
      <c r="J133" s="255">
        <f t="shared" si="19"/>
        <v>82.996467067537736</v>
      </c>
      <c r="K133" s="255">
        <f t="shared" si="20"/>
        <v>368.51701859878352</v>
      </c>
      <c r="L133" s="252"/>
      <c r="M133" s="252"/>
      <c r="N133" s="255">
        <f t="shared" si="21"/>
        <v>631.40654901410232</v>
      </c>
      <c r="O133" s="255">
        <f t="shared" si="22"/>
        <v>1653.7543303034017</v>
      </c>
      <c r="P133" s="252"/>
      <c r="Q133" s="252"/>
      <c r="R133" s="255">
        <f t="shared" si="23"/>
        <v>612.98586827015095</v>
      </c>
      <c r="S133" s="255">
        <f t="shared" si="24"/>
        <v>797.1926757096644</v>
      </c>
      <c r="T133" s="252"/>
      <c r="U133" s="252"/>
      <c r="V133" s="255">
        <f t="shared" si="25"/>
        <v>424.88599748285651</v>
      </c>
      <c r="W133" s="255">
        <f t="shared" si="26"/>
        <v>913.03403719756705</v>
      </c>
      <c r="X133" s="252"/>
      <c r="Y133" s="339"/>
      <c r="Z133" s="339"/>
      <c r="AA133" s="252"/>
      <c r="AB133" s="252"/>
      <c r="AC133" s="252"/>
    </row>
    <row r="134" spans="1:29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339"/>
      <c r="Z134" s="339"/>
      <c r="AA134" s="252"/>
      <c r="AB134" s="252"/>
      <c r="AC134" s="252"/>
    </row>
    <row r="135" spans="1:29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339"/>
      <c r="Z135" s="339"/>
      <c r="AA135" s="252"/>
      <c r="AB135" s="252"/>
      <c r="AC135" s="252"/>
    </row>
    <row r="136" spans="1:29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339"/>
      <c r="Z136" s="339"/>
      <c r="AA136" s="252"/>
      <c r="AB136" s="252"/>
      <c r="AC136" s="252"/>
    </row>
    <row r="137" spans="1:29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339"/>
      <c r="Z137" s="339"/>
      <c r="AA137" s="252"/>
      <c r="AB137" s="252"/>
      <c r="AC137" s="252"/>
    </row>
    <row r="138" spans="1:29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339"/>
      <c r="Z138" s="339"/>
      <c r="AA138" s="252"/>
      <c r="AB138" s="252"/>
      <c r="AC138" s="252"/>
    </row>
    <row r="139" spans="1:29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339"/>
      <c r="Z139" s="339"/>
      <c r="AA139" s="252"/>
      <c r="AB139" s="252"/>
      <c r="AC139" s="252"/>
    </row>
    <row r="140" spans="1:29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339"/>
      <c r="Z140" s="339"/>
      <c r="AA140" s="252"/>
      <c r="AB140" s="252"/>
      <c r="AC140" s="252"/>
    </row>
    <row r="141" spans="1:29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339"/>
      <c r="Z141" s="339"/>
      <c r="AA141" s="252"/>
      <c r="AB141" s="252"/>
      <c r="AC141" s="252"/>
    </row>
    <row r="142" spans="1:29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339"/>
      <c r="Z142" s="339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ht="15.6">
      <c r="A188" s="251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>
      <c r="A190" s="252"/>
      <c r="B190" s="439"/>
      <c r="C190" s="252"/>
      <c r="D190" s="252"/>
      <c r="E190" s="439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>
      <c r="A191" s="252"/>
      <c r="B191" s="253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C191"/>
  <sheetViews>
    <sheetView workbookViewId="0">
      <pane xSplit="1" ySplit="4" topLeftCell="B5" activePane="bottomRight" state="frozen"/>
      <selection pane="bottomRight" activeCell="A4" sqref="A4"/>
      <selection pane="bottomLeft" activeCell="A5" sqref="A5"/>
      <selection pane="topRight" activeCell="B1" sqref="B1"/>
    </sheetView>
  </sheetViews>
  <sheetFormatPr defaultColWidth="8.85546875" defaultRowHeight="14.45"/>
  <cols>
    <col min="1" max="1" width="32.42578125" customWidth="1"/>
    <col min="2" max="2" width="11.28515625" customWidth="1"/>
    <col min="3" max="3" width="12.140625" customWidth="1"/>
    <col min="4" max="4" width="14.42578125" customWidth="1"/>
    <col min="5" max="5" width="12.85546875" customWidth="1"/>
    <col min="6" max="24" width="11.140625" customWidth="1"/>
    <col min="25" max="26" width="11.140625" style="329" customWidth="1"/>
    <col min="27" max="33" width="11.140625" customWidth="1"/>
    <col min="34" max="34" width="15.28515625" customWidth="1"/>
    <col min="35" max="35" width="11.28515625" customWidth="1"/>
    <col min="36" max="36" width="10.42578125" customWidth="1"/>
    <col min="37" max="37" width="13.85546875" customWidth="1"/>
    <col min="38" max="38" width="9.85546875" customWidth="1"/>
    <col min="39" max="39" width="10.140625" customWidth="1"/>
    <col min="40" max="41" width="11.42578125" customWidth="1"/>
    <col min="42" max="42" width="11.28515625" customWidth="1"/>
    <col min="43" max="43" width="11.85546875" customWidth="1"/>
    <col min="55" max="55" width="12" customWidth="1"/>
    <col min="56" max="57" width="12.28515625" customWidth="1"/>
    <col min="58" max="58" width="11.85546875" customWidth="1"/>
    <col min="59" max="59" width="12.28515625" customWidth="1"/>
    <col min="60" max="60" width="11.85546875" customWidth="1"/>
    <col min="61" max="61" width="12.140625" customWidth="1"/>
    <col min="62" max="62" width="12.42578125" customWidth="1"/>
    <col min="63" max="63" width="12.140625" customWidth="1"/>
  </cols>
  <sheetData>
    <row r="1" spans="1:26">
      <c r="A1" s="131" t="s">
        <v>1174</v>
      </c>
      <c r="B1" s="87"/>
      <c r="C1" s="87"/>
      <c r="D1" s="87"/>
      <c r="E1" s="87"/>
      <c r="F1" s="87"/>
      <c r="G1" s="87"/>
      <c r="H1" s="87"/>
      <c r="I1" s="348" t="s">
        <v>1177</v>
      </c>
      <c r="J1" s="202"/>
      <c r="Y1"/>
      <c r="Z1"/>
    </row>
    <row r="2" spans="1:26">
      <c r="A2" t="s">
        <v>1180</v>
      </c>
      <c r="B2" s="87" t="s">
        <v>972</v>
      </c>
      <c r="C2" s="87" t="s">
        <v>973</v>
      </c>
      <c r="D2" s="87" t="s">
        <v>974</v>
      </c>
      <c r="E2" s="87" t="s">
        <v>946</v>
      </c>
      <c r="F2" s="87" t="s">
        <v>947</v>
      </c>
      <c r="G2" s="87" t="s">
        <v>948</v>
      </c>
      <c r="H2" s="87" t="s">
        <v>984</v>
      </c>
      <c r="I2" s="205" t="s">
        <v>949</v>
      </c>
      <c r="J2" s="205" t="s">
        <v>987</v>
      </c>
      <c r="Y2"/>
      <c r="Z2"/>
    </row>
    <row r="3" spans="1:26">
      <c r="A3" t="s">
        <v>1196</v>
      </c>
      <c r="B3" s="184" t="s">
        <v>1197</v>
      </c>
      <c r="C3" s="184" t="s">
        <v>1198</v>
      </c>
      <c r="D3" s="184" t="s">
        <v>1199</v>
      </c>
      <c r="E3" s="184" t="s">
        <v>1200</v>
      </c>
      <c r="F3" s="184" t="s">
        <v>1201</v>
      </c>
      <c r="G3" s="184" t="s">
        <v>1202</v>
      </c>
      <c r="H3" s="355" t="s">
        <v>964</v>
      </c>
      <c r="I3" s="356" t="s">
        <v>1203</v>
      </c>
      <c r="J3" s="357" t="s">
        <v>967</v>
      </c>
      <c r="K3" s="261" t="s">
        <v>1201</v>
      </c>
      <c r="L3" s="261" t="s">
        <v>961</v>
      </c>
      <c r="M3" s="261" t="s">
        <v>1210</v>
      </c>
      <c r="N3" s="261" t="s">
        <v>1211</v>
      </c>
      <c r="O3" s="261" t="s">
        <v>1212</v>
      </c>
      <c r="P3" s="261" t="s">
        <v>1213</v>
      </c>
      <c r="Y3"/>
      <c r="Z3"/>
    </row>
    <row r="4" spans="1:26">
      <c r="A4" t="s">
        <v>1296</v>
      </c>
      <c r="B4" s="87">
        <v>27</v>
      </c>
      <c r="C4" s="87">
        <v>27</v>
      </c>
      <c r="D4" s="87">
        <v>27</v>
      </c>
      <c r="E4" s="87">
        <v>35</v>
      </c>
      <c r="F4" s="87">
        <v>35</v>
      </c>
      <c r="G4" s="87">
        <v>35</v>
      </c>
      <c r="H4" s="87">
        <v>35</v>
      </c>
      <c r="I4" s="205">
        <v>175</v>
      </c>
      <c r="J4" s="205">
        <v>175</v>
      </c>
      <c r="K4" s="87">
        <v>35</v>
      </c>
      <c r="L4" s="87">
        <v>50</v>
      </c>
      <c r="M4" s="87">
        <v>90</v>
      </c>
      <c r="N4" s="87">
        <v>90</v>
      </c>
      <c r="O4" s="87">
        <v>90</v>
      </c>
      <c r="P4" s="87">
        <v>90</v>
      </c>
      <c r="Y4"/>
      <c r="Z4"/>
    </row>
    <row r="5" spans="1:26">
      <c r="A5" t="s">
        <v>1233</v>
      </c>
      <c r="B5" s="87" t="s">
        <v>1234</v>
      </c>
      <c r="C5" s="87" t="s">
        <v>1234</v>
      </c>
      <c r="D5" s="87" t="s">
        <v>1234</v>
      </c>
      <c r="E5" s="87" t="s">
        <v>1234</v>
      </c>
      <c r="F5" s="87" t="s">
        <v>1234</v>
      </c>
      <c r="G5" s="87" t="s">
        <v>1234</v>
      </c>
      <c r="H5" s="87" t="s">
        <v>1234</v>
      </c>
      <c r="I5" s="205" t="s">
        <v>1234</v>
      </c>
      <c r="J5" s="205" t="s">
        <v>1234</v>
      </c>
      <c r="K5" s="87" t="s">
        <v>1234</v>
      </c>
      <c r="L5" s="87" t="s">
        <v>1234</v>
      </c>
      <c r="M5" s="87" t="s">
        <v>1234</v>
      </c>
      <c r="N5" s="87" t="s">
        <v>1234</v>
      </c>
      <c r="O5" s="87" t="s">
        <v>1234</v>
      </c>
      <c r="P5" s="87" t="s">
        <v>1234</v>
      </c>
      <c r="Y5"/>
      <c r="Z5"/>
    </row>
    <row r="6" spans="1:26">
      <c r="A6" t="s">
        <v>1235</v>
      </c>
      <c r="B6" s="87"/>
      <c r="C6" s="87"/>
      <c r="D6" s="87"/>
      <c r="E6" s="87"/>
      <c r="F6" s="87"/>
      <c r="G6" s="87"/>
      <c r="H6" s="87"/>
      <c r="I6" s="205"/>
      <c r="J6" s="205"/>
      <c r="Y6"/>
      <c r="Z6"/>
    </row>
    <row r="7" spans="1:26" ht="16.149999999999999">
      <c r="A7" t="s">
        <v>1236</v>
      </c>
      <c r="B7" s="87">
        <v>-10</v>
      </c>
      <c r="C7" s="87">
        <v>-3</v>
      </c>
      <c r="D7" s="87">
        <v>-7</v>
      </c>
      <c r="E7" s="156" t="s">
        <v>14</v>
      </c>
      <c r="F7" s="87">
        <v>-38</v>
      </c>
      <c r="G7" s="87">
        <v>2</v>
      </c>
      <c r="H7" s="250">
        <v>9</v>
      </c>
      <c r="I7" s="326">
        <v>28</v>
      </c>
      <c r="J7" s="326">
        <v>26</v>
      </c>
      <c r="K7" s="268">
        <v>-74</v>
      </c>
      <c r="L7">
        <v>-40</v>
      </c>
      <c r="M7">
        <v>-19</v>
      </c>
      <c r="N7">
        <v>-7</v>
      </c>
      <c r="O7">
        <v>14</v>
      </c>
      <c r="P7">
        <v>52</v>
      </c>
      <c r="Y7"/>
      <c r="Z7"/>
    </row>
    <row r="8" spans="1:26" ht="16.149999999999999">
      <c r="A8" t="s">
        <v>1237</v>
      </c>
      <c r="B8" s="87">
        <v>-12</v>
      </c>
      <c r="C8" s="87">
        <v>-19</v>
      </c>
      <c r="D8" s="87">
        <v>-12</v>
      </c>
      <c r="E8" s="283">
        <v>-58</v>
      </c>
      <c r="F8" s="87">
        <v>-30</v>
      </c>
      <c r="G8" s="250">
        <v>55</v>
      </c>
      <c r="H8" s="250">
        <v>233</v>
      </c>
      <c r="I8" s="326">
        <v>176</v>
      </c>
      <c r="J8" s="326">
        <v>76</v>
      </c>
      <c r="K8" s="268">
        <v>-58</v>
      </c>
      <c r="L8">
        <v>-50</v>
      </c>
      <c r="M8">
        <v>-15</v>
      </c>
      <c r="N8">
        <v>-38</v>
      </c>
      <c r="O8">
        <v>135</v>
      </c>
      <c r="P8">
        <v>172</v>
      </c>
      <c r="Y8"/>
      <c r="Z8"/>
    </row>
    <row r="9" spans="1:26" ht="16.149999999999999">
      <c r="A9" t="s">
        <v>1238</v>
      </c>
      <c r="B9" s="87">
        <v>-21</v>
      </c>
      <c r="C9" s="87">
        <v>-29</v>
      </c>
      <c r="D9" s="87">
        <v>-37</v>
      </c>
      <c r="E9" s="87">
        <v>-10</v>
      </c>
      <c r="F9" s="250">
        <v>25</v>
      </c>
      <c r="G9" s="87">
        <v>-54</v>
      </c>
      <c r="H9" s="87">
        <v>-57</v>
      </c>
      <c r="I9" s="358">
        <v>-87</v>
      </c>
      <c r="J9" s="205">
        <v>-86</v>
      </c>
      <c r="K9">
        <v>12</v>
      </c>
      <c r="L9">
        <v>-5</v>
      </c>
      <c r="M9">
        <v>-69</v>
      </c>
      <c r="N9" s="352">
        <v>-82</v>
      </c>
      <c r="O9">
        <v>-20</v>
      </c>
      <c r="P9" s="87" t="s">
        <v>14</v>
      </c>
      <c r="Y9"/>
      <c r="Z9"/>
    </row>
    <row r="10" spans="1:26" ht="16.149999999999999">
      <c r="A10" t="s">
        <v>1239</v>
      </c>
      <c r="B10" s="87">
        <v>-68</v>
      </c>
      <c r="C10" s="87">
        <v>-69</v>
      </c>
      <c r="D10" s="87">
        <v>-56</v>
      </c>
      <c r="E10" s="87">
        <v>-90</v>
      </c>
      <c r="F10" s="87">
        <v>-62</v>
      </c>
      <c r="G10" s="87">
        <v>-30</v>
      </c>
      <c r="H10" s="250">
        <v>17</v>
      </c>
      <c r="I10" s="358">
        <v>-104</v>
      </c>
      <c r="J10" s="358">
        <v>-104</v>
      </c>
      <c r="K10">
        <v>-87</v>
      </c>
      <c r="L10">
        <v>-73</v>
      </c>
      <c r="M10">
        <v>-79</v>
      </c>
      <c r="N10" s="352">
        <v>-92</v>
      </c>
      <c r="O10">
        <v>82</v>
      </c>
      <c r="P10">
        <v>74</v>
      </c>
      <c r="Y10"/>
      <c r="Z10"/>
    </row>
    <row r="11" spans="1:26" ht="16.149999999999999">
      <c r="A11" t="s">
        <v>1240</v>
      </c>
      <c r="B11" s="87">
        <v>-27</v>
      </c>
      <c r="C11" s="87">
        <v>-17</v>
      </c>
      <c r="D11" s="87">
        <v>-22</v>
      </c>
      <c r="E11" s="87">
        <v>-57</v>
      </c>
      <c r="F11" s="87">
        <v>-36</v>
      </c>
      <c r="G11" s="87">
        <v>-31</v>
      </c>
      <c r="H11" s="87">
        <v>-17</v>
      </c>
      <c r="I11" s="358">
        <v>-95</v>
      </c>
      <c r="J11" s="205">
        <v>-28</v>
      </c>
      <c r="K11">
        <v>-67</v>
      </c>
      <c r="L11">
        <v>-63</v>
      </c>
      <c r="M11">
        <v>-54</v>
      </c>
      <c r="N11">
        <v>-63</v>
      </c>
      <c r="O11">
        <v>63</v>
      </c>
      <c r="P11">
        <v>46</v>
      </c>
      <c r="Y11"/>
      <c r="Z11"/>
    </row>
    <row r="12" spans="1:26" ht="16.149999999999999">
      <c r="A12" t="s">
        <v>1241</v>
      </c>
      <c r="B12" s="156" t="s">
        <v>14</v>
      </c>
      <c r="C12" s="156" t="s">
        <v>14</v>
      </c>
      <c r="D12" s="156" t="s">
        <v>14</v>
      </c>
      <c r="E12" s="156" t="s">
        <v>14</v>
      </c>
      <c r="F12" s="156" t="s">
        <v>14</v>
      </c>
      <c r="G12" s="87"/>
      <c r="H12" s="156" t="s">
        <v>14</v>
      </c>
      <c r="I12" s="328" t="s">
        <v>14</v>
      </c>
      <c r="J12" s="328" t="s">
        <v>14</v>
      </c>
      <c r="Y12"/>
      <c r="Z12"/>
    </row>
    <row r="13" spans="1:26" ht="16.149999999999999">
      <c r="A13" t="s">
        <v>1242</v>
      </c>
      <c r="B13" s="156" t="s">
        <v>14</v>
      </c>
      <c r="C13" s="156" t="s">
        <v>14</v>
      </c>
      <c r="D13" s="156" t="s">
        <v>14</v>
      </c>
      <c r="E13" s="156" t="s">
        <v>14</v>
      </c>
      <c r="F13" s="156" t="s">
        <v>14</v>
      </c>
      <c r="G13" s="156" t="s">
        <v>14</v>
      </c>
      <c r="H13" s="156" t="s">
        <v>14</v>
      </c>
      <c r="I13" s="328" t="s">
        <v>14</v>
      </c>
      <c r="J13" s="328" t="s">
        <v>14</v>
      </c>
      <c r="Y13"/>
      <c r="Z13"/>
    </row>
    <row r="14" spans="1:26" ht="16.149999999999999">
      <c r="A14" t="s">
        <v>1243</v>
      </c>
      <c r="B14" s="156" t="s">
        <v>14</v>
      </c>
      <c r="C14" s="156" t="s">
        <v>14</v>
      </c>
      <c r="D14" s="156" t="s">
        <v>14</v>
      </c>
      <c r="E14" s="156" t="s">
        <v>14</v>
      </c>
      <c r="F14" s="156" t="s">
        <v>14</v>
      </c>
      <c r="G14" s="156" t="s">
        <v>14</v>
      </c>
      <c r="H14" s="156" t="s">
        <v>14</v>
      </c>
      <c r="I14" s="328" t="s">
        <v>14</v>
      </c>
      <c r="J14" s="328" t="s">
        <v>14</v>
      </c>
      <c r="Y14"/>
      <c r="Z14"/>
    </row>
    <row r="15" spans="1:26" ht="16.149999999999999">
      <c r="A15" t="s">
        <v>1244</v>
      </c>
      <c r="B15" s="156" t="s">
        <v>14</v>
      </c>
      <c r="C15" s="156" t="s">
        <v>14</v>
      </c>
      <c r="D15" s="156" t="s">
        <v>14</v>
      </c>
      <c r="E15" s="156" t="s">
        <v>14</v>
      </c>
      <c r="F15" s="156" t="s">
        <v>14</v>
      </c>
      <c r="G15" s="156" t="s">
        <v>14</v>
      </c>
      <c r="H15" s="156" t="s">
        <v>14</v>
      </c>
      <c r="I15" s="328" t="s">
        <v>14</v>
      </c>
      <c r="J15" s="328" t="s">
        <v>14</v>
      </c>
      <c r="Y15"/>
      <c r="Z15"/>
    </row>
    <row r="16" spans="1:26" ht="16.149999999999999">
      <c r="A16" t="s">
        <v>1245</v>
      </c>
      <c r="B16" s="87">
        <v>-63</v>
      </c>
      <c r="C16" s="87">
        <v>-63</v>
      </c>
      <c r="D16" s="87">
        <v>-46</v>
      </c>
      <c r="E16" s="257">
        <v>-66</v>
      </c>
      <c r="F16" s="257">
        <v>-27</v>
      </c>
      <c r="G16" s="87">
        <v>-31</v>
      </c>
      <c r="H16" s="87">
        <v>-67</v>
      </c>
      <c r="I16" s="205">
        <v>-56</v>
      </c>
      <c r="J16" s="205">
        <v>-71</v>
      </c>
      <c r="K16">
        <v>-52</v>
      </c>
      <c r="L16">
        <v>-57</v>
      </c>
      <c r="M16">
        <v>-47</v>
      </c>
      <c r="N16">
        <v>-49</v>
      </c>
      <c r="O16">
        <v>-8</v>
      </c>
      <c r="P16">
        <v>-48</v>
      </c>
      <c r="Y16"/>
      <c r="Z16"/>
    </row>
    <row r="17" spans="1:26" ht="16.149999999999999">
      <c r="A17" t="s">
        <v>1246</v>
      </c>
      <c r="B17" s="87"/>
      <c r="C17" s="87"/>
      <c r="D17" s="87"/>
      <c r="E17" s="257"/>
      <c r="F17" s="257"/>
      <c r="G17" s="87"/>
      <c r="H17" s="87"/>
      <c r="I17" s="205"/>
      <c r="J17" s="205"/>
      <c r="K17">
        <v>9</v>
      </c>
      <c r="L17">
        <v>5</v>
      </c>
      <c r="M17">
        <v>8</v>
      </c>
      <c r="N17">
        <v>13</v>
      </c>
      <c r="O17">
        <v>19</v>
      </c>
      <c r="P17">
        <v>41</v>
      </c>
      <c r="Y17"/>
      <c r="Z17"/>
    </row>
    <row r="18" spans="1:26">
      <c r="I18" s="329"/>
      <c r="J18" s="329"/>
      <c r="Y18"/>
      <c r="Z18"/>
    </row>
    <row r="19" spans="1:26">
      <c r="A19" t="s">
        <v>1180</v>
      </c>
      <c r="B19" s="87" t="s">
        <v>972</v>
      </c>
      <c r="C19" s="87" t="s">
        <v>973</v>
      </c>
      <c r="D19" s="87" t="s">
        <v>974</v>
      </c>
      <c r="E19" s="87" t="s">
        <v>946</v>
      </c>
      <c r="F19" s="87" t="s">
        <v>947</v>
      </c>
      <c r="G19" s="87" t="s">
        <v>948</v>
      </c>
      <c r="H19" s="87" t="s">
        <v>984</v>
      </c>
      <c r="I19" s="205" t="s">
        <v>949</v>
      </c>
      <c r="J19" s="205" t="s">
        <v>987</v>
      </c>
      <c r="Y19"/>
      <c r="Z19"/>
    </row>
    <row r="20" spans="1:26">
      <c r="A20" t="s">
        <v>1196</v>
      </c>
      <c r="B20" s="86" t="s">
        <v>1197</v>
      </c>
      <c r="C20" s="86" t="s">
        <v>1198</v>
      </c>
      <c r="D20" s="86" t="s">
        <v>1199</v>
      </c>
      <c r="E20" s="86" t="s">
        <v>1200</v>
      </c>
      <c r="F20" s="86" t="s">
        <v>1201</v>
      </c>
      <c r="G20" s="86" t="s">
        <v>1202</v>
      </c>
      <c r="H20" s="249" t="s">
        <v>964</v>
      </c>
      <c r="I20" s="325" t="s">
        <v>1203</v>
      </c>
      <c r="J20" s="341" t="s">
        <v>967</v>
      </c>
      <c r="Y20"/>
      <c r="Z20"/>
    </row>
    <row r="21" spans="1:26">
      <c r="A21" t="s">
        <v>1229</v>
      </c>
      <c r="B21" s="87"/>
      <c r="C21" s="87"/>
      <c r="D21" s="87"/>
      <c r="E21" s="87"/>
      <c r="F21" s="87"/>
      <c r="G21" s="87"/>
      <c r="H21" s="87"/>
      <c r="I21" s="205"/>
      <c r="J21" s="205"/>
      <c r="Y21"/>
      <c r="Z21"/>
    </row>
    <row r="22" spans="1:26">
      <c r="A22" s="102" t="s">
        <v>1247</v>
      </c>
      <c r="B22" s="258" t="s">
        <v>1248</v>
      </c>
      <c r="C22" s="258" t="s">
        <v>1248</v>
      </c>
      <c r="D22" s="258" t="s">
        <v>1248</v>
      </c>
      <c r="E22" s="258" t="s">
        <v>1248</v>
      </c>
      <c r="F22" s="258" t="s">
        <v>1248</v>
      </c>
      <c r="G22" s="258" t="s">
        <v>1248</v>
      </c>
      <c r="H22" s="258" t="s">
        <v>1248</v>
      </c>
      <c r="I22" s="113" t="s">
        <v>1248</v>
      </c>
      <c r="J22" s="113" t="s">
        <v>1248</v>
      </c>
      <c r="Y22"/>
      <c r="Z22"/>
    </row>
    <row r="23" spans="1:26">
      <c r="A23" s="102"/>
      <c r="B23" s="258"/>
      <c r="C23" s="258"/>
      <c r="D23" s="258"/>
      <c r="E23" s="258"/>
      <c r="F23" s="258"/>
      <c r="G23" s="258"/>
      <c r="H23" s="258"/>
      <c r="I23" s="113"/>
      <c r="J23" s="113"/>
      <c r="Y23"/>
      <c r="Z23"/>
    </row>
    <row r="24" spans="1:26" ht="16.149999999999999">
      <c r="A24" t="s">
        <v>1236</v>
      </c>
      <c r="B24" s="259">
        <f>100-EXP(1000*LN((0.001*B7+1)/(0.001*$B$112+1))/$B$113)*100</f>
        <v>90.019202500124905</v>
      </c>
      <c r="C24" s="259">
        <f>100-EXP(1000*LN((0.001*C7+1)/(0.001*$B$112+1))/$B$113)*100</f>
        <v>92.172028169543211</v>
      </c>
      <c r="D24" s="259">
        <f>100-EXP(1000*LN((0.001*D7+1)/(0.001*$B$112+1))/$B$113)*100</f>
        <v>91.008067441832992</v>
      </c>
      <c r="E24" s="259"/>
      <c r="F24" s="259">
        <f t="shared" ref="F24:P24" si="0">100-EXP(1000*LN((0.001*F7+1)/(0.001*$B$112+1))/$B$113)*100</f>
        <v>73.157396094638898</v>
      </c>
      <c r="G24" s="259">
        <f t="shared" si="0"/>
        <v>93.412308075419361</v>
      </c>
      <c r="H24" s="259">
        <f t="shared" si="0"/>
        <v>94.818248675681431</v>
      </c>
      <c r="I24" s="330">
        <f t="shared" si="0"/>
        <v>97.276677744148671</v>
      </c>
      <c r="J24" s="330">
        <f t="shared" si="0"/>
        <v>97.087519929340104</v>
      </c>
      <c r="K24" s="259">
        <f t="shared" si="0"/>
        <v>0</v>
      </c>
      <c r="L24" s="259">
        <f t="shared" si="0"/>
        <v>71.160249099087309</v>
      </c>
      <c r="M24" s="259">
        <f t="shared" si="0"/>
        <v>86.324905984741335</v>
      </c>
      <c r="N24" s="259">
        <f t="shared" si="0"/>
        <v>91.008067441832992</v>
      </c>
      <c r="O24" s="259">
        <f t="shared" si="0"/>
        <v>95.630322671209143</v>
      </c>
      <c r="P24" s="259">
        <f t="shared" si="0"/>
        <v>98.771171511710733</v>
      </c>
      <c r="Y24"/>
      <c r="Z24"/>
    </row>
    <row r="25" spans="1:26" ht="16.149999999999999">
      <c r="A25" t="s">
        <v>1237</v>
      </c>
      <c r="B25" s="259">
        <f t="shared" ref="B25:P25" si="1">100-EXP(1000*LN((0.001*B8+1)/(0.001*$F$112+1))/$F$113)*100</f>
        <v>93.946625520344028</v>
      </c>
      <c r="C25" s="259">
        <f t="shared" si="1"/>
        <v>90.803111809874338</v>
      </c>
      <c r="D25" s="259">
        <f t="shared" si="1"/>
        <v>93.946625520344028</v>
      </c>
      <c r="E25" s="259">
        <f t="shared" si="1"/>
        <v>0</v>
      </c>
      <c r="F25" s="259">
        <f t="shared" si="1"/>
        <v>82.146811284277661</v>
      </c>
      <c r="G25" s="259">
        <f t="shared" si="1"/>
        <v>99.872417598089854</v>
      </c>
      <c r="H25" s="260">
        <f t="shared" si="1"/>
        <v>99.999986731760387</v>
      </c>
      <c r="I25" s="331">
        <f t="shared" si="1"/>
        <v>99.999785229140059</v>
      </c>
      <c r="J25" s="330">
        <f t="shared" si="1"/>
        <v>99.959980428062266</v>
      </c>
      <c r="K25" s="259">
        <f t="shared" si="1"/>
        <v>0</v>
      </c>
      <c r="L25" s="259">
        <f t="shared" si="1"/>
        <v>39.192286025527721</v>
      </c>
      <c r="M25" s="259">
        <f t="shared" si="1"/>
        <v>92.760866168480874</v>
      </c>
      <c r="N25" s="259">
        <f t="shared" si="1"/>
        <v>70.940766004601841</v>
      </c>
      <c r="O25" s="259">
        <f t="shared" si="1"/>
        <v>99.998268064002033</v>
      </c>
      <c r="P25" s="259">
        <f t="shared" si="1"/>
        <v>99.999737567798206</v>
      </c>
      <c r="Y25"/>
      <c r="Z25"/>
    </row>
    <row r="26" spans="1:26" ht="16.149999999999999">
      <c r="A26" t="s">
        <v>1238</v>
      </c>
      <c r="B26" s="259">
        <f t="shared" ref="B26:J26" si="2">100-EXP(1000*LN((0.001*B9+1)/(0.001*$R$112+1))/$R$113)*100</f>
        <v>60.082896253833688</v>
      </c>
      <c r="C26" s="259">
        <f t="shared" si="2"/>
        <v>55.532093963994299</v>
      </c>
      <c r="D26" s="259">
        <f t="shared" si="2"/>
        <v>50.418205360836296</v>
      </c>
      <c r="E26" s="259">
        <f t="shared" si="2"/>
        <v>65.540394456898724</v>
      </c>
      <c r="F26" s="259">
        <f t="shared" si="2"/>
        <v>78.183998250050962</v>
      </c>
      <c r="G26" s="259">
        <f t="shared" si="2"/>
        <v>37.324105447513944</v>
      </c>
      <c r="H26" s="259">
        <f t="shared" si="2"/>
        <v>34.649168801814042</v>
      </c>
      <c r="I26" s="330">
        <f t="shared" si="2"/>
        <v>0</v>
      </c>
      <c r="J26" s="330">
        <f t="shared" si="2"/>
        <v>1.4300588249567454</v>
      </c>
      <c r="K26" s="259">
        <f t="shared" ref="K26:P26" si="3">100-EXP(1000*LN((0.001*K9+1)/(0.001*$R$112+1))/$R$113)*100</f>
        <v>74.194396889017895</v>
      </c>
      <c r="L26" s="259">
        <f t="shared" si="3"/>
        <v>67.750548973033773</v>
      </c>
      <c r="M26" s="259">
        <f t="shared" si="3"/>
        <v>22.654423479761377</v>
      </c>
      <c r="N26" s="259">
        <f t="shared" si="3"/>
        <v>6.9340657885744008</v>
      </c>
      <c r="O26" s="259">
        <f t="shared" si="3"/>
        <v>60.615528301849011</v>
      </c>
      <c r="P26" s="259" t="e">
        <f t="shared" si="3"/>
        <v>#VALUE!</v>
      </c>
      <c r="Y26"/>
      <c r="Z26"/>
    </row>
    <row r="27" spans="1:26" ht="16.149999999999999">
      <c r="A27" t="s">
        <v>1239</v>
      </c>
      <c r="B27" s="259">
        <f t="shared" ref="B27:P27" si="4">100-EXP(1000*LN((0.001*B10+1)/(0.001*$J$112+1))/$J$113)*100</f>
        <v>74.667336699499572</v>
      </c>
      <c r="C27" s="259">
        <f t="shared" si="4"/>
        <v>73.194781962038235</v>
      </c>
      <c r="D27" s="259">
        <f t="shared" si="4"/>
        <v>87.080209084142538</v>
      </c>
      <c r="E27" s="259">
        <f t="shared" si="4"/>
        <v>10.934764401543035</v>
      </c>
      <c r="F27" s="259">
        <f t="shared" si="4"/>
        <v>81.928236527932583</v>
      </c>
      <c r="G27" s="259">
        <f t="shared" si="4"/>
        <v>96.908163358435274</v>
      </c>
      <c r="H27" s="259">
        <f t="shared" si="4"/>
        <v>99.743741242728234</v>
      </c>
      <c r="I27" s="330">
        <f t="shared" si="4"/>
        <v>-101.41730561162018</v>
      </c>
      <c r="J27" s="330">
        <f t="shared" si="4"/>
        <v>-101.41730561162018</v>
      </c>
      <c r="K27" s="259">
        <f t="shared" si="4"/>
        <v>25.100758377747212</v>
      </c>
      <c r="L27" s="259">
        <f t="shared" si="4"/>
        <v>66.376911883153042</v>
      </c>
      <c r="M27" s="259">
        <f t="shared" si="4"/>
        <v>52.677887646166369</v>
      </c>
      <c r="N27" s="259">
        <f t="shared" si="4"/>
        <v>0</v>
      </c>
      <c r="O27" s="259">
        <f t="shared" si="4"/>
        <v>99.99016991552358</v>
      </c>
      <c r="P27" s="259">
        <f t="shared" si="4"/>
        <v>99.985472605000922</v>
      </c>
      <c r="Y27"/>
      <c r="Z27"/>
    </row>
    <row r="28" spans="1:26" ht="16.149999999999999">
      <c r="A28" t="s">
        <v>1240</v>
      </c>
      <c r="B28" s="259">
        <f t="shared" ref="B28:P28" si="5">100-EXP(1000*LN((0.001*B11+1)/(0.001*$J$114+1))/$J$113)*100</f>
        <v>89.625882505209788</v>
      </c>
      <c r="C28" s="259">
        <f t="shared" si="5"/>
        <v>93.943366552102034</v>
      </c>
      <c r="D28" s="259">
        <f t="shared" si="5"/>
        <v>92.078772190687332</v>
      </c>
      <c r="E28" s="259">
        <f t="shared" si="5"/>
        <v>46.073649210993828</v>
      </c>
      <c r="F28" s="259">
        <f t="shared" si="5"/>
        <v>83.08149345408296</v>
      </c>
      <c r="G28" s="259">
        <f t="shared" si="5"/>
        <v>87.114170389104459</v>
      </c>
      <c r="H28" s="259">
        <f t="shared" si="5"/>
        <v>93.943366552102034</v>
      </c>
      <c r="I28" s="330">
        <f t="shared" si="5"/>
        <v>-369.85613572926707</v>
      </c>
      <c r="J28" s="330">
        <f t="shared" si="5"/>
        <v>89.048965988822999</v>
      </c>
      <c r="K28" s="259">
        <f t="shared" si="5"/>
        <v>5.4878111186322798</v>
      </c>
      <c r="L28" s="259">
        <f t="shared" si="5"/>
        <v>24.542722846513854</v>
      </c>
      <c r="M28" s="259">
        <f t="shared" si="5"/>
        <v>54.375435257215159</v>
      </c>
      <c r="N28" s="259">
        <f t="shared" si="5"/>
        <v>24.542722846513854</v>
      </c>
      <c r="O28" s="259">
        <f t="shared" si="5"/>
        <v>99.901412110410902</v>
      </c>
      <c r="P28" s="259">
        <f t="shared" si="5"/>
        <v>99.769682053289003</v>
      </c>
      <c r="Y28"/>
      <c r="Z28"/>
    </row>
    <row r="29" spans="1:26" ht="15.6" customHeight="1">
      <c r="A29" t="s">
        <v>1241</v>
      </c>
      <c r="B29" s="87">
        <v>-25.4</v>
      </c>
      <c r="C29" s="87">
        <v>-25.4</v>
      </c>
      <c r="D29" s="87">
        <v>-25</v>
      </c>
      <c r="E29" s="87">
        <v>-26.3</v>
      </c>
      <c r="F29" s="87">
        <v>-26.4</v>
      </c>
      <c r="G29" s="87">
        <v>-23.4</v>
      </c>
      <c r="H29" s="156" t="s">
        <v>14</v>
      </c>
      <c r="I29" s="328" t="s">
        <v>14</v>
      </c>
      <c r="J29" s="205"/>
      <c r="K29" s="87"/>
      <c r="L29" s="87"/>
      <c r="M29" s="87"/>
      <c r="N29" s="87"/>
      <c r="O29" s="87"/>
      <c r="P29" s="87"/>
      <c r="Y29"/>
      <c r="Z29"/>
    </row>
    <row r="30" spans="1:26" ht="16.149999999999999">
      <c r="A30" t="s">
        <v>1242</v>
      </c>
      <c r="B30" s="156" t="s">
        <v>14</v>
      </c>
      <c r="C30" s="156" t="s">
        <v>14</v>
      </c>
      <c r="D30" s="156" t="s">
        <v>14</v>
      </c>
      <c r="E30" s="87">
        <v>-25.1</v>
      </c>
      <c r="F30" s="156" t="s">
        <v>14</v>
      </c>
      <c r="G30" s="156" t="s">
        <v>14</v>
      </c>
      <c r="H30" s="156" t="s">
        <v>14</v>
      </c>
      <c r="I30" s="328" t="s">
        <v>14</v>
      </c>
      <c r="J30" s="328" t="s">
        <v>14</v>
      </c>
      <c r="Y30"/>
      <c r="Z30"/>
    </row>
    <row r="31" spans="1:26" ht="16.149999999999999">
      <c r="A31" t="s">
        <v>1243</v>
      </c>
      <c r="B31" s="156" t="s">
        <v>14</v>
      </c>
      <c r="C31" s="156" t="s">
        <v>14</v>
      </c>
      <c r="D31" s="156" t="s">
        <v>14</v>
      </c>
      <c r="E31" s="156" t="s">
        <v>14</v>
      </c>
      <c r="F31" s="156" t="s">
        <v>14</v>
      </c>
      <c r="G31" s="156" t="s">
        <v>14</v>
      </c>
      <c r="H31" s="156" t="s">
        <v>14</v>
      </c>
      <c r="I31" s="328" t="s">
        <v>14</v>
      </c>
      <c r="J31" s="328" t="s">
        <v>14</v>
      </c>
      <c r="Y31"/>
      <c r="Z31"/>
    </row>
    <row r="32" spans="1:26" ht="16.149999999999999">
      <c r="A32" t="s">
        <v>1244</v>
      </c>
      <c r="B32" s="156" t="s">
        <v>14</v>
      </c>
      <c r="C32" s="156" t="s">
        <v>14</v>
      </c>
      <c r="D32" s="156" t="s">
        <v>14</v>
      </c>
      <c r="E32" s="156" t="s">
        <v>14</v>
      </c>
      <c r="F32" s="156" t="s">
        <v>14</v>
      </c>
      <c r="G32" s="156" t="s">
        <v>14</v>
      </c>
      <c r="H32" s="156" t="s">
        <v>14</v>
      </c>
      <c r="I32" s="328" t="s">
        <v>14</v>
      </c>
      <c r="J32" s="328" t="s">
        <v>14</v>
      </c>
      <c r="Y32"/>
      <c r="Z32"/>
    </row>
    <row r="33" spans="1:26" ht="16.149999999999999">
      <c r="A33" t="s">
        <v>1245</v>
      </c>
      <c r="B33" s="156" t="s">
        <v>14</v>
      </c>
      <c r="C33" s="156" t="s">
        <v>14</v>
      </c>
      <c r="D33" s="156" t="s">
        <v>14</v>
      </c>
      <c r="E33" s="156" t="s">
        <v>14</v>
      </c>
      <c r="F33" s="156" t="s">
        <v>14</v>
      </c>
      <c r="G33" s="156" t="s">
        <v>14</v>
      </c>
      <c r="H33" s="156" t="s">
        <v>14</v>
      </c>
      <c r="I33" s="328" t="s">
        <v>14</v>
      </c>
      <c r="J33" s="328" t="s">
        <v>14</v>
      </c>
      <c r="Y33"/>
      <c r="Z33"/>
    </row>
    <row r="34" spans="1:26" ht="16.149999999999999">
      <c r="A34" t="s">
        <v>1246</v>
      </c>
      <c r="B34" s="156"/>
      <c r="C34" s="156"/>
      <c r="D34" s="156"/>
      <c r="E34" s="156"/>
      <c r="F34" s="156"/>
      <c r="G34" s="156"/>
      <c r="H34" s="156"/>
      <c r="I34" s="328"/>
      <c r="J34" s="328"/>
      <c r="K34" s="259">
        <f t="shared" ref="K34:P34" si="6">100-EXP(1000*LN((0.001*K17+1)/(0.001*$V$112+1))/$V$113)*100</f>
        <v>30.339034801212463</v>
      </c>
      <c r="L34" s="259">
        <f t="shared" si="6"/>
        <v>24.195700600990733</v>
      </c>
      <c r="M34" s="259">
        <f t="shared" si="6"/>
        <v>28.853766094152348</v>
      </c>
      <c r="N34" s="259">
        <f t="shared" si="6"/>
        <v>35.963091510075401</v>
      </c>
      <c r="O34" s="259">
        <f t="shared" si="6"/>
        <v>43.52432244860168</v>
      </c>
      <c r="P34" s="259">
        <f t="shared" si="6"/>
        <v>64.150084087068223</v>
      </c>
      <c r="Y34"/>
      <c r="Z34"/>
    </row>
    <row r="35" spans="1:26">
      <c r="I35" s="329"/>
      <c r="J35" s="329"/>
      <c r="Y35"/>
      <c r="Z35"/>
    </row>
    <row r="36" spans="1:26">
      <c r="A36" s="261" t="s">
        <v>1249</v>
      </c>
      <c r="B36" s="262" t="s">
        <v>1248</v>
      </c>
      <c r="C36" s="262" t="s">
        <v>1248</v>
      </c>
      <c r="D36" s="262" t="s">
        <v>1248</v>
      </c>
      <c r="E36" s="262" t="s">
        <v>1248</v>
      </c>
      <c r="F36" s="262" t="s">
        <v>1248</v>
      </c>
      <c r="G36" s="262" t="s">
        <v>1248</v>
      </c>
      <c r="H36" s="262" t="s">
        <v>1248</v>
      </c>
      <c r="I36" s="332" t="s">
        <v>1248</v>
      </c>
      <c r="J36" s="332" t="s">
        <v>1248</v>
      </c>
      <c r="Y36"/>
      <c r="Z36"/>
    </row>
    <row r="37" spans="1:26">
      <c r="A37" s="261"/>
      <c r="B37" s="262"/>
      <c r="C37" s="262"/>
      <c r="D37" s="262"/>
      <c r="E37" s="262"/>
      <c r="F37" s="262"/>
      <c r="G37" s="262"/>
      <c r="H37" s="262"/>
      <c r="I37" s="332"/>
      <c r="J37" s="332"/>
      <c r="Y37"/>
      <c r="Z37"/>
    </row>
    <row r="38" spans="1:26" ht="16.149999999999999">
      <c r="A38" t="s">
        <v>1236</v>
      </c>
      <c r="B38" s="263">
        <f>100-EXP(1000*LN((0.001*B7+1)/(0.001*$B$112+1))/$D$113)*100</f>
        <v>57.085410454394278</v>
      </c>
      <c r="C38" s="263">
        <f>100-EXP(1000*LN((0.001*C7+1)/(0.001*$B$112+1))/$D$113)*100</f>
        <v>60.747145435800789</v>
      </c>
      <c r="D38" s="263">
        <f>100-EXP(1000*LN((0.001*D7+1)/(0.001*$B$112+1))/$D$113)*100</f>
        <v>58.697972697046303</v>
      </c>
      <c r="E38" s="263"/>
      <c r="F38" s="263">
        <f t="shared" ref="F38:P38" si="7">100-EXP(1000*LN((0.001*F7+1)/(0.001*$B$112+1))/$D$113)*100</f>
        <v>38.293909259954674</v>
      </c>
      <c r="G38" s="263">
        <f t="shared" si="7"/>
        <v>63.15568853747466</v>
      </c>
      <c r="H38" s="263">
        <f t="shared" si="7"/>
        <v>66.263580139401398</v>
      </c>
      <c r="I38" s="333">
        <f t="shared" si="7"/>
        <v>73.359480846752689</v>
      </c>
      <c r="J38" s="333">
        <f t="shared" si="7"/>
        <v>72.694607152259081</v>
      </c>
      <c r="K38" s="263">
        <f t="shared" si="7"/>
        <v>0</v>
      </c>
      <c r="L38" s="263">
        <f t="shared" si="7"/>
        <v>36.646730379825243</v>
      </c>
      <c r="M38" s="263">
        <f t="shared" si="7"/>
        <v>51.826315437527413</v>
      </c>
      <c r="N38" s="263">
        <f t="shared" si="7"/>
        <v>58.697972697046303</v>
      </c>
      <c r="O38" s="263">
        <f t="shared" si="7"/>
        <v>68.30983855484898</v>
      </c>
      <c r="P38" s="263">
        <f t="shared" si="7"/>
        <v>80.108203347011354</v>
      </c>
      <c r="Y38"/>
      <c r="Z38"/>
    </row>
    <row r="39" spans="1:26" ht="16.149999999999999">
      <c r="A39" t="s">
        <v>1237</v>
      </c>
      <c r="B39" s="263">
        <f t="shared" ref="B39:P39" si="8">100-EXP(1000*LN((0.001*B8+1)/(0.001*$F$112+1))/$H$113)*100</f>
        <v>31.503822650433648</v>
      </c>
      <c r="C39" s="263">
        <f t="shared" si="8"/>
        <v>27.527411525396957</v>
      </c>
      <c r="D39" s="263">
        <f t="shared" si="8"/>
        <v>31.503822650433648</v>
      </c>
      <c r="E39" s="263">
        <f t="shared" si="8"/>
        <v>0</v>
      </c>
      <c r="F39" s="263">
        <f t="shared" si="8"/>
        <v>20.742381252055097</v>
      </c>
      <c r="G39" s="263">
        <f t="shared" si="8"/>
        <v>59.307773457534367</v>
      </c>
      <c r="H39" s="263">
        <f t="shared" si="8"/>
        <v>88.193379478380805</v>
      </c>
      <c r="I39" s="333">
        <f t="shared" si="8"/>
        <v>82.810370493912188</v>
      </c>
      <c r="J39" s="333">
        <f t="shared" si="8"/>
        <v>65.200224665092293</v>
      </c>
      <c r="K39" s="263">
        <f t="shared" si="8"/>
        <v>0</v>
      </c>
      <c r="L39" s="263">
        <f t="shared" si="8"/>
        <v>6.4913972754192457</v>
      </c>
      <c r="M39" s="263">
        <f t="shared" si="8"/>
        <v>29.830530554765005</v>
      </c>
      <c r="N39" s="263">
        <f t="shared" si="8"/>
        <v>15.3579918832462</v>
      </c>
      <c r="O39" s="263">
        <f t="shared" si="8"/>
        <v>77.218637609504555</v>
      </c>
      <c r="P39" s="263">
        <f t="shared" si="8"/>
        <v>82.339205102462145</v>
      </c>
      <c r="Y39"/>
      <c r="Z39"/>
    </row>
    <row r="40" spans="1:26" ht="16.149999999999999">
      <c r="A40" t="s">
        <v>1238</v>
      </c>
      <c r="B40" s="263">
        <f t="shared" ref="B40:J40" si="9">100-EXP(1000*LN((0.001*B9+1)/(0.001*$R$112+1))/$P$113)*100</f>
        <v>30.877489806214314</v>
      </c>
      <c r="C40" s="263">
        <f t="shared" si="9"/>
        <v>27.810539368495569</v>
      </c>
      <c r="D40" s="263">
        <f t="shared" si="9"/>
        <v>24.580425785527709</v>
      </c>
      <c r="E40" s="263">
        <f t="shared" si="9"/>
        <v>34.845429948747807</v>
      </c>
      <c r="F40" s="263">
        <f t="shared" si="9"/>
        <v>45.786100512727465</v>
      </c>
      <c r="G40" s="263">
        <f t="shared" si="9"/>
        <v>17.127431434745972</v>
      </c>
      <c r="H40" s="263">
        <f t="shared" si="9"/>
        <v>15.72292709418835</v>
      </c>
      <c r="I40" s="333">
        <f t="shared" si="9"/>
        <v>0</v>
      </c>
      <c r="J40" s="333">
        <f t="shared" si="9"/>
        <v>0.57752737460309334</v>
      </c>
      <c r="K40" s="263">
        <f t="shared" ref="K40:P40" si="10">100-EXP(1000*LN((0.001*K9+1)/(0.001*$R$112+1))/$P$113)*100</f>
        <v>41.998322300868587</v>
      </c>
      <c r="L40" s="263">
        <f t="shared" si="10"/>
        <v>36.559183171712696</v>
      </c>
      <c r="M40" s="263">
        <f t="shared" si="10"/>
        <v>9.8142176667535495</v>
      </c>
      <c r="N40" s="263">
        <f t="shared" si="10"/>
        <v>2.8483356388803998</v>
      </c>
      <c r="O40" s="263">
        <f t="shared" si="10"/>
        <v>31.249865091714469</v>
      </c>
      <c r="P40" s="263" t="e">
        <f t="shared" si="10"/>
        <v>#VALUE!</v>
      </c>
      <c r="Y40"/>
      <c r="Z40"/>
    </row>
    <row r="41" spans="1:26" ht="16.149999999999999">
      <c r="A41" t="s">
        <v>1239</v>
      </c>
      <c r="B41" s="263">
        <f t="shared" ref="B41:P41" si="11">100-EXP(1000*LN((0.001*B10+1)/(0.001*$J$112+1))/$L$113)*100</f>
        <v>40.653006402174853</v>
      </c>
      <c r="C41" s="263">
        <f t="shared" si="11"/>
        <v>39.365004343657183</v>
      </c>
      <c r="D41" s="263">
        <f t="shared" si="11"/>
        <v>54.05089205075258</v>
      </c>
      <c r="E41" s="263">
        <f t="shared" si="11"/>
        <v>4.305027052397719</v>
      </c>
      <c r="F41" s="263">
        <f t="shared" si="11"/>
        <v>47.801238012673444</v>
      </c>
      <c r="G41" s="263">
        <f t="shared" si="11"/>
        <v>73.314073526629414</v>
      </c>
      <c r="H41" s="263">
        <f t="shared" si="11"/>
        <v>89.641475156776139</v>
      </c>
      <c r="I41" s="333">
        <f t="shared" si="11"/>
        <v>-30.483854462564352</v>
      </c>
      <c r="J41" s="333">
        <f t="shared" si="11"/>
        <v>-30.483854462564352</v>
      </c>
      <c r="K41" s="263">
        <f t="shared" si="11"/>
        <v>10.401359568105192</v>
      </c>
      <c r="L41" s="263">
        <f t="shared" si="11"/>
        <v>33.912048942332547</v>
      </c>
      <c r="M41" s="263">
        <f t="shared" si="11"/>
        <v>24.746904958119742</v>
      </c>
      <c r="N41" s="263">
        <f t="shared" si="11"/>
        <v>0</v>
      </c>
      <c r="O41" s="263">
        <f t="shared" si="11"/>
        <v>96.999651136065296</v>
      </c>
      <c r="P41" s="263">
        <f t="shared" si="11"/>
        <v>96.519582504235728</v>
      </c>
      <c r="Y41"/>
      <c r="Z41"/>
    </row>
    <row r="42" spans="1:26" ht="16.149999999999999">
      <c r="A42" t="s">
        <v>1240</v>
      </c>
      <c r="B42" s="263">
        <f t="shared" ref="B42:P42" si="12">100-EXP(1000*LN((0.001*B11+1)/(0.001*$J$114+1))/$L$113)*100</f>
        <v>57.727158455869684</v>
      </c>
      <c r="C42" s="263">
        <f t="shared" si="12"/>
        <v>65.545346203912658</v>
      </c>
      <c r="D42" s="263">
        <f t="shared" si="12"/>
        <v>61.845905473720187</v>
      </c>
      <c r="E42" s="263">
        <f t="shared" si="12"/>
        <v>20.916771198248625</v>
      </c>
      <c r="F42" s="263">
        <f t="shared" si="12"/>
        <v>49.09299242350027</v>
      </c>
      <c r="G42" s="263">
        <f t="shared" si="12"/>
        <v>54.09682706118646</v>
      </c>
      <c r="H42" s="263">
        <f t="shared" si="12"/>
        <v>65.545346203912658</v>
      </c>
      <c r="I42" s="333">
        <f t="shared" si="12"/>
        <v>-80.030738490310142</v>
      </c>
      <c r="J42" s="333">
        <f t="shared" si="12"/>
        <v>56.848792949820471</v>
      </c>
      <c r="K42" s="263">
        <f t="shared" si="12"/>
        <v>2.121935638262471</v>
      </c>
      <c r="L42" s="263">
        <f t="shared" si="12"/>
        <v>10.14827291348557</v>
      </c>
      <c r="M42" s="263">
        <f t="shared" si="12"/>
        <v>25.784345971076235</v>
      </c>
      <c r="N42" s="263">
        <f t="shared" si="12"/>
        <v>10.14827291348557</v>
      </c>
      <c r="O42" s="263">
        <f t="shared" si="12"/>
        <v>92.794685254160242</v>
      </c>
      <c r="P42" s="263">
        <f t="shared" si="12"/>
        <v>90.053173185388331</v>
      </c>
      <c r="Y42"/>
      <c r="Z42"/>
    </row>
    <row r="43" spans="1:26" ht="16.149999999999999">
      <c r="A43" t="s">
        <v>1241</v>
      </c>
      <c r="B43" s="87">
        <v>-25.4</v>
      </c>
      <c r="C43" s="87">
        <v>-25.4</v>
      </c>
      <c r="D43" s="87">
        <v>-25</v>
      </c>
      <c r="E43" s="87">
        <v>-26.3</v>
      </c>
      <c r="F43" s="87">
        <v>-26.4</v>
      </c>
      <c r="G43" s="87">
        <v>-23.4</v>
      </c>
      <c r="H43" s="156" t="s">
        <v>14</v>
      </c>
      <c r="I43" s="328" t="s">
        <v>14</v>
      </c>
      <c r="J43" s="205">
        <v>-23.7</v>
      </c>
      <c r="K43" s="87"/>
      <c r="L43" s="87"/>
      <c r="M43" s="87"/>
      <c r="N43" s="87"/>
      <c r="O43" s="87"/>
      <c r="P43" s="87"/>
      <c r="Y43"/>
      <c r="Z43"/>
    </row>
    <row r="44" spans="1:26" ht="16.149999999999999">
      <c r="A44" t="s">
        <v>1242</v>
      </c>
      <c r="B44" s="156" t="s">
        <v>14</v>
      </c>
      <c r="C44" s="156" t="s">
        <v>14</v>
      </c>
      <c r="D44" s="156" t="s">
        <v>14</v>
      </c>
      <c r="E44" s="87">
        <v>-25.1</v>
      </c>
      <c r="F44" s="156" t="s">
        <v>14</v>
      </c>
      <c r="G44" s="156" t="s">
        <v>14</v>
      </c>
      <c r="H44" s="156" t="s">
        <v>14</v>
      </c>
      <c r="I44" s="328" t="s">
        <v>14</v>
      </c>
      <c r="J44" s="328" t="s">
        <v>14</v>
      </c>
      <c r="Y44"/>
      <c r="Z44"/>
    </row>
    <row r="45" spans="1:26" ht="16.149999999999999">
      <c r="A45" t="s">
        <v>1243</v>
      </c>
      <c r="B45" s="156" t="s">
        <v>14</v>
      </c>
      <c r="C45" s="156" t="s">
        <v>14</v>
      </c>
      <c r="D45" s="156" t="s">
        <v>14</v>
      </c>
      <c r="E45" s="156" t="s">
        <v>14</v>
      </c>
      <c r="F45" s="156" t="s">
        <v>14</v>
      </c>
      <c r="G45" s="156" t="s">
        <v>14</v>
      </c>
      <c r="H45" s="156" t="s">
        <v>14</v>
      </c>
      <c r="I45" s="328" t="s">
        <v>14</v>
      </c>
      <c r="J45" s="328" t="s">
        <v>14</v>
      </c>
      <c r="Y45"/>
      <c r="Z45"/>
    </row>
    <row r="46" spans="1:26" ht="16.149999999999999">
      <c r="A46" t="s">
        <v>1244</v>
      </c>
      <c r="B46" s="156" t="s">
        <v>14</v>
      </c>
      <c r="C46" s="156" t="s">
        <v>14</v>
      </c>
      <c r="D46" s="156" t="s">
        <v>14</v>
      </c>
      <c r="E46" s="156" t="s">
        <v>14</v>
      </c>
      <c r="F46" s="156" t="s">
        <v>14</v>
      </c>
      <c r="G46" s="156" t="s">
        <v>14</v>
      </c>
      <c r="H46" s="156" t="s">
        <v>14</v>
      </c>
      <c r="I46" s="328" t="s">
        <v>14</v>
      </c>
      <c r="J46" s="328" t="s">
        <v>14</v>
      </c>
      <c r="Y46"/>
      <c r="Z46"/>
    </row>
    <row r="47" spans="1:26" ht="16.149999999999999">
      <c r="A47" t="s">
        <v>1245</v>
      </c>
      <c r="B47" s="156" t="s">
        <v>14</v>
      </c>
      <c r="C47" s="156" t="s">
        <v>14</v>
      </c>
      <c r="D47" s="156" t="s">
        <v>14</v>
      </c>
      <c r="E47" s="156" t="s">
        <v>14</v>
      </c>
      <c r="F47" s="156" t="s">
        <v>14</v>
      </c>
      <c r="G47" s="156" t="s">
        <v>14</v>
      </c>
      <c r="H47" s="156" t="s">
        <v>14</v>
      </c>
      <c r="I47" s="328" t="s">
        <v>14</v>
      </c>
      <c r="J47" s="328" t="s">
        <v>14</v>
      </c>
      <c r="Y47"/>
      <c r="Z47"/>
    </row>
    <row r="48" spans="1:26" ht="16.149999999999999">
      <c r="A48" t="s">
        <v>1246</v>
      </c>
      <c r="M48" s="263">
        <f>100-EXP(1000*LN((0.001*L17+1)/(0.001*$V$112+1))/$X$113)*100</f>
        <v>12.207765280009909</v>
      </c>
      <c r="O48" s="263">
        <f>100-EXP(1000*LN((0.001*M17+1)/(0.001*$V$112+1))/$X$113)*100</f>
        <v>14.785911979132109</v>
      </c>
      <c r="P48" s="263">
        <f>100-EXP(1000*LN((0.001*N17+1)/(0.001*$V$112+1))/$X$113)*100</f>
        <v>18.899736000529245</v>
      </c>
      <c r="Y48"/>
      <c r="Z48"/>
    </row>
    <row r="49" spans="1:28">
      <c r="V49" s="329"/>
      <c r="W49" s="329"/>
      <c r="Y49"/>
      <c r="Z49"/>
    </row>
    <row r="51" spans="1:28">
      <c r="A51" s="34" t="s">
        <v>956</v>
      </c>
      <c r="F51" s="248" t="s">
        <v>957</v>
      </c>
      <c r="G51" s="248" t="s">
        <v>958</v>
      </c>
      <c r="H51" s="75" t="s">
        <v>927</v>
      </c>
      <c r="I51" s="75" t="s">
        <v>19</v>
      </c>
      <c r="J51" s="249" t="s">
        <v>959</v>
      </c>
      <c r="K51" s="248" t="s">
        <v>960</v>
      </c>
      <c r="L51" s="248" t="s">
        <v>34</v>
      </c>
      <c r="M51" s="75" t="s">
        <v>1197</v>
      </c>
      <c r="N51" s="75" t="s">
        <v>1198</v>
      </c>
      <c r="O51" s="75" t="s">
        <v>1199</v>
      </c>
      <c r="P51" s="249" t="s">
        <v>961</v>
      </c>
      <c r="Q51" s="249" t="s">
        <v>962</v>
      </c>
      <c r="R51" s="248" t="s">
        <v>963</v>
      </c>
      <c r="S51" s="75" t="s">
        <v>1200</v>
      </c>
      <c r="T51" s="75" t="s">
        <v>1201</v>
      </c>
      <c r="U51" s="75" t="s">
        <v>1202</v>
      </c>
      <c r="V51" s="249" t="s">
        <v>964</v>
      </c>
      <c r="W51" s="248" t="s">
        <v>965</v>
      </c>
      <c r="X51" s="320" t="s">
        <v>966</v>
      </c>
      <c r="Y51" s="334" t="s">
        <v>1203</v>
      </c>
      <c r="Z51" s="341" t="s">
        <v>967</v>
      </c>
      <c r="AA51" s="340" t="s">
        <v>968</v>
      </c>
      <c r="AB51" s="248" t="s">
        <v>969</v>
      </c>
    </row>
    <row r="52" spans="1:28" ht="28.9">
      <c r="A52" s="39" t="s">
        <v>975</v>
      </c>
      <c r="F52" s="40" t="s">
        <v>976</v>
      </c>
      <c r="G52" s="41" t="s">
        <v>977</v>
      </c>
      <c r="H52" s="40" t="s">
        <v>970</v>
      </c>
      <c r="I52" s="41" t="s">
        <v>971</v>
      </c>
      <c r="J52" s="41" t="s">
        <v>978</v>
      </c>
      <c r="K52" s="41" t="s">
        <v>979</v>
      </c>
      <c r="L52" s="41" t="s">
        <v>980</v>
      </c>
      <c r="M52" s="41" t="s">
        <v>972</v>
      </c>
      <c r="N52" s="41" t="s">
        <v>973</v>
      </c>
      <c r="O52" s="41" t="s">
        <v>974</v>
      </c>
      <c r="P52" s="41" t="s">
        <v>981</v>
      </c>
      <c r="Q52" s="41" t="s">
        <v>982</v>
      </c>
      <c r="R52" s="41" t="s">
        <v>983</v>
      </c>
      <c r="S52" s="41" t="s">
        <v>946</v>
      </c>
      <c r="T52" s="41" t="s">
        <v>947</v>
      </c>
      <c r="U52" s="41" t="s">
        <v>948</v>
      </c>
      <c r="V52" s="41" t="s">
        <v>984</v>
      </c>
      <c r="W52" s="41" t="s">
        <v>985</v>
      </c>
      <c r="X52" s="41" t="s">
        <v>986</v>
      </c>
      <c r="Y52" s="335" t="s">
        <v>949</v>
      </c>
      <c r="Z52" s="342" t="s">
        <v>987</v>
      </c>
      <c r="AA52" s="41" t="s">
        <v>988</v>
      </c>
      <c r="AB52" s="42" t="s">
        <v>989</v>
      </c>
    </row>
    <row r="53" spans="1:28">
      <c r="A53" s="43" t="s">
        <v>996</v>
      </c>
      <c r="F53" s="44" t="s">
        <v>997</v>
      </c>
      <c r="G53" s="45" t="s">
        <v>998</v>
      </c>
      <c r="H53" s="44" t="s">
        <v>991</v>
      </c>
      <c r="I53" s="45" t="s">
        <v>992</v>
      </c>
      <c r="J53" s="45" t="s">
        <v>999</v>
      </c>
      <c r="K53" s="45" t="s">
        <v>1000</v>
      </c>
      <c r="L53" s="45" t="s">
        <v>1001</v>
      </c>
      <c r="M53" s="45" t="s">
        <v>993</v>
      </c>
      <c r="N53" s="45" t="s">
        <v>994</v>
      </c>
      <c r="O53" s="45" t="s">
        <v>995</v>
      </c>
      <c r="P53" s="45" t="s">
        <v>1002</v>
      </c>
      <c r="Q53" s="45" t="s">
        <v>1003</v>
      </c>
      <c r="R53" s="45" t="s">
        <v>1004</v>
      </c>
      <c r="S53" s="45" t="s">
        <v>951</v>
      </c>
      <c r="T53" s="45" t="s">
        <v>952</v>
      </c>
      <c r="U53" s="45" t="s">
        <v>953</v>
      </c>
      <c r="V53" s="45" t="s">
        <v>1005</v>
      </c>
      <c r="W53" s="45" t="s">
        <v>1006</v>
      </c>
      <c r="X53" s="45" t="s">
        <v>1007</v>
      </c>
      <c r="Y53" s="335" t="s">
        <v>954</v>
      </c>
      <c r="Z53" s="343" t="s">
        <v>1008</v>
      </c>
      <c r="AA53" s="45" t="s">
        <v>1009</v>
      </c>
      <c r="AB53" s="46" t="s">
        <v>1010</v>
      </c>
    </row>
    <row r="54" spans="1:28">
      <c r="A54" s="47" t="s">
        <v>1011</v>
      </c>
      <c r="F54" s="48" t="s">
        <v>97</v>
      </c>
      <c r="G54" s="49" t="s">
        <v>97</v>
      </c>
      <c r="H54" s="228" t="s">
        <v>96</v>
      </c>
      <c r="I54" s="229" t="s">
        <v>96</v>
      </c>
      <c r="J54" s="49" t="s">
        <v>97</v>
      </c>
      <c r="K54" s="49" t="s">
        <v>97</v>
      </c>
      <c r="L54" s="49" t="s">
        <v>97</v>
      </c>
      <c r="M54" s="229" t="s">
        <v>96</v>
      </c>
      <c r="N54" s="229" t="s">
        <v>96</v>
      </c>
      <c r="O54" s="229" t="s">
        <v>96</v>
      </c>
      <c r="P54" s="49" t="s">
        <v>97</v>
      </c>
      <c r="Q54" s="49" t="s">
        <v>97</v>
      </c>
      <c r="R54" s="49" t="s">
        <v>97</v>
      </c>
      <c r="S54" s="229" t="s">
        <v>96</v>
      </c>
      <c r="T54" s="229" t="s">
        <v>96</v>
      </c>
      <c r="U54" s="229" t="s">
        <v>96</v>
      </c>
      <c r="V54" s="49" t="s">
        <v>97</v>
      </c>
      <c r="W54" s="49" t="s">
        <v>97</v>
      </c>
      <c r="X54" s="49" t="s">
        <v>97</v>
      </c>
      <c r="Y54" s="336" t="s">
        <v>96</v>
      </c>
      <c r="Z54" s="344" t="s">
        <v>97</v>
      </c>
      <c r="AA54" s="49" t="s">
        <v>97</v>
      </c>
      <c r="AB54" s="50" t="s">
        <v>97</v>
      </c>
    </row>
    <row r="55" spans="1:28">
      <c r="A55" s="51"/>
      <c r="F55" s="52"/>
      <c r="G55" s="37"/>
      <c r="H55" s="65"/>
      <c r="I55" s="56"/>
      <c r="J55" s="37"/>
      <c r="K55" s="37"/>
      <c r="L55" s="37"/>
      <c r="M55" s="56"/>
      <c r="N55" s="56"/>
      <c r="O55" s="56"/>
      <c r="P55" s="37"/>
      <c r="Q55" s="37"/>
      <c r="R55" s="37"/>
      <c r="S55" s="56"/>
      <c r="T55" s="56"/>
      <c r="U55" s="56"/>
      <c r="V55" s="37"/>
      <c r="W55" s="37"/>
      <c r="X55" s="37"/>
      <c r="Y55" s="335"/>
      <c r="Z55" s="345"/>
      <c r="AA55" s="37"/>
      <c r="AB55" s="53"/>
    </row>
    <row r="56" spans="1:28">
      <c r="A56" s="43" t="s">
        <v>1012</v>
      </c>
      <c r="F56" s="54">
        <v>0.46753661818857978</v>
      </c>
      <c r="G56" s="55">
        <v>0</v>
      </c>
      <c r="H56" s="54">
        <v>22.555936040523775</v>
      </c>
      <c r="I56" s="55">
        <v>23.063856762405297</v>
      </c>
      <c r="J56" s="56">
        <v>29.581486552336326</v>
      </c>
      <c r="K56" s="55">
        <v>0</v>
      </c>
      <c r="L56" s="55">
        <v>1.5046848061833011</v>
      </c>
      <c r="M56" s="55">
        <v>15.115830665414792</v>
      </c>
      <c r="N56" s="66">
        <v>6.9447790130558156</v>
      </c>
      <c r="O56" s="66">
        <v>8.1502495372124262</v>
      </c>
      <c r="P56" s="56">
        <v>2430</v>
      </c>
      <c r="Q56" s="56">
        <v>330.52781418714983</v>
      </c>
      <c r="R56" s="55">
        <v>0</v>
      </c>
      <c r="S56" s="66">
        <v>1.1843405996417818E-2</v>
      </c>
      <c r="T56" s="66">
        <v>0.8471448978818914</v>
      </c>
      <c r="U56" s="66">
        <v>2.1525640697781783</v>
      </c>
      <c r="V56" s="56">
        <v>6200</v>
      </c>
      <c r="W56" s="55">
        <v>0</v>
      </c>
      <c r="X56" s="55">
        <v>2.8294363473453639</v>
      </c>
      <c r="Y56" s="337">
        <v>7.549787841774303</v>
      </c>
      <c r="Z56" s="335">
        <v>5800</v>
      </c>
      <c r="AA56" s="55">
        <v>0</v>
      </c>
      <c r="AB56" s="57">
        <v>0.94851234957569841</v>
      </c>
    </row>
    <row r="57" spans="1:28">
      <c r="A57" s="43" t="s">
        <v>1013</v>
      </c>
      <c r="F57" s="54">
        <v>7.2992225344944845</v>
      </c>
      <c r="G57" s="55">
        <v>6.9789043706626979</v>
      </c>
      <c r="H57" s="54">
        <v>12.689610779816499</v>
      </c>
      <c r="I57" s="55">
        <v>13.092168063264781</v>
      </c>
      <c r="J57" s="56">
        <v>206.54516736775523</v>
      </c>
      <c r="K57" s="55">
        <v>7.2430468660746321</v>
      </c>
      <c r="L57" s="55">
        <v>7.2652848728310708</v>
      </c>
      <c r="M57" s="55">
        <v>14.653305637653578</v>
      </c>
      <c r="N57" s="55">
        <v>10.798464922503429</v>
      </c>
      <c r="O57" s="55">
        <v>11.667164145710599</v>
      </c>
      <c r="P57" s="56">
        <v>3700</v>
      </c>
      <c r="Q57" s="56">
        <v>10.059655822442844</v>
      </c>
      <c r="R57" s="55">
        <v>7.2113660906756172</v>
      </c>
      <c r="S57" s="66">
        <v>0.23627560433186376</v>
      </c>
      <c r="T57" s="66">
        <v>7.6544494906443097</v>
      </c>
      <c r="U57" s="66">
        <v>0.82937944518896112</v>
      </c>
      <c r="V57" s="56">
        <v>67.832707499458621</v>
      </c>
      <c r="W57" s="55">
        <v>6.8890217304502608</v>
      </c>
      <c r="X57" s="55">
        <v>6.6689455891634912</v>
      </c>
      <c r="Y57" s="337">
        <v>0.12056877035831433</v>
      </c>
      <c r="Z57" s="335">
        <v>95.349666872479162</v>
      </c>
      <c r="AA57" s="55">
        <v>6.8631261588270647</v>
      </c>
      <c r="AB57" s="57">
        <v>6.8655097699498535</v>
      </c>
    </row>
    <row r="58" spans="1:28">
      <c r="A58" s="43" t="s">
        <v>1014</v>
      </c>
      <c r="F58" s="54">
        <v>0.5543356356498278</v>
      </c>
      <c r="G58" s="55">
        <v>0.62635693568731798</v>
      </c>
      <c r="H58" s="68">
        <v>1.0727874760701974</v>
      </c>
      <c r="I58" s="66">
        <v>0.86925448221124957</v>
      </c>
      <c r="J58" s="56">
        <v>13.861674926498559</v>
      </c>
      <c r="K58" s="55">
        <v>0.55621937856679049</v>
      </c>
      <c r="L58" s="55">
        <v>1.180904599053394</v>
      </c>
      <c r="M58" s="66">
        <v>1.6675589933623289</v>
      </c>
      <c r="N58" s="66">
        <v>1.0767492099205496</v>
      </c>
      <c r="O58" s="66">
        <v>1.4290979702781605</v>
      </c>
      <c r="P58" s="56">
        <v>504.48105657184243</v>
      </c>
      <c r="Q58" s="56">
        <v>17.460863273183815</v>
      </c>
      <c r="R58" s="55">
        <v>0.51224789252082614</v>
      </c>
      <c r="S58" s="66">
        <v>9.4645409033477623E-2</v>
      </c>
      <c r="T58" s="66">
        <v>0.58958356340062823</v>
      </c>
      <c r="U58" s="66">
        <v>0.43570808438016351</v>
      </c>
      <c r="V58" s="56">
        <v>287.0248791756232</v>
      </c>
      <c r="W58" s="55">
        <v>0</v>
      </c>
      <c r="X58" s="55">
        <v>0.48719758719747475</v>
      </c>
      <c r="Y58" s="337">
        <v>1.8955189548332478</v>
      </c>
      <c r="Z58" s="335">
        <v>1030</v>
      </c>
      <c r="AA58" s="55">
        <v>0.52682558169015614</v>
      </c>
      <c r="AB58" s="57">
        <v>0</v>
      </c>
    </row>
    <row r="59" spans="1:28">
      <c r="A59" s="43" t="s">
        <v>1015</v>
      </c>
      <c r="F59" s="54">
        <v>0.94216259400694435</v>
      </c>
      <c r="G59" s="55">
        <v>0.71496985514063949</v>
      </c>
      <c r="H59" s="68">
        <v>2.8303433282864425</v>
      </c>
      <c r="I59" s="66">
        <v>3.0147911693043534</v>
      </c>
      <c r="J59" s="56">
        <v>49.737556284640107</v>
      </c>
      <c r="K59" s="55">
        <v>1.010290309489366</v>
      </c>
      <c r="L59" s="55">
        <v>1.1919893605962877</v>
      </c>
      <c r="M59" s="66">
        <v>6.060636947828427</v>
      </c>
      <c r="N59" s="66">
        <v>3.9080330341625182</v>
      </c>
      <c r="O59" s="66">
        <v>3.3230309296759089</v>
      </c>
      <c r="P59" s="56">
        <v>1190</v>
      </c>
      <c r="Q59" s="56">
        <v>11.052307466075192</v>
      </c>
      <c r="R59" s="55">
        <v>0.86185366410002873</v>
      </c>
      <c r="S59" s="66">
        <v>0.35790937846111598</v>
      </c>
      <c r="T59" s="66">
        <v>2.2089300449021354</v>
      </c>
      <c r="U59" s="66">
        <v>0.24915603115489698</v>
      </c>
      <c r="V59" s="56">
        <v>107.81512184112196</v>
      </c>
      <c r="W59" s="55">
        <v>0.85104483609856407</v>
      </c>
      <c r="X59" s="55">
        <v>0.74384536426607117</v>
      </c>
      <c r="Y59" s="337">
        <v>0.74344001068369914</v>
      </c>
      <c r="Z59" s="335">
        <v>165.79819618301667</v>
      </c>
      <c r="AA59" s="55">
        <v>0.60135595660016294</v>
      </c>
      <c r="AB59" s="57">
        <v>0.71827400734257585</v>
      </c>
    </row>
    <row r="60" spans="1:28">
      <c r="A60" s="43" t="s">
        <v>1017</v>
      </c>
      <c r="F60" s="54">
        <v>0</v>
      </c>
      <c r="G60" s="55">
        <v>0</v>
      </c>
      <c r="H60" s="68">
        <v>1.583948557055868</v>
      </c>
      <c r="I60" s="66">
        <v>1.5586729676171507</v>
      </c>
      <c r="J60" s="56">
        <v>59.621741834172539</v>
      </c>
      <c r="K60" s="55">
        <v>0</v>
      </c>
      <c r="L60" s="55">
        <v>1.0688028839328061</v>
      </c>
      <c r="M60" s="66">
        <v>3.00693435980005</v>
      </c>
      <c r="N60" s="66">
        <v>1.971769916932808</v>
      </c>
      <c r="O60" s="66">
        <v>1.7719387238600921</v>
      </c>
      <c r="P60" s="56">
        <v>644.14093935887547</v>
      </c>
      <c r="Q60" s="55">
        <v>8.8470705783687578</v>
      </c>
      <c r="R60" s="55">
        <v>0</v>
      </c>
      <c r="S60" s="66">
        <v>0.17929588469191246</v>
      </c>
      <c r="T60" s="66">
        <v>1.2305645205999614</v>
      </c>
      <c r="U60" s="66">
        <v>0.30678623719823112</v>
      </c>
      <c r="V60" s="56">
        <v>93.497344889191453</v>
      </c>
      <c r="W60" s="55">
        <v>0</v>
      </c>
      <c r="X60" s="55">
        <v>0.30870408121231746</v>
      </c>
      <c r="Y60" s="337">
        <v>0.43137364235509384</v>
      </c>
      <c r="Z60" s="335">
        <v>117.79129653043661</v>
      </c>
      <c r="AA60" s="55">
        <v>0</v>
      </c>
      <c r="AB60" s="57">
        <v>0</v>
      </c>
    </row>
    <row r="61" spans="1:28">
      <c r="A61" s="43" t="s">
        <v>1016</v>
      </c>
      <c r="F61" s="54">
        <v>0</v>
      </c>
      <c r="G61" s="55">
        <v>0</v>
      </c>
      <c r="H61" s="68">
        <v>4.2344208102301222</v>
      </c>
      <c r="I61" s="66">
        <v>3.8363722774435107</v>
      </c>
      <c r="J61" s="56">
        <v>33.973359261151465</v>
      </c>
      <c r="K61" s="55">
        <v>0</v>
      </c>
      <c r="L61" s="55">
        <v>0</v>
      </c>
      <c r="M61" s="66">
        <v>7.3413272645007011</v>
      </c>
      <c r="N61" s="66">
        <v>4.8118733041169168</v>
      </c>
      <c r="O61" s="66">
        <v>3.7780022687786414</v>
      </c>
      <c r="P61" s="56">
        <v>1210</v>
      </c>
      <c r="Q61" s="55">
        <v>1.2590639434065762</v>
      </c>
      <c r="R61" s="55">
        <v>0</v>
      </c>
      <c r="S61" s="66">
        <v>0.12944588326827042</v>
      </c>
      <c r="T61" s="66">
        <v>2.9367842710210645</v>
      </c>
      <c r="U61" s="66">
        <v>0.27295657039149185</v>
      </c>
      <c r="V61" s="55">
        <v>7.0003930851283469</v>
      </c>
      <c r="W61" s="55">
        <v>0</v>
      </c>
      <c r="X61" s="55">
        <v>0.198318931589545</v>
      </c>
      <c r="Y61" s="337">
        <v>5.4022168206961166E-3</v>
      </c>
      <c r="Z61" s="335">
        <v>17.184338174635599</v>
      </c>
      <c r="AA61" s="55">
        <v>0</v>
      </c>
      <c r="AB61" s="57">
        <v>0</v>
      </c>
    </row>
    <row r="62" spans="1:28">
      <c r="A62" s="43" t="s">
        <v>1250</v>
      </c>
      <c r="F62" s="231" t="s">
        <v>14</v>
      </c>
      <c r="G62" s="232" t="s">
        <v>14</v>
      </c>
      <c r="H62" s="233" t="s">
        <v>14</v>
      </c>
      <c r="I62" s="234" t="s">
        <v>14</v>
      </c>
      <c r="J62" s="234" t="s">
        <v>14</v>
      </c>
      <c r="K62" s="234" t="s">
        <v>14</v>
      </c>
      <c r="L62" s="234" t="s">
        <v>14</v>
      </c>
      <c r="M62" s="234" t="s">
        <v>14</v>
      </c>
      <c r="N62" s="234" t="s">
        <v>14</v>
      </c>
      <c r="O62" s="234" t="s">
        <v>14</v>
      </c>
      <c r="P62" s="234" t="s">
        <v>14</v>
      </c>
      <c r="Q62" s="234" t="s">
        <v>14</v>
      </c>
      <c r="R62" s="234" t="s">
        <v>14</v>
      </c>
      <c r="S62" s="234" t="s">
        <v>14</v>
      </c>
      <c r="T62" s="234" t="s">
        <v>14</v>
      </c>
      <c r="U62" s="234" t="s">
        <v>14</v>
      </c>
      <c r="V62" s="234" t="s">
        <v>14</v>
      </c>
      <c r="W62" s="234" t="s">
        <v>14</v>
      </c>
      <c r="X62" s="234" t="s">
        <v>14</v>
      </c>
      <c r="Y62" s="338" t="s">
        <v>14</v>
      </c>
      <c r="Z62" s="346" t="s">
        <v>14</v>
      </c>
      <c r="AA62" s="232" t="s">
        <v>14</v>
      </c>
      <c r="AB62" s="237" t="s">
        <v>14</v>
      </c>
    </row>
    <row r="63" spans="1:28">
      <c r="A63" s="43" t="s">
        <v>1251</v>
      </c>
      <c r="F63" s="231" t="s">
        <v>14</v>
      </c>
      <c r="G63" s="232" t="s">
        <v>14</v>
      </c>
      <c r="H63" s="233" t="s">
        <v>14</v>
      </c>
      <c r="I63" s="234" t="s">
        <v>14</v>
      </c>
      <c r="J63" s="234" t="s">
        <v>14</v>
      </c>
      <c r="K63" s="234" t="s">
        <v>14</v>
      </c>
      <c r="L63" s="234" t="s">
        <v>14</v>
      </c>
      <c r="M63" s="234" t="s">
        <v>14</v>
      </c>
      <c r="N63" s="234" t="s">
        <v>14</v>
      </c>
      <c r="O63" s="234" t="s">
        <v>14</v>
      </c>
      <c r="P63" s="234" t="s">
        <v>14</v>
      </c>
      <c r="Q63" s="234" t="s">
        <v>14</v>
      </c>
      <c r="R63" s="234" t="s">
        <v>14</v>
      </c>
      <c r="S63" s="234" t="s">
        <v>14</v>
      </c>
      <c r="T63" s="234" t="s">
        <v>14</v>
      </c>
      <c r="U63" s="234" t="s">
        <v>14</v>
      </c>
      <c r="V63" s="234" t="s">
        <v>14</v>
      </c>
      <c r="W63" s="234" t="s">
        <v>14</v>
      </c>
      <c r="X63" s="234" t="s">
        <v>14</v>
      </c>
      <c r="Y63" s="338" t="s">
        <v>14</v>
      </c>
      <c r="Z63" s="346" t="s">
        <v>14</v>
      </c>
      <c r="AA63" s="232" t="s">
        <v>14</v>
      </c>
      <c r="AB63" s="237" t="s">
        <v>14</v>
      </c>
    </row>
    <row r="64" spans="1:28">
      <c r="A64" s="43" t="s">
        <v>1026</v>
      </c>
      <c r="F64" s="54">
        <v>0</v>
      </c>
      <c r="G64" s="55">
        <v>0</v>
      </c>
      <c r="H64" s="68">
        <v>0.16041411591679808</v>
      </c>
      <c r="I64" s="66">
        <v>0.16648953498279698</v>
      </c>
      <c r="J64" s="56">
        <v>41.407797336125263</v>
      </c>
      <c r="K64" s="55">
        <v>0</v>
      </c>
      <c r="L64" s="55">
        <v>0</v>
      </c>
      <c r="M64" s="66">
        <v>0.67430185555070132</v>
      </c>
      <c r="N64" s="66">
        <v>0.47010627819376516</v>
      </c>
      <c r="O64" s="66">
        <v>0.24441218920209581</v>
      </c>
      <c r="P64" s="56">
        <v>117.2044809194295</v>
      </c>
      <c r="Q64" s="55">
        <v>6.6024542725523947</v>
      </c>
      <c r="R64" s="55">
        <v>0</v>
      </c>
      <c r="S64" s="66">
        <v>6.7434966063418672E-2</v>
      </c>
      <c r="T64" s="66">
        <v>0.15413562944052214</v>
      </c>
      <c r="U64" s="66">
        <v>5.5894722666533184E-2</v>
      </c>
      <c r="V64" s="56">
        <v>86.714839555329007</v>
      </c>
      <c r="W64" s="55">
        <v>0</v>
      </c>
      <c r="X64" s="55">
        <v>0.20937799956365707</v>
      </c>
      <c r="Y64" s="337">
        <v>5.0479072327303545E-2</v>
      </c>
      <c r="Z64" s="335">
        <v>78.13529320940053</v>
      </c>
      <c r="AA64" s="55">
        <v>0</v>
      </c>
      <c r="AB64" s="57">
        <v>0</v>
      </c>
    </row>
    <row r="65" spans="1:28">
      <c r="A65" s="43" t="s">
        <v>1024</v>
      </c>
      <c r="F65" s="54">
        <v>0</v>
      </c>
      <c r="G65" s="55">
        <v>0</v>
      </c>
      <c r="H65" s="68">
        <v>0.37019400889353538</v>
      </c>
      <c r="I65" s="66">
        <v>0.41333814829737425</v>
      </c>
      <c r="J65" s="56">
        <v>119.35665471574086</v>
      </c>
      <c r="K65" s="55">
        <v>0</v>
      </c>
      <c r="L65" s="55">
        <v>0</v>
      </c>
      <c r="M65" s="66">
        <v>1.848557908901191</v>
      </c>
      <c r="N65" s="66">
        <v>1.2104650687225051</v>
      </c>
      <c r="O65" s="66">
        <v>0.56699883620382108</v>
      </c>
      <c r="P65" s="56">
        <v>299.16054339470145</v>
      </c>
      <c r="Q65" s="56">
        <v>24.657892905625591</v>
      </c>
      <c r="R65" s="55">
        <v>0</v>
      </c>
      <c r="S65" s="66">
        <v>0.17370828699267521</v>
      </c>
      <c r="T65" s="66">
        <v>0.33068227040152931</v>
      </c>
      <c r="U65" s="66">
        <v>0.1146492130769166</v>
      </c>
      <c r="V65" s="56">
        <v>52.55758485309395</v>
      </c>
      <c r="W65" s="55">
        <v>0</v>
      </c>
      <c r="X65" s="55">
        <v>0.26282631229103776</v>
      </c>
      <c r="Y65" s="337">
        <v>0.13683061669716978</v>
      </c>
      <c r="Z65" s="335">
        <v>97.925692611106882</v>
      </c>
      <c r="AA65" s="55">
        <v>0</v>
      </c>
      <c r="AB65" s="57">
        <v>0</v>
      </c>
    </row>
    <row r="66" spans="1:28">
      <c r="A66" s="43" t="s">
        <v>1028</v>
      </c>
      <c r="F66" s="54">
        <v>0</v>
      </c>
      <c r="G66" s="55">
        <v>0</v>
      </c>
      <c r="H66" s="68">
        <v>3.7728673933236467</v>
      </c>
      <c r="I66" s="66">
        <v>3.7154627743144393</v>
      </c>
      <c r="J66" s="56">
        <v>158.42225499826378</v>
      </c>
      <c r="K66" s="55">
        <v>0</v>
      </c>
      <c r="L66" s="55">
        <v>6.0122215883497603</v>
      </c>
      <c r="M66" s="66">
        <v>6.7953383111817312</v>
      </c>
      <c r="N66" s="66">
        <v>4.3620153364326573</v>
      </c>
      <c r="O66" s="66">
        <v>3.6355003655298841</v>
      </c>
      <c r="P66" s="56">
        <v>1980</v>
      </c>
      <c r="Q66" s="56">
        <v>39.445116653736356</v>
      </c>
      <c r="R66" s="55">
        <v>0</v>
      </c>
      <c r="S66" s="66">
        <v>0.39628238452159714</v>
      </c>
      <c r="T66" s="66">
        <v>3.0080929280178661</v>
      </c>
      <c r="U66" s="66">
        <v>1.2841686910427403</v>
      </c>
      <c r="V66" s="56">
        <v>1340</v>
      </c>
      <c r="W66" s="55">
        <v>0</v>
      </c>
      <c r="X66" s="55">
        <v>2.9567455479806499</v>
      </c>
      <c r="Y66" s="337">
        <v>0.93201019223495341</v>
      </c>
      <c r="Z66" s="335">
        <v>991.83461081731411</v>
      </c>
      <c r="AA66" s="55">
        <v>0</v>
      </c>
      <c r="AB66" s="57">
        <v>0</v>
      </c>
    </row>
    <row r="67" spans="1:28">
      <c r="A67" s="43" t="s">
        <v>1031</v>
      </c>
      <c r="F67" s="54">
        <v>0</v>
      </c>
      <c r="G67" s="55">
        <v>0</v>
      </c>
      <c r="H67" s="68">
        <v>6.651858705892681</v>
      </c>
      <c r="I67" s="66">
        <v>7.5872559483611619</v>
      </c>
      <c r="J67" s="56">
        <v>1510</v>
      </c>
      <c r="K67" s="55">
        <v>0</v>
      </c>
      <c r="L67" s="55">
        <v>0</v>
      </c>
      <c r="M67" s="55">
        <v>27.738893396358211</v>
      </c>
      <c r="N67" s="55">
        <v>18.969481901166887</v>
      </c>
      <c r="O67" s="66">
        <v>7.8869962476797539</v>
      </c>
      <c r="P67" s="56">
        <v>6200</v>
      </c>
      <c r="Q67" s="56">
        <v>186.22328637048469</v>
      </c>
      <c r="R67" s="55">
        <v>0</v>
      </c>
      <c r="S67" s="66">
        <v>2.7264646061991913</v>
      </c>
      <c r="T67" s="66">
        <v>5.7424266618241626</v>
      </c>
      <c r="U67" s="66">
        <v>1.8041336632058953</v>
      </c>
      <c r="V67" s="56">
        <v>1310</v>
      </c>
      <c r="W67" s="55">
        <v>0</v>
      </c>
      <c r="X67" s="55">
        <v>12.636894007449724</v>
      </c>
      <c r="Y67" s="337">
        <v>2.4258331922206584</v>
      </c>
      <c r="Z67" s="335">
        <v>1450</v>
      </c>
      <c r="AA67" s="55">
        <v>0</v>
      </c>
      <c r="AB67" s="57">
        <v>0</v>
      </c>
    </row>
    <row r="68" spans="1:28">
      <c r="A68" s="43" t="s">
        <v>1033</v>
      </c>
      <c r="F68" s="54">
        <v>0</v>
      </c>
      <c r="G68" s="55">
        <v>0</v>
      </c>
      <c r="H68" s="68">
        <v>0.33694542604438843</v>
      </c>
      <c r="I68" s="66">
        <v>0.46502617822092773</v>
      </c>
      <c r="J68" s="56">
        <v>383.81409426354401</v>
      </c>
      <c r="K68" s="55">
        <v>0</v>
      </c>
      <c r="L68" s="55">
        <v>0</v>
      </c>
      <c r="M68" s="66">
        <v>4.1861744771471194</v>
      </c>
      <c r="N68" s="66">
        <v>2.8106642831651931</v>
      </c>
      <c r="O68" s="66">
        <v>0.76622913262649117</v>
      </c>
      <c r="P68" s="56">
        <v>276.8411066174869</v>
      </c>
      <c r="Q68" s="56">
        <v>31.304796344904158</v>
      </c>
      <c r="R68" s="55">
        <v>0</v>
      </c>
      <c r="S68" s="66">
        <v>0.34248093021088921</v>
      </c>
      <c r="T68" s="66">
        <v>0.38824517876994485</v>
      </c>
      <c r="U68" s="66">
        <v>0.11188635784642646</v>
      </c>
      <c r="V68" s="56">
        <v>104.54412874950738</v>
      </c>
      <c r="W68" s="55">
        <v>0</v>
      </c>
      <c r="X68" s="55">
        <v>0</v>
      </c>
      <c r="Y68" s="337">
        <v>8.5999903277650086E-2</v>
      </c>
      <c r="Z68" s="335">
        <v>140.10470518883923</v>
      </c>
      <c r="AA68" s="55">
        <v>0</v>
      </c>
      <c r="AB68" s="57">
        <v>0</v>
      </c>
    </row>
    <row r="69" spans="1:28">
      <c r="A69" s="43" t="s">
        <v>1032</v>
      </c>
      <c r="F69" s="54">
        <v>0</v>
      </c>
      <c r="G69" s="55">
        <v>0</v>
      </c>
      <c r="H69" s="68">
        <v>0.56158445856149186</v>
      </c>
      <c r="I69" s="66">
        <v>0.79039172349092379</v>
      </c>
      <c r="J69" s="56">
        <v>715.49802651135974</v>
      </c>
      <c r="K69" s="55">
        <v>0</v>
      </c>
      <c r="L69" s="55">
        <v>0</v>
      </c>
      <c r="M69" s="66">
        <v>6.6333957404334516</v>
      </c>
      <c r="N69" s="66">
        <v>4.7520867365084678</v>
      </c>
      <c r="O69" s="66">
        <v>1.2935372809274779</v>
      </c>
      <c r="P69" s="56">
        <v>492.43366078279126</v>
      </c>
      <c r="Q69" s="55">
        <v>3.8989385021753482</v>
      </c>
      <c r="R69" s="55">
        <v>0</v>
      </c>
      <c r="S69" s="66">
        <v>0.62782828917795697</v>
      </c>
      <c r="T69" s="66">
        <v>0.62306357476448393</v>
      </c>
      <c r="U69" s="66">
        <v>1.8316585218296239E-2</v>
      </c>
      <c r="V69" s="55">
        <v>0</v>
      </c>
      <c r="W69" s="55">
        <v>0</v>
      </c>
      <c r="X69" s="55">
        <v>0</v>
      </c>
      <c r="Y69" s="337">
        <v>0.10672725382406437</v>
      </c>
      <c r="Z69" s="347">
        <v>3.7577115165478974</v>
      </c>
      <c r="AA69" s="55">
        <v>0</v>
      </c>
      <c r="AB69" s="57">
        <v>0</v>
      </c>
    </row>
    <row r="71" spans="1:28" ht="15" thickBot="1"/>
    <row r="72" spans="1:28">
      <c r="A72" s="238" t="s">
        <v>1053</v>
      </c>
      <c r="B72" s="239" t="s">
        <v>1054</v>
      </c>
      <c r="C72" s="240" t="s">
        <v>5</v>
      </c>
      <c r="D72" s="240" t="s">
        <v>1055</v>
      </c>
      <c r="E72" s="240" t="s">
        <v>1056</v>
      </c>
      <c r="F72" s="240" t="s">
        <v>1057</v>
      </c>
      <c r="G72" s="240" t="s">
        <v>69</v>
      </c>
      <c r="H72" s="240" t="s">
        <v>70</v>
      </c>
      <c r="I72" s="240" t="s">
        <v>1058</v>
      </c>
      <c r="J72" s="240" t="s">
        <v>204</v>
      </c>
      <c r="K72" s="240" t="s">
        <v>206</v>
      </c>
      <c r="L72" s="241" t="s">
        <v>1059</v>
      </c>
    </row>
    <row r="73" spans="1:28">
      <c r="A73" s="242" t="s">
        <v>1060</v>
      </c>
      <c r="B73" s="124">
        <v>323</v>
      </c>
      <c r="C73" s="102" t="s">
        <v>1061</v>
      </c>
      <c r="D73" s="102" t="s">
        <v>1062</v>
      </c>
      <c r="E73" s="102">
        <v>15</v>
      </c>
      <c r="F73" s="102"/>
      <c r="G73" s="102">
        <v>5.56</v>
      </c>
      <c r="H73" s="102">
        <v>322</v>
      </c>
      <c r="I73" s="102">
        <v>12.7</v>
      </c>
      <c r="J73" s="102">
        <v>152</v>
      </c>
      <c r="K73" s="102">
        <v>0.25</v>
      </c>
      <c r="L73" s="243">
        <v>0</v>
      </c>
    </row>
    <row r="74" spans="1:28">
      <c r="A74" s="242" t="s">
        <v>1063</v>
      </c>
      <c r="B74" s="124">
        <v>323</v>
      </c>
      <c r="C74" s="102" t="s">
        <v>1064</v>
      </c>
      <c r="D74" s="102" t="s">
        <v>1065</v>
      </c>
      <c r="E74" s="102">
        <v>20</v>
      </c>
      <c r="F74" s="102"/>
      <c r="G74" s="102">
        <v>7</v>
      </c>
      <c r="H74" s="102">
        <v>539</v>
      </c>
      <c r="I74" s="102">
        <v>12.1</v>
      </c>
      <c r="J74" s="102">
        <v>-86</v>
      </c>
      <c r="K74" s="102">
        <v>0.19</v>
      </c>
      <c r="L74" s="243">
        <v>0</v>
      </c>
    </row>
    <row r="75" spans="1:28">
      <c r="A75" s="242" t="s">
        <v>1066</v>
      </c>
      <c r="B75" s="124" t="s">
        <v>17</v>
      </c>
      <c r="C75" s="102" t="s">
        <v>1067</v>
      </c>
      <c r="D75" s="102"/>
      <c r="E75" s="102">
        <v>20</v>
      </c>
      <c r="F75" s="102"/>
      <c r="G75" s="102">
        <v>5.97</v>
      </c>
      <c r="H75" s="102">
        <v>144</v>
      </c>
      <c r="I75" s="102">
        <v>11.6</v>
      </c>
      <c r="J75" s="102">
        <v>8</v>
      </c>
      <c r="K75" s="102">
        <v>0.15</v>
      </c>
      <c r="L75" s="243">
        <v>0</v>
      </c>
    </row>
    <row r="76" spans="1:28">
      <c r="A76" s="242" t="s">
        <v>1068</v>
      </c>
      <c r="B76" s="124" t="s">
        <v>19</v>
      </c>
      <c r="C76" s="102" t="s">
        <v>1069</v>
      </c>
      <c r="D76" s="102"/>
      <c r="E76" s="102">
        <v>20</v>
      </c>
      <c r="F76" s="102"/>
      <c r="G76" s="102">
        <v>6.25</v>
      </c>
      <c r="H76" s="102">
        <v>182</v>
      </c>
      <c r="I76" s="102">
        <v>11.6</v>
      </c>
      <c r="J76" s="102">
        <v>33</v>
      </c>
      <c r="K76" s="102">
        <v>0.16</v>
      </c>
      <c r="L76" s="243">
        <v>0</v>
      </c>
    </row>
    <row r="77" spans="1:28">
      <c r="A77" s="242" t="s">
        <v>1070</v>
      </c>
      <c r="B77" s="124">
        <v>352</v>
      </c>
      <c r="C77" s="102" t="s">
        <v>1071</v>
      </c>
      <c r="D77" s="102"/>
      <c r="E77" s="102">
        <v>20</v>
      </c>
      <c r="F77" s="102"/>
      <c r="G77" s="102">
        <v>5.27</v>
      </c>
      <c r="H77" s="102">
        <v>229</v>
      </c>
      <c r="I77" s="102">
        <v>11.6</v>
      </c>
      <c r="J77" s="102">
        <v>180</v>
      </c>
      <c r="K77" s="102">
        <v>0.14000000000000001</v>
      </c>
      <c r="L77" s="243">
        <v>0</v>
      </c>
    </row>
    <row r="78" spans="1:28">
      <c r="A78" s="242" t="s">
        <v>1072</v>
      </c>
      <c r="B78" s="124">
        <v>1024</v>
      </c>
      <c r="C78" s="102" t="s">
        <v>1073</v>
      </c>
      <c r="D78" s="102" t="s">
        <v>1074</v>
      </c>
      <c r="E78" s="102">
        <v>10</v>
      </c>
      <c r="F78" s="102"/>
      <c r="G78" s="102">
        <v>6.37</v>
      </c>
      <c r="H78" s="102">
        <v>563</v>
      </c>
      <c r="I78" s="102">
        <v>11.5</v>
      </c>
      <c r="J78" s="102">
        <v>78</v>
      </c>
      <c r="K78" s="102">
        <v>0.28000000000000003</v>
      </c>
      <c r="L78" s="243">
        <v>0</v>
      </c>
    </row>
    <row r="79" spans="1:28">
      <c r="A79" s="242" t="s">
        <v>1075</v>
      </c>
      <c r="B79" s="124" t="s">
        <v>34</v>
      </c>
      <c r="C79" s="102" t="s">
        <v>1064</v>
      </c>
      <c r="D79" s="102"/>
      <c r="E79" s="102">
        <v>20</v>
      </c>
      <c r="F79" s="102"/>
      <c r="G79" s="102">
        <v>6.43</v>
      </c>
      <c r="H79" s="102">
        <v>253</v>
      </c>
      <c r="I79" s="102">
        <v>11.6</v>
      </c>
      <c r="J79" s="102">
        <v>-23</v>
      </c>
      <c r="K79" s="102">
        <v>0.18</v>
      </c>
      <c r="L79" s="243">
        <v>0</v>
      </c>
    </row>
    <row r="80" spans="1:28">
      <c r="A80" s="242" t="s">
        <v>1076</v>
      </c>
      <c r="B80" s="124">
        <v>4031</v>
      </c>
      <c r="C80" s="102" t="s">
        <v>1077</v>
      </c>
      <c r="D80" s="102" t="s">
        <v>1078</v>
      </c>
      <c r="E80" s="102"/>
      <c r="F80" s="102"/>
      <c r="G80" s="102"/>
      <c r="H80" s="102"/>
      <c r="I80" s="102"/>
      <c r="J80" s="102"/>
      <c r="K80" s="102"/>
      <c r="L80" s="244" t="s">
        <v>1079</v>
      </c>
    </row>
    <row r="81" spans="1:12">
      <c r="A81" s="242" t="s">
        <v>1080</v>
      </c>
      <c r="B81" s="124">
        <v>4031</v>
      </c>
      <c r="C81" s="102" t="s">
        <v>35</v>
      </c>
      <c r="D81" s="102" t="s">
        <v>1078</v>
      </c>
      <c r="E81" s="102"/>
      <c r="F81" s="102"/>
      <c r="G81" s="102"/>
      <c r="H81" s="102"/>
      <c r="I81" s="102"/>
      <c r="J81" s="102"/>
      <c r="K81" s="102"/>
      <c r="L81" s="243">
        <v>0</v>
      </c>
    </row>
    <row r="82" spans="1:12">
      <c r="A82" s="242" t="s">
        <v>1081</v>
      </c>
      <c r="B82" s="124">
        <v>4031</v>
      </c>
      <c r="C82" s="102" t="s">
        <v>1082</v>
      </c>
      <c r="D82" s="102" t="s">
        <v>1078</v>
      </c>
      <c r="E82" s="102"/>
      <c r="F82" s="102"/>
      <c r="G82" s="102"/>
      <c r="H82" s="102"/>
      <c r="I82" s="102"/>
      <c r="J82" s="102"/>
      <c r="K82" s="102"/>
      <c r="L82" s="243">
        <v>0</v>
      </c>
    </row>
    <row r="83" spans="1:12">
      <c r="A83" s="242" t="s">
        <v>1083</v>
      </c>
      <c r="B83" s="124" t="s">
        <v>41</v>
      </c>
      <c r="C83" s="102" t="s">
        <v>1064</v>
      </c>
      <c r="D83" s="102" t="s">
        <v>1084</v>
      </c>
      <c r="E83" s="102">
        <v>8</v>
      </c>
      <c r="F83" s="102"/>
      <c r="G83" s="102">
        <v>6.19</v>
      </c>
      <c r="H83" s="102">
        <v>402</v>
      </c>
      <c r="I83" s="102">
        <v>11.6</v>
      </c>
      <c r="J83" s="102">
        <v>48</v>
      </c>
      <c r="K83" s="102">
        <v>0.4</v>
      </c>
      <c r="L83" s="243">
        <v>0</v>
      </c>
    </row>
    <row r="84" spans="1:12">
      <c r="A84" s="242" t="s">
        <v>1085</v>
      </c>
      <c r="B84" s="124">
        <v>4016</v>
      </c>
      <c r="C84" s="102" t="s">
        <v>1073</v>
      </c>
      <c r="D84" s="102" t="s">
        <v>1074</v>
      </c>
      <c r="E84" s="102">
        <v>12</v>
      </c>
      <c r="F84" s="102"/>
      <c r="G84" s="102">
        <v>6.04</v>
      </c>
      <c r="H84" s="102">
        <v>279</v>
      </c>
      <c r="I84" s="102">
        <v>12.1</v>
      </c>
      <c r="J84" s="102">
        <v>-11</v>
      </c>
      <c r="K84" s="102">
        <v>0.21</v>
      </c>
      <c r="L84" s="243">
        <v>0</v>
      </c>
    </row>
    <row r="85" spans="1:12">
      <c r="A85" s="242" t="s">
        <v>1086</v>
      </c>
      <c r="B85" s="124">
        <v>1033</v>
      </c>
      <c r="C85" s="102" t="s">
        <v>1087</v>
      </c>
      <c r="D85" s="102" t="s">
        <v>1088</v>
      </c>
      <c r="E85" s="102"/>
      <c r="F85" s="102"/>
      <c r="G85" s="102"/>
      <c r="H85" s="102"/>
      <c r="I85" s="102"/>
      <c r="J85" s="102"/>
      <c r="K85" s="102"/>
      <c r="L85" s="243">
        <v>0</v>
      </c>
    </row>
    <row r="86" spans="1:12">
      <c r="A86" s="242" t="s">
        <v>1089</v>
      </c>
      <c r="B86" s="124" t="s">
        <v>15</v>
      </c>
      <c r="C86" s="102" t="s">
        <v>1090</v>
      </c>
      <c r="D86" s="102"/>
      <c r="E86" s="102">
        <v>15</v>
      </c>
      <c r="F86" s="102"/>
      <c r="G86" s="102">
        <v>5.3</v>
      </c>
      <c r="H86" s="102">
        <v>58</v>
      </c>
      <c r="I86" s="102">
        <v>12.2</v>
      </c>
      <c r="J86" s="102">
        <v>210</v>
      </c>
      <c r="K86" s="102">
        <v>0.54</v>
      </c>
      <c r="L86" s="243">
        <v>0</v>
      </c>
    </row>
    <row r="87" spans="1:12">
      <c r="A87" s="242" t="s">
        <v>1091</v>
      </c>
      <c r="B87" s="124" t="s">
        <v>15</v>
      </c>
      <c r="C87" s="102" t="s">
        <v>1087</v>
      </c>
      <c r="D87" s="102" t="s">
        <v>1078</v>
      </c>
      <c r="E87" s="102">
        <v>20</v>
      </c>
      <c r="F87" s="102"/>
      <c r="G87" s="102"/>
      <c r="H87" s="102"/>
      <c r="I87" s="102"/>
      <c r="J87" s="102"/>
      <c r="K87" s="102"/>
      <c r="L87" s="243">
        <v>0</v>
      </c>
    </row>
    <row r="88" spans="1:12">
      <c r="A88" s="242" t="s">
        <v>1092</v>
      </c>
      <c r="B88" s="124" t="s">
        <v>15</v>
      </c>
      <c r="C88" s="102" t="s">
        <v>1093</v>
      </c>
      <c r="D88" s="102"/>
      <c r="E88" s="102">
        <v>30</v>
      </c>
      <c r="F88" s="102"/>
      <c r="G88" s="102">
        <v>6.71</v>
      </c>
      <c r="H88" s="102">
        <v>310</v>
      </c>
      <c r="I88" s="102">
        <v>11.8</v>
      </c>
      <c r="J88" s="102">
        <v>-78</v>
      </c>
      <c r="K88" s="102">
        <v>0.16</v>
      </c>
      <c r="L88" s="243">
        <v>0</v>
      </c>
    </row>
    <row r="89" spans="1:12">
      <c r="A89" s="242" t="s">
        <v>1094</v>
      </c>
      <c r="B89" s="124" t="s">
        <v>15</v>
      </c>
      <c r="C89" s="102" t="s">
        <v>1095</v>
      </c>
      <c r="D89" s="102"/>
      <c r="E89" s="102">
        <v>35</v>
      </c>
      <c r="F89" s="102"/>
      <c r="G89" s="102">
        <v>6.81</v>
      </c>
      <c r="H89" s="102">
        <v>337</v>
      </c>
      <c r="I89" s="102">
        <v>11.8</v>
      </c>
      <c r="J89" s="102">
        <v>-107</v>
      </c>
      <c r="K89" s="102">
        <v>0.19</v>
      </c>
      <c r="L89" s="243">
        <v>0</v>
      </c>
    </row>
    <row r="90" spans="1:12">
      <c r="A90" s="242" t="s">
        <v>1096</v>
      </c>
      <c r="B90" s="124">
        <v>241</v>
      </c>
      <c r="C90" s="102" t="s">
        <v>1097</v>
      </c>
      <c r="D90" s="102" t="s">
        <v>1098</v>
      </c>
      <c r="E90" s="102">
        <v>15</v>
      </c>
      <c r="F90" s="102"/>
      <c r="G90" s="102">
        <v>5.36</v>
      </c>
      <c r="H90" s="102">
        <v>310</v>
      </c>
      <c r="I90" s="102">
        <v>12.6</v>
      </c>
      <c r="J90" s="102">
        <v>212</v>
      </c>
      <c r="K90" s="102">
        <v>0.23</v>
      </c>
      <c r="L90" s="243">
        <v>0</v>
      </c>
    </row>
    <row r="91" spans="1:12">
      <c r="A91" s="242" t="s">
        <v>1099</v>
      </c>
      <c r="B91" s="124">
        <v>241</v>
      </c>
      <c r="C91" s="102" t="s">
        <v>32</v>
      </c>
      <c r="D91" s="102" t="s">
        <v>1100</v>
      </c>
      <c r="E91" s="102">
        <v>17</v>
      </c>
      <c r="F91" s="102"/>
      <c r="G91" s="102">
        <v>5.74</v>
      </c>
      <c r="H91" s="102">
        <v>391</v>
      </c>
      <c r="I91" s="102">
        <v>12.3</v>
      </c>
      <c r="J91" s="102">
        <v>72</v>
      </c>
      <c r="K91" s="102">
        <v>0.17</v>
      </c>
      <c r="L91" s="243">
        <v>0</v>
      </c>
    </row>
    <row r="92" spans="1:12">
      <c r="A92" s="242" t="s">
        <v>1101</v>
      </c>
      <c r="B92" s="124">
        <v>241</v>
      </c>
      <c r="C92" s="102" t="s">
        <v>1064</v>
      </c>
      <c r="D92" s="102" t="s">
        <v>1102</v>
      </c>
      <c r="E92" s="102">
        <v>21</v>
      </c>
      <c r="F92" s="102"/>
      <c r="G92" s="102">
        <v>6.32</v>
      </c>
      <c r="H92" s="102">
        <v>366</v>
      </c>
      <c r="I92" s="102">
        <v>12</v>
      </c>
      <c r="J92" s="102">
        <v>-32</v>
      </c>
      <c r="K92" s="102">
        <v>0.2</v>
      </c>
      <c r="L92" s="243">
        <v>0</v>
      </c>
    </row>
    <row r="93" spans="1:12">
      <c r="A93" s="242" t="s">
        <v>1103</v>
      </c>
      <c r="B93" s="124">
        <v>241</v>
      </c>
      <c r="C93" s="102" t="s">
        <v>1082</v>
      </c>
      <c r="D93" s="102" t="s">
        <v>1104</v>
      </c>
      <c r="E93" s="102">
        <v>25</v>
      </c>
      <c r="F93" s="102"/>
      <c r="G93" s="102">
        <v>6.23</v>
      </c>
      <c r="H93" s="102">
        <v>291</v>
      </c>
      <c r="I93" s="102">
        <v>11.8</v>
      </c>
      <c r="J93" s="102">
        <v>-39</v>
      </c>
      <c r="K93" s="102">
        <v>0.23</v>
      </c>
      <c r="L93" s="243">
        <v>0</v>
      </c>
    </row>
    <row r="94" spans="1:12">
      <c r="A94" s="242" t="s">
        <v>1105</v>
      </c>
      <c r="B94" s="124">
        <v>241</v>
      </c>
      <c r="C94" s="102" t="s">
        <v>1106</v>
      </c>
      <c r="D94" s="102" t="s">
        <v>1107</v>
      </c>
      <c r="E94" s="102">
        <v>20</v>
      </c>
      <c r="F94" s="102"/>
      <c r="G94" s="102">
        <v>5.61</v>
      </c>
      <c r="H94" s="102">
        <v>331</v>
      </c>
      <c r="I94" s="102">
        <v>11.5</v>
      </c>
      <c r="J94" s="102">
        <v>117</v>
      </c>
      <c r="K94" s="102">
        <v>0.26</v>
      </c>
      <c r="L94" s="243">
        <v>0</v>
      </c>
    </row>
    <row r="95" spans="1:12">
      <c r="A95" s="242" t="s">
        <v>1108</v>
      </c>
      <c r="B95" s="124">
        <v>320</v>
      </c>
      <c r="C95" s="102" t="s">
        <v>1087</v>
      </c>
      <c r="D95" s="102" t="s">
        <v>1109</v>
      </c>
      <c r="E95" s="102">
        <v>15</v>
      </c>
      <c r="F95" s="102"/>
      <c r="G95" s="102">
        <v>7.36</v>
      </c>
      <c r="H95" s="102">
        <v>808</v>
      </c>
      <c r="I95" s="102">
        <v>11.6</v>
      </c>
      <c r="J95" s="102">
        <v>-134</v>
      </c>
      <c r="K95" s="102">
        <v>0.17</v>
      </c>
      <c r="L95" s="243">
        <v>0</v>
      </c>
    </row>
    <row r="96" spans="1:12">
      <c r="A96" s="242" t="s">
        <v>1110</v>
      </c>
      <c r="B96" s="124">
        <v>320</v>
      </c>
      <c r="C96" s="102" t="s">
        <v>1111</v>
      </c>
      <c r="D96" s="102" t="s">
        <v>1112</v>
      </c>
      <c r="E96" s="102">
        <v>30</v>
      </c>
      <c r="F96" s="102"/>
      <c r="G96" s="102">
        <v>7.51</v>
      </c>
      <c r="H96" s="102">
        <v>752</v>
      </c>
      <c r="I96" s="102">
        <v>11.5</v>
      </c>
      <c r="J96" s="102">
        <v>-158</v>
      </c>
      <c r="K96" s="102">
        <v>0.11</v>
      </c>
      <c r="L96" s="243">
        <v>0</v>
      </c>
    </row>
    <row r="97" spans="1:29" ht="15" thickBot="1">
      <c r="A97" s="245" t="s">
        <v>1113</v>
      </c>
      <c r="B97" s="246">
        <v>320</v>
      </c>
      <c r="C97" s="108" t="s">
        <v>1114</v>
      </c>
      <c r="D97" s="108" t="s">
        <v>1115</v>
      </c>
      <c r="E97" s="108">
        <v>33</v>
      </c>
      <c r="F97" s="108"/>
      <c r="G97" s="108">
        <v>6.76</v>
      </c>
      <c r="H97" s="108">
        <v>536</v>
      </c>
      <c r="I97" s="108">
        <v>11.5</v>
      </c>
      <c r="J97" s="108">
        <v>19</v>
      </c>
      <c r="K97" s="108">
        <v>0.17</v>
      </c>
      <c r="L97" s="247">
        <v>0</v>
      </c>
    </row>
    <row r="100" spans="1:29" ht="15.6">
      <c r="A100" s="251" t="s">
        <v>1252</v>
      </c>
      <c r="B100" s="252"/>
      <c r="C100" s="252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339"/>
      <c r="Z100" s="339"/>
      <c r="AA100" s="252"/>
      <c r="AB100" s="252"/>
      <c r="AC100" s="252"/>
    </row>
    <row r="101" spans="1:29">
      <c r="A101" s="252"/>
      <c r="B101" s="252"/>
      <c r="C101" s="252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339"/>
      <c r="Z101" s="339"/>
      <c r="AA101" s="252"/>
      <c r="AB101" s="252"/>
      <c r="AC101" s="252"/>
    </row>
    <row r="102" spans="1:29" ht="16.149999999999999">
      <c r="A102" s="252"/>
      <c r="B102" s="439" t="s">
        <v>1253</v>
      </c>
      <c r="C102" s="252"/>
      <c r="D102" s="252"/>
      <c r="E102" s="439" t="s">
        <v>1254</v>
      </c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339"/>
      <c r="Z102" s="339"/>
      <c r="AA102" s="252"/>
      <c r="AB102" s="252"/>
      <c r="AC102" s="252"/>
    </row>
    <row r="103" spans="1:29">
      <c r="A103" s="252"/>
      <c r="B103" s="253"/>
      <c r="C103" s="252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339"/>
      <c r="Z103" s="339"/>
      <c r="AA103" s="252"/>
      <c r="AB103" s="252"/>
      <c r="AC103" s="252"/>
    </row>
    <row r="104" spans="1:29" ht="16.149999999999999">
      <c r="A104" s="252"/>
      <c r="B104" s="253" t="s">
        <v>1255</v>
      </c>
      <c r="C104" s="439" t="s">
        <v>1256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339"/>
      <c r="Z104" s="339"/>
      <c r="AA104" s="252"/>
      <c r="AB104" s="252"/>
      <c r="AC104" s="252"/>
    </row>
    <row r="105" spans="1:29" ht="16.149999999999999">
      <c r="A105" s="252"/>
      <c r="B105" s="253" t="s">
        <v>1257</v>
      </c>
      <c r="C105" s="439" t="s">
        <v>1258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339"/>
      <c r="Z105" s="339"/>
      <c r="AA105" s="252"/>
      <c r="AB105" s="252"/>
      <c r="AC105" s="252"/>
    </row>
    <row r="106" spans="1:29">
      <c r="A106" s="252"/>
      <c r="B106" s="253" t="s">
        <v>1259</v>
      </c>
      <c r="C106" s="439" t="s">
        <v>1260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339"/>
      <c r="Z106" s="339"/>
      <c r="AA106" s="252"/>
      <c r="AB106" s="252"/>
      <c r="AC106" s="252"/>
    </row>
    <row r="107" spans="1:29">
      <c r="A107" s="252"/>
      <c r="B107" s="253" t="s">
        <v>81</v>
      </c>
      <c r="C107" s="252" t="s">
        <v>1261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339"/>
      <c r="Z107" s="339"/>
      <c r="AA107" s="252"/>
      <c r="AB107" s="252"/>
      <c r="AC107" s="252"/>
    </row>
    <row r="108" spans="1:29">
      <c r="A108" s="25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339"/>
      <c r="Z108" s="339"/>
      <c r="AA108" s="252"/>
      <c r="AB108" s="252"/>
      <c r="AC108" s="252"/>
    </row>
    <row r="109" spans="1:29">
      <c r="A109" s="252" t="s">
        <v>1262</v>
      </c>
      <c r="B109" s="252"/>
      <c r="C109" s="252"/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2"/>
      <c r="V109" s="252"/>
      <c r="W109" s="252"/>
      <c r="X109" s="252"/>
      <c r="Y109" s="339"/>
      <c r="Z109" s="339"/>
      <c r="AA109" s="252"/>
      <c r="AB109" s="252"/>
      <c r="AC109" s="252"/>
    </row>
    <row r="110" spans="1:29">
      <c r="A110" s="252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339"/>
      <c r="Z110" s="339"/>
      <c r="AA110" s="252"/>
      <c r="AB110" s="252"/>
      <c r="AC110" s="252"/>
    </row>
    <row r="111" spans="1:29">
      <c r="A111" s="252"/>
      <c r="B111" s="252" t="s">
        <v>1263</v>
      </c>
      <c r="C111" s="252"/>
      <c r="D111" s="252"/>
      <c r="E111" s="252"/>
      <c r="F111" s="252" t="s">
        <v>1264</v>
      </c>
      <c r="G111" s="252"/>
      <c r="H111" s="252"/>
      <c r="I111" s="252"/>
      <c r="J111" s="252" t="s">
        <v>1265</v>
      </c>
      <c r="K111" s="252"/>
      <c r="L111" s="252"/>
      <c r="M111" s="252"/>
      <c r="N111" s="252" t="s">
        <v>1266</v>
      </c>
      <c r="O111" s="252"/>
      <c r="P111" s="252"/>
      <c r="Q111" s="252"/>
      <c r="R111" s="252" t="s">
        <v>1267</v>
      </c>
      <c r="S111" s="252"/>
      <c r="T111" s="252"/>
      <c r="U111" s="252"/>
      <c r="V111" s="252" t="s">
        <v>1268</v>
      </c>
      <c r="W111" s="252"/>
      <c r="X111" s="252"/>
      <c r="Y111" s="339"/>
      <c r="Z111" s="339"/>
      <c r="AA111" s="252"/>
      <c r="AB111" s="252"/>
      <c r="AC111" s="252"/>
    </row>
    <row r="112" spans="1:29" ht="15">
      <c r="A112" s="253" t="s">
        <v>1255</v>
      </c>
      <c r="B112" s="252">
        <v>-74</v>
      </c>
      <c r="C112" s="252" t="s">
        <v>1269</v>
      </c>
      <c r="D112" s="252"/>
      <c r="E112" s="252"/>
      <c r="F112" s="252">
        <v>-58</v>
      </c>
      <c r="G112" s="252" t="s">
        <v>1297</v>
      </c>
      <c r="H112" s="252"/>
      <c r="I112" s="252"/>
      <c r="J112" s="252">
        <v>-92</v>
      </c>
      <c r="K112" s="351" t="s">
        <v>1271</v>
      </c>
      <c r="L112" s="252"/>
      <c r="M112" s="252"/>
      <c r="N112" s="252">
        <v>-87</v>
      </c>
      <c r="O112" s="252" t="s">
        <v>1272</v>
      </c>
      <c r="P112" s="252"/>
      <c r="Q112" s="252"/>
      <c r="R112" s="252">
        <v>-87</v>
      </c>
      <c r="S112" s="252" t="s">
        <v>1272</v>
      </c>
      <c r="T112" s="252"/>
      <c r="U112" s="252"/>
      <c r="V112" s="252">
        <v>-8</v>
      </c>
      <c r="W112" s="252" t="s">
        <v>1270</v>
      </c>
      <c r="X112" s="252"/>
      <c r="Y112" s="339"/>
      <c r="Z112" s="339"/>
      <c r="AA112" s="252"/>
      <c r="AB112" s="252"/>
      <c r="AC112" s="252"/>
    </row>
    <row r="113" spans="1:29" ht="15">
      <c r="A113" s="253" t="s">
        <v>1273</v>
      </c>
      <c r="B113" s="252">
        <v>-29</v>
      </c>
      <c r="C113" s="252" t="s">
        <v>1274</v>
      </c>
      <c r="D113" s="252">
        <v>-79</v>
      </c>
      <c r="E113" s="252"/>
      <c r="F113" s="252">
        <v>-17</v>
      </c>
      <c r="G113" s="252" t="s">
        <v>1274</v>
      </c>
      <c r="H113" s="252">
        <v>-126</v>
      </c>
      <c r="I113" s="252"/>
      <c r="J113" s="252">
        <v>-19</v>
      </c>
      <c r="K113" s="252" t="s">
        <v>1274</v>
      </c>
      <c r="L113" s="252">
        <v>-50</v>
      </c>
      <c r="M113" s="252"/>
      <c r="N113" s="252">
        <v>-78</v>
      </c>
      <c r="O113" s="252" t="s">
        <v>1274</v>
      </c>
      <c r="P113" s="252">
        <v>-189</v>
      </c>
      <c r="Q113" s="252"/>
      <c r="R113" s="252">
        <v>-76</v>
      </c>
      <c r="S113" s="252" t="s">
        <v>1274</v>
      </c>
      <c r="T113" s="252">
        <v>-96</v>
      </c>
      <c r="U113" s="252"/>
      <c r="V113" s="252">
        <v>-47</v>
      </c>
      <c r="W113" s="252" t="s">
        <v>1274</v>
      </c>
      <c r="X113" s="252">
        <v>-100</v>
      </c>
      <c r="Y113" s="339"/>
      <c r="Z113" s="339"/>
      <c r="AA113" s="252"/>
      <c r="AB113" s="252"/>
      <c r="AC113" s="252"/>
    </row>
    <row r="114" spans="1:29">
      <c r="A114" s="253"/>
      <c r="B114" s="252"/>
      <c r="C114" s="252"/>
      <c r="D114" s="252"/>
      <c r="E114" s="252"/>
      <c r="F114" s="252"/>
      <c r="G114" s="252"/>
      <c r="H114" s="252"/>
      <c r="I114" s="252"/>
      <c r="J114" s="252">
        <v>-68</v>
      </c>
      <c r="K114" s="351" t="s">
        <v>1275</v>
      </c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252"/>
      <c r="W114" s="252"/>
      <c r="X114" s="252"/>
      <c r="Y114" s="339"/>
      <c r="Z114" s="339"/>
      <c r="AA114" s="252"/>
      <c r="AB114" s="252"/>
      <c r="AC114" s="252"/>
    </row>
    <row r="115" spans="1:29">
      <c r="A115" s="253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2"/>
      <c r="Y115" s="339"/>
      <c r="Z115" s="339"/>
      <c r="AA115" s="252"/>
      <c r="AB115" s="252"/>
      <c r="AC115" s="252"/>
    </row>
    <row r="116" spans="1:29">
      <c r="A116" s="252"/>
      <c r="B116" s="252"/>
      <c r="C116" s="439" t="s">
        <v>1276</v>
      </c>
      <c r="D116" s="252"/>
      <c r="E116" s="252"/>
      <c r="F116" s="439" t="s">
        <v>1276</v>
      </c>
      <c r="G116" s="252"/>
      <c r="H116" s="252"/>
      <c r="I116" s="252"/>
      <c r="J116" s="439" t="s">
        <v>1276</v>
      </c>
      <c r="K116" s="252"/>
      <c r="L116" s="252"/>
      <c r="M116" s="252"/>
      <c r="N116" s="439" t="s">
        <v>1276</v>
      </c>
      <c r="O116" s="252"/>
      <c r="P116" s="252"/>
      <c r="Q116" s="252"/>
      <c r="R116" s="439" t="s">
        <v>1276</v>
      </c>
      <c r="S116" s="252"/>
      <c r="T116" s="252"/>
      <c r="U116" s="252"/>
      <c r="V116" s="439" t="s">
        <v>1276</v>
      </c>
      <c r="W116" s="252"/>
      <c r="X116" s="252"/>
      <c r="Y116" s="339"/>
      <c r="Z116" s="339"/>
      <c r="AA116" s="252"/>
      <c r="AB116" s="252"/>
      <c r="AC116" s="252"/>
    </row>
    <row r="117" spans="1:29" ht="16.149999999999999">
      <c r="A117" s="440" t="s">
        <v>1277</v>
      </c>
      <c r="B117" s="440" t="s">
        <v>81</v>
      </c>
      <c r="C117" s="254" t="s">
        <v>1278</v>
      </c>
      <c r="D117" s="252"/>
      <c r="E117" s="252"/>
      <c r="F117" s="254" t="s">
        <v>1279</v>
      </c>
      <c r="G117" s="252"/>
      <c r="H117" s="252"/>
      <c r="I117" s="252"/>
      <c r="J117" s="254" t="s">
        <v>1280</v>
      </c>
      <c r="K117" s="252"/>
      <c r="L117" s="252"/>
      <c r="M117" s="252"/>
      <c r="N117" s="254" t="s">
        <v>1281</v>
      </c>
      <c r="O117" s="252"/>
      <c r="P117" s="252"/>
      <c r="Q117" s="252"/>
      <c r="R117" s="254" t="s">
        <v>1282</v>
      </c>
      <c r="S117" s="252"/>
      <c r="T117" s="252"/>
      <c r="U117" s="252"/>
      <c r="V117" s="254" t="s">
        <v>1283</v>
      </c>
      <c r="W117" s="252"/>
      <c r="X117" s="252"/>
      <c r="Y117" s="339"/>
      <c r="Z117" s="339"/>
      <c r="AA117" s="252"/>
      <c r="AB117" s="252"/>
      <c r="AC117" s="252"/>
    </row>
    <row r="118" spans="1:29">
      <c r="A118" s="254" t="s">
        <v>1248</v>
      </c>
      <c r="B118" s="254"/>
      <c r="C118" s="254"/>
      <c r="D118" s="252"/>
      <c r="E118" s="252"/>
      <c r="F118" s="254"/>
      <c r="G118" s="252"/>
      <c r="H118" s="252"/>
      <c r="I118" s="252"/>
      <c r="J118" s="254"/>
      <c r="K118" s="252"/>
      <c r="L118" s="252"/>
      <c r="M118" s="252"/>
      <c r="N118" s="254"/>
      <c r="O118" s="252"/>
      <c r="P118" s="252"/>
      <c r="Q118" s="252"/>
      <c r="R118" s="254"/>
      <c r="S118" s="252"/>
      <c r="T118" s="252"/>
      <c r="U118" s="252"/>
      <c r="V118" s="254"/>
      <c r="W118" s="252"/>
      <c r="X118" s="252"/>
      <c r="Y118" s="339"/>
      <c r="Z118" s="339"/>
      <c r="AA118" s="252"/>
      <c r="AB118" s="252"/>
      <c r="AC118" s="252"/>
    </row>
    <row r="119" spans="1:29" ht="15">
      <c r="A119" s="254"/>
      <c r="B119" s="254"/>
      <c r="C119" s="253" t="s">
        <v>1284</v>
      </c>
      <c r="D119" s="253" t="s">
        <v>1285</v>
      </c>
      <c r="E119" s="252"/>
      <c r="F119" s="253" t="s">
        <v>1286</v>
      </c>
      <c r="G119" s="253" t="s">
        <v>1287</v>
      </c>
      <c r="H119" s="252"/>
      <c r="I119" s="252"/>
      <c r="J119" s="253" t="s">
        <v>1288</v>
      </c>
      <c r="K119" s="253" t="s">
        <v>1289</v>
      </c>
      <c r="L119" s="252"/>
      <c r="M119" s="252"/>
      <c r="N119" s="253" t="s">
        <v>1290</v>
      </c>
      <c r="O119" s="253" t="s">
        <v>1291</v>
      </c>
      <c r="P119" s="252"/>
      <c r="Q119" s="252"/>
      <c r="R119" s="253" t="s">
        <v>1292</v>
      </c>
      <c r="S119" s="253" t="s">
        <v>1293</v>
      </c>
      <c r="T119" s="252"/>
      <c r="U119" s="252"/>
      <c r="V119" s="253" t="s">
        <v>1294</v>
      </c>
      <c r="W119" s="253" t="s">
        <v>1295</v>
      </c>
      <c r="X119" s="252"/>
      <c r="Y119" s="339"/>
      <c r="Z119" s="339"/>
      <c r="AA119" s="252"/>
      <c r="AB119" s="252"/>
      <c r="AC119" s="252"/>
    </row>
    <row r="120" spans="1:29">
      <c r="A120" s="254">
        <v>0</v>
      </c>
      <c r="B120" s="440">
        <f>+(100-A120)/100</f>
        <v>1</v>
      </c>
      <c r="C120" s="255">
        <f>$B$112+$B$113*LN(B120)</f>
        <v>-74</v>
      </c>
      <c r="D120" s="255">
        <f>$B$112+$D$113*LN(B120)</f>
        <v>-74</v>
      </c>
      <c r="E120" s="252"/>
      <c r="F120" s="255">
        <f>$F$112+$F$113*LN($B120)</f>
        <v>-58</v>
      </c>
      <c r="G120" s="255">
        <f>$F$112+$H$113*LN($B120)</f>
        <v>-58</v>
      </c>
      <c r="H120" s="252"/>
      <c r="I120" s="252"/>
      <c r="J120" s="255">
        <f>$J$112+$J$113*LN($B120)</f>
        <v>-92</v>
      </c>
      <c r="K120" s="255">
        <f>$J$112+$L$113*LN($B120)</f>
        <v>-92</v>
      </c>
      <c r="L120" s="252"/>
      <c r="M120" s="252"/>
      <c r="N120" s="255">
        <f>$N$112+$N$113*LN($B120)</f>
        <v>-87</v>
      </c>
      <c r="O120" s="255">
        <f>$N$112+$P$113*LN($B120)</f>
        <v>-87</v>
      </c>
      <c r="P120" s="252"/>
      <c r="Q120" s="252"/>
      <c r="R120" s="255">
        <f>$R$112+$R$113*LN($B120)</f>
        <v>-87</v>
      </c>
      <c r="S120" s="255">
        <f>$R$112+$T$113*LN($B120)</f>
        <v>-87</v>
      </c>
      <c r="T120" s="252"/>
      <c r="U120" s="252"/>
      <c r="V120" s="255">
        <f>$V$112+$V$113*LN($B120)</f>
        <v>-8</v>
      </c>
      <c r="W120" s="255">
        <f>$V$112+$X$113*LN($B120)</f>
        <v>-8</v>
      </c>
      <c r="X120" s="252"/>
      <c r="Y120" s="339"/>
      <c r="Z120" s="339"/>
      <c r="AA120" s="252"/>
      <c r="AB120" s="252"/>
      <c r="AC120" s="252"/>
    </row>
    <row r="121" spans="1:29">
      <c r="A121" s="254">
        <v>10</v>
      </c>
      <c r="B121" s="440">
        <f t="shared" ref="B121:B133" si="13">+(100-A121)/100</f>
        <v>0.9</v>
      </c>
      <c r="C121" s="255">
        <f t="shared" ref="C121:C133" si="14">$B$112+$B$113*LN(B121)</f>
        <v>-70.944545045923036</v>
      </c>
      <c r="D121" s="255">
        <f t="shared" ref="D121:D133" si="15">$B$112+$D$113*LN(B121)</f>
        <v>-65.676519263031722</v>
      </c>
      <c r="E121" s="252"/>
      <c r="F121" s="255">
        <f t="shared" ref="F121:F133" si="16">$F$112+$F$113*LN($B121)</f>
        <v>-56.20887123381695</v>
      </c>
      <c r="G121" s="255">
        <f t="shared" ref="G121:G133" si="17">$F$112+$H$113*LN($B121)</f>
        <v>-44.724575027113886</v>
      </c>
      <c r="H121" s="252"/>
      <c r="I121" s="252"/>
      <c r="J121" s="255">
        <f t="shared" ref="J121:J133" si="18">$J$112+$J$113*LN($B121)</f>
        <v>-89.998150202501307</v>
      </c>
      <c r="K121" s="255">
        <f t="shared" ref="K121:K133" si="19">$J$112+$L$113*LN($B121)</f>
        <v>-86.731974217108686</v>
      </c>
      <c r="L121" s="252"/>
      <c r="M121" s="252"/>
      <c r="N121" s="255">
        <f t="shared" ref="N121:N133" si="20">$N$112+$N$113*LN($B121)</f>
        <v>-78.781879778689557</v>
      </c>
      <c r="O121" s="255">
        <f t="shared" ref="O121:O133" si="21">$N$112+$P$113*LN($B121)</f>
        <v>-67.086862540670836</v>
      </c>
      <c r="P121" s="252"/>
      <c r="Q121" s="252"/>
      <c r="R121" s="255">
        <f t="shared" ref="R121:R133" si="22">$R$112+$R$113*LN($B121)</f>
        <v>-78.9926008100052</v>
      </c>
      <c r="S121" s="255">
        <f t="shared" ref="S121:S133" si="23">$R$112+$T$113*LN($B121)</f>
        <v>-76.885390496848672</v>
      </c>
      <c r="T121" s="252"/>
      <c r="U121" s="252"/>
      <c r="V121" s="255">
        <f t="shared" ref="V121:V133" si="24">$V$112+$V$113*LN($B121)</f>
        <v>-3.0480557640821644</v>
      </c>
      <c r="W121" s="255">
        <f t="shared" ref="W121:W133" si="25">$V$112+$X$113*LN($B121)</f>
        <v>2.5360515657826284</v>
      </c>
      <c r="X121" s="252"/>
      <c r="Y121" s="339"/>
      <c r="Z121" s="339"/>
      <c r="AA121" s="252"/>
      <c r="AB121" s="252"/>
      <c r="AC121" s="252"/>
    </row>
    <row r="122" spans="1:29">
      <c r="A122" s="254">
        <v>20</v>
      </c>
      <c r="B122" s="440">
        <f t="shared" si="13"/>
        <v>0.8</v>
      </c>
      <c r="C122" s="255">
        <f t="shared" si="14"/>
        <v>-67.528837011887916</v>
      </c>
      <c r="D122" s="255">
        <f t="shared" si="15"/>
        <v>-56.371659446177432</v>
      </c>
      <c r="E122" s="252"/>
      <c r="F122" s="255">
        <f t="shared" si="16"/>
        <v>-54.206559627658436</v>
      </c>
      <c r="G122" s="255">
        <f t="shared" si="17"/>
        <v>-29.883912534409575</v>
      </c>
      <c r="H122" s="252"/>
      <c r="I122" s="252"/>
      <c r="J122" s="255">
        <f t="shared" si="18"/>
        <v>-87.760272525030018</v>
      </c>
      <c r="K122" s="255">
        <f t="shared" si="19"/>
        <v>-80.842822434289516</v>
      </c>
      <c r="L122" s="252"/>
      <c r="M122" s="252"/>
      <c r="N122" s="255">
        <f t="shared" si="20"/>
        <v>-69.594802997491641</v>
      </c>
      <c r="O122" s="255">
        <f t="shared" si="21"/>
        <v>-44.825868801614362</v>
      </c>
      <c r="P122" s="252"/>
      <c r="Q122" s="252"/>
      <c r="R122" s="255">
        <f t="shared" si="22"/>
        <v>-70.041090100120059</v>
      </c>
      <c r="S122" s="255">
        <f t="shared" si="23"/>
        <v>-65.578219073835868</v>
      </c>
      <c r="T122" s="252"/>
      <c r="U122" s="252"/>
      <c r="V122" s="255">
        <f t="shared" si="24"/>
        <v>2.4877469117678572</v>
      </c>
      <c r="W122" s="255">
        <f t="shared" si="25"/>
        <v>14.314355131420971</v>
      </c>
      <c r="X122" s="252"/>
      <c r="Y122" s="339"/>
      <c r="Z122" s="339"/>
      <c r="AA122" s="252"/>
      <c r="AB122" s="252"/>
      <c r="AC122" s="252"/>
    </row>
    <row r="123" spans="1:29">
      <c r="A123" s="254">
        <v>30</v>
      </c>
      <c r="B123" s="440">
        <f t="shared" si="13"/>
        <v>0.7</v>
      </c>
      <c r="C123" s="255">
        <f t="shared" si="14"/>
        <v>-63.65642662577676</v>
      </c>
      <c r="D123" s="255">
        <f t="shared" si="15"/>
        <v>-45.822679428840132</v>
      </c>
      <c r="E123" s="252"/>
      <c r="F123" s="255">
        <f t="shared" si="16"/>
        <v>-51.936525953041546</v>
      </c>
      <c r="G123" s="255">
        <f t="shared" si="17"/>
        <v>-13.05895706371971</v>
      </c>
      <c r="H123" s="252"/>
      <c r="I123" s="252"/>
      <c r="J123" s="255">
        <f t="shared" si="18"/>
        <v>-85.223176065164083</v>
      </c>
      <c r="K123" s="255">
        <f t="shared" si="19"/>
        <v>-74.166252803063372</v>
      </c>
      <c r="L123" s="252"/>
      <c r="M123" s="252"/>
      <c r="N123" s="255">
        <f t="shared" si="20"/>
        <v>-59.179354372778867</v>
      </c>
      <c r="O123" s="255">
        <f t="shared" si="21"/>
        <v>-19.588435595579568</v>
      </c>
      <c r="P123" s="252"/>
      <c r="Q123" s="252"/>
      <c r="R123" s="255">
        <f t="shared" si="22"/>
        <v>-59.89270426065633</v>
      </c>
      <c r="S123" s="255">
        <f t="shared" si="23"/>
        <v>-52.759205381881685</v>
      </c>
      <c r="T123" s="252"/>
      <c r="U123" s="252"/>
      <c r="V123" s="255">
        <f t="shared" si="24"/>
        <v>8.7637223651204259</v>
      </c>
      <c r="W123" s="255">
        <f t="shared" si="25"/>
        <v>27.667494393873241</v>
      </c>
      <c r="X123" s="252"/>
      <c r="Y123" s="339"/>
      <c r="Z123" s="339"/>
      <c r="AA123" s="252"/>
      <c r="AB123" s="252"/>
      <c r="AC123" s="252"/>
    </row>
    <row r="124" spans="1:29">
      <c r="A124" s="254">
        <v>40</v>
      </c>
      <c r="B124" s="440">
        <f t="shared" si="13"/>
        <v>0.6</v>
      </c>
      <c r="C124" s="255">
        <f t="shared" si="14"/>
        <v>-59.18605691078627</v>
      </c>
      <c r="D124" s="255">
        <f t="shared" si="15"/>
        <v>-33.644775722486735</v>
      </c>
      <c r="E124" s="252"/>
      <c r="F124" s="255">
        <f t="shared" si="16"/>
        <v>-49.315964395978156</v>
      </c>
      <c r="G124" s="255">
        <f t="shared" si="17"/>
        <v>6.3640285945148349</v>
      </c>
      <c r="H124" s="252"/>
      <c r="I124" s="252"/>
      <c r="J124" s="255">
        <f t="shared" si="18"/>
        <v>-82.294313148446179</v>
      </c>
      <c r="K124" s="255">
        <f t="shared" si="19"/>
        <v>-66.458718811700464</v>
      </c>
      <c r="L124" s="252"/>
      <c r="M124" s="252"/>
      <c r="N124" s="255">
        <f t="shared" si="20"/>
        <v>-47.155601346252723</v>
      </c>
      <c r="O124" s="255">
        <f t="shared" si="21"/>
        <v>9.5460428917722453</v>
      </c>
      <c r="P124" s="252"/>
      <c r="Q124" s="252"/>
      <c r="R124" s="255">
        <f t="shared" si="22"/>
        <v>-48.177252593784708</v>
      </c>
      <c r="S124" s="255">
        <f t="shared" si="23"/>
        <v>-37.960740118464891</v>
      </c>
      <c r="T124" s="252"/>
      <c r="U124" s="252"/>
      <c r="V124" s="255">
        <f t="shared" si="24"/>
        <v>16.008804317001562</v>
      </c>
      <c r="W124" s="255">
        <f t="shared" si="25"/>
        <v>43.082562376599071</v>
      </c>
      <c r="X124" s="252"/>
      <c r="Y124" s="339"/>
      <c r="Z124" s="339"/>
      <c r="AA124" s="252"/>
      <c r="AB124" s="252"/>
      <c r="AC124" s="252"/>
    </row>
    <row r="125" spans="1:29">
      <c r="A125" s="254">
        <v>50</v>
      </c>
      <c r="B125" s="440">
        <f t="shared" si="13"/>
        <v>0.5</v>
      </c>
      <c r="C125" s="255">
        <f t="shared" si="14"/>
        <v>-53.898731763761589</v>
      </c>
      <c r="D125" s="255">
        <f t="shared" si="15"/>
        <v>-19.241372735764322</v>
      </c>
      <c r="E125" s="252"/>
      <c r="F125" s="255">
        <f t="shared" si="16"/>
        <v>-46.216497930480926</v>
      </c>
      <c r="G125" s="255">
        <f t="shared" si="17"/>
        <v>29.336544750553102</v>
      </c>
      <c r="H125" s="252"/>
      <c r="I125" s="252"/>
      <c r="J125" s="255">
        <f t="shared" si="18"/>
        <v>-78.830203569361032</v>
      </c>
      <c r="K125" s="255">
        <f t="shared" si="19"/>
        <v>-57.342640972002734</v>
      </c>
      <c r="L125" s="252"/>
      <c r="M125" s="252"/>
      <c r="N125" s="255">
        <f t="shared" si="20"/>
        <v>-32.93451991632427</v>
      </c>
      <c r="O125" s="255">
        <f t="shared" si="21"/>
        <v>44.004817125829646</v>
      </c>
      <c r="P125" s="252"/>
      <c r="Q125" s="252"/>
      <c r="R125" s="255">
        <f t="shared" si="22"/>
        <v>-34.320814277444157</v>
      </c>
      <c r="S125" s="255">
        <f t="shared" si="23"/>
        <v>-20.457870666245256</v>
      </c>
      <c r="T125" s="252"/>
      <c r="U125" s="252"/>
      <c r="V125" s="255">
        <f t="shared" si="24"/>
        <v>24.577917486317432</v>
      </c>
      <c r="W125" s="255">
        <f t="shared" si="25"/>
        <v>61.314718055994533</v>
      </c>
      <c r="X125" s="252"/>
      <c r="Y125" s="339"/>
      <c r="Z125" s="339"/>
      <c r="AA125" s="252"/>
      <c r="AB125" s="252"/>
      <c r="AC125" s="252"/>
    </row>
    <row r="126" spans="1:29">
      <c r="A126" s="254">
        <v>60</v>
      </c>
      <c r="B126" s="440">
        <f t="shared" si="13"/>
        <v>0.4</v>
      </c>
      <c r="C126" s="255">
        <f t="shared" si="14"/>
        <v>-47.427568775649505</v>
      </c>
      <c r="D126" s="255">
        <f t="shared" si="15"/>
        <v>-1.6130321819417617</v>
      </c>
      <c r="E126" s="252"/>
      <c r="F126" s="255">
        <f t="shared" si="16"/>
        <v>-42.423057558139362</v>
      </c>
      <c r="G126" s="255">
        <f t="shared" si="17"/>
        <v>57.452632216143527</v>
      </c>
      <c r="H126" s="252"/>
      <c r="I126" s="252"/>
      <c r="J126" s="255">
        <f t="shared" si="18"/>
        <v>-74.59047609439105</v>
      </c>
      <c r="K126" s="255">
        <f t="shared" si="19"/>
        <v>-46.18546340629225</v>
      </c>
      <c r="L126" s="252"/>
      <c r="M126" s="252"/>
      <c r="N126" s="255">
        <f t="shared" si="20"/>
        <v>-15.529322913815903</v>
      </c>
      <c r="O126" s="255">
        <f t="shared" si="21"/>
        <v>86.178948324215298</v>
      </c>
      <c r="P126" s="252"/>
      <c r="Q126" s="252"/>
      <c r="R126" s="255">
        <f t="shared" si="22"/>
        <v>-17.361904377564215</v>
      </c>
      <c r="S126" s="255">
        <f t="shared" si="23"/>
        <v>0.96391025991887602</v>
      </c>
      <c r="T126" s="252"/>
      <c r="U126" s="252"/>
      <c r="V126" s="255">
        <f t="shared" si="24"/>
        <v>35.065664398085282</v>
      </c>
      <c r="W126" s="255">
        <f t="shared" si="25"/>
        <v>83.6290731874155</v>
      </c>
      <c r="X126" s="252"/>
      <c r="Y126" s="339"/>
      <c r="Z126" s="339"/>
      <c r="AA126" s="252"/>
      <c r="AB126" s="252"/>
      <c r="AC126" s="252"/>
    </row>
    <row r="127" spans="1:29">
      <c r="A127" s="254">
        <v>70</v>
      </c>
      <c r="B127" s="440">
        <f t="shared" si="13"/>
        <v>0.3</v>
      </c>
      <c r="C127" s="255">
        <f t="shared" si="14"/>
        <v>-39.084788674547852</v>
      </c>
      <c r="D127" s="255">
        <f t="shared" si="15"/>
        <v>21.113851541748957</v>
      </c>
      <c r="E127" s="252"/>
      <c r="F127" s="255">
        <f t="shared" si="16"/>
        <v>-37.532462326459083</v>
      </c>
      <c r="G127" s="255">
        <f t="shared" si="17"/>
        <v>93.700573345067937</v>
      </c>
      <c r="H127" s="252"/>
      <c r="I127" s="252"/>
      <c r="J127" s="255">
        <f t="shared" si="18"/>
        <v>-69.124516717807211</v>
      </c>
      <c r="K127" s="255">
        <f t="shared" si="19"/>
        <v>-31.801359783703191</v>
      </c>
      <c r="L127" s="252"/>
      <c r="M127" s="252"/>
      <c r="N127" s="255">
        <f t="shared" si="20"/>
        <v>6.9098787374230142</v>
      </c>
      <c r="O127" s="255">
        <f t="shared" si="21"/>
        <v>140.55086001760193</v>
      </c>
      <c r="P127" s="252"/>
      <c r="Q127" s="252"/>
      <c r="R127" s="255">
        <f t="shared" si="22"/>
        <v>4.5019331287711424</v>
      </c>
      <c r="S127" s="255">
        <f t="shared" si="23"/>
        <v>28.581389215289875</v>
      </c>
      <c r="T127" s="252"/>
      <c r="U127" s="252"/>
      <c r="V127" s="255">
        <f t="shared" si="24"/>
        <v>48.586721803318994</v>
      </c>
      <c r="W127" s="255">
        <f t="shared" si="25"/>
        <v>112.39728043259362</v>
      </c>
      <c r="X127" s="252"/>
      <c r="Y127" s="339"/>
      <c r="Z127" s="339"/>
      <c r="AA127" s="252"/>
      <c r="AB127" s="252"/>
      <c r="AC127" s="252"/>
    </row>
    <row r="128" spans="1:29">
      <c r="A128" s="254">
        <v>80</v>
      </c>
      <c r="B128" s="440">
        <f t="shared" si="13"/>
        <v>0.2</v>
      </c>
      <c r="C128" s="255">
        <f t="shared" si="14"/>
        <v>-27.326300539411093</v>
      </c>
      <c r="D128" s="255">
        <f t="shared" si="15"/>
        <v>53.145595082293923</v>
      </c>
      <c r="E128" s="252"/>
      <c r="F128" s="255">
        <f t="shared" si="16"/>
        <v>-30.639555488620296</v>
      </c>
      <c r="G128" s="255">
        <f t="shared" si="17"/>
        <v>144.78917696669663</v>
      </c>
      <c r="H128" s="252"/>
      <c r="I128" s="252"/>
      <c r="J128" s="255">
        <f t="shared" si="18"/>
        <v>-61.420679663752097</v>
      </c>
      <c r="K128" s="255">
        <f t="shared" si="19"/>
        <v>-11.528104378294984</v>
      </c>
      <c r="L128" s="252"/>
      <c r="M128" s="252"/>
      <c r="N128" s="255">
        <f t="shared" si="20"/>
        <v>38.53615716985982</v>
      </c>
      <c r="O128" s="255">
        <f t="shared" si="21"/>
        <v>217.18376545004497</v>
      </c>
      <c r="P128" s="252"/>
      <c r="Q128" s="252"/>
      <c r="R128" s="255">
        <f t="shared" si="22"/>
        <v>35.317281344991628</v>
      </c>
      <c r="S128" s="255">
        <f t="shared" si="23"/>
        <v>67.50603959367362</v>
      </c>
      <c r="T128" s="252"/>
      <c r="U128" s="252"/>
      <c r="V128" s="255">
        <f t="shared" si="24"/>
        <v>67.643581884402707</v>
      </c>
      <c r="W128" s="255">
        <f t="shared" si="25"/>
        <v>152.94379124341003</v>
      </c>
      <c r="X128" s="252"/>
      <c r="Y128" s="339"/>
      <c r="Z128" s="339"/>
      <c r="AA128" s="252"/>
      <c r="AB128" s="252"/>
      <c r="AC128" s="252"/>
    </row>
    <row r="129" spans="1:29">
      <c r="A129" s="254">
        <v>90</v>
      </c>
      <c r="B129" s="440">
        <f t="shared" si="13"/>
        <v>0.1</v>
      </c>
      <c r="C129" s="255">
        <f t="shared" si="14"/>
        <v>-7.2250323031726822</v>
      </c>
      <c r="D129" s="255">
        <f t="shared" si="15"/>
        <v>107.90422234652959</v>
      </c>
      <c r="E129" s="252"/>
      <c r="F129" s="255">
        <f t="shared" si="16"/>
        <v>-18.856053419101229</v>
      </c>
      <c r="G129" s="255">
        <f t="shared" si="17"/>
        <v>232.12572171724975</v>
      </c>
      <c r="H129" s="252"/>
      <c r="I129" s="252"/>
      <c r="J129" s="255">
        <f t="shared" si="18"/>
        <v>-48.250883233113136</v>
      </c>
      <c r="K129" s="255">
        <f t="shared" si="19"/>
        <v>23.129254649702276</v>
      </c>
      <c r="L129" s="252"/>
      <c r="M129" s="252"/>
      <c r="N129" s="255">
        <f t="shared" si="20"/>
        <v>92.601637253535557</v>
      </c>
      <c r="O129" s="255">
        <f t="shared" si="21"/>
        <v>348.18858257587459</v>
      </c>
      <c r="P129" s="252"/>
      <c r="Q129" s="252"/>
      <c r="R129" s="255">
        <f t="shared" si="22"/>
        <v>87.996467067547457</v>
      </c>
      <c r="S129" s="255">
        <f t="shared" si="23"/>
        <v>134.04816892742838</v>
      </c>
      <c r="T129" s="252"/>
      <c r="U129" s="252"/>
      <c r="V129" s="255">
        <f t="shared" si="24"/>
        <v>100.22149937072014</v>
      </c>
      <c r="W129" s="255">
        <f t="shared" si="25"/>
        <v>222.25850929940455</v>
      </c>
      <c r="X129" s="252"/>
      <c r="Y129" s="339"/>
      <c r="Z129" s="339"/>
      <c r="AA129" s="252"/>
      <c r="AB129" s="252"/>
      <c r="AC129" s="252"/>
    </row>
    <row r="130" spans="1:29">
      <c r="A130" s="254">
        <v>95</v>
      </c>
      <c r="B130" s="440">
        <f t="shared" si="13"/>
        <v>0.05</v>
      </c>
      <c r="C130" s="255">
        <f t="shared" si="14"/>
        <v>12.876235933065729</v>
      </c>
      <c r="D130" s="255">
        <f t="shared" si="15"/>
        <v>162.66284961076528</v>
      </c>
      <c r="E130" s="252"/>
      <c r="F130" s="255">
        <f t="shared" si="16"/>
        <v>-7.0725513495821559</v>
      </c>
      <c r="G130" s="255">
        <f t="shared" si="17"/>
        <v>319.46226646780286</v>
      </c>
      <c r="H130" s="252"/>
      <c r="I130" s="252"/>
      <c r="J130" s="255">
        <f t="shared" si="18"/>
        <v>-35.081086802474175</v>
      </c>
      <c r="K130" s="255">
        <f t="shared" si="19"/>
        <v>57.786613677699535</v>
      </c>
      <c r="L130" s="252"/>
      <c r="M130" s="252"/>
      <c r="N130" s="255">
        <f t="shared" si="20"/>
        <v>146.66711733721129</v>
      </c>
      <c r="O130" s="255">
        <f t="shared" si="21"/>
        <v>479.19339970170427</v>
      </c>
      <c r="P130" s="252"/>
      <c r="Q130" s="252"/>
      <c r="R130" s="255">
        <f t="shared" si="22"/>
        <v>140.6756527901033</v>
      </c>
      <c r="S130" s="255">
        <f t="shared" si="23"/>
        <v>200.59029826118314</v>
      </c>
      <c r="T130" s="252"/>
      <c r="U130" s="252"/>
      <c r="V130" s="255">
        <f t="shared" si="24"/>
        <v>132.79941685703756</v>
      </c>
      <c r="W130" s="255">
        <f t="shared" si="25"/>
        <v>291.57322735539907</v>
      </c>
      <c r="X130" s="252"/>
      <c r="Y130" s="339"/>
      <c r="Z130" s="339"/>
      <c r="AA130" s="252"/>
      <c r="AB130" s="252"/>
      <c r="AC130" s="252"/>
    </row>
    <row r="131" spans="1:29">
      <c r="A131" s="254">
        <v>99</v>
      </c>
      <c r="B131" s="440">
        <f t="shared" si="13"/>
        <v>0.01</v>
      </c>
      <c r="C131" s="255">
        <f t="shared" si="14"/>
        <v>59.549935393654636</v>
      </c>
      <c r="D131" s="255">
        <f t="shared" si="15"/>
        <v>289.80844469305919</v>
      </c>
      <c r="E131" s="252"/>
      <c r="F131" s="255">
        <f t="shared" si="16"/>
        <v>20.287893161797541</v>
      </c>
      <c r="G131" s="255">
        <f t="shared" si="17"/>
        <v>522.25144343449949</v>
      </c>
      <c r="H131" s="252"/>
      <c r="I131" s="252"/>
      <c r="J131" s="255">
        <f t="shared" si="18"/>
        <v>-4.5017664662262717</v>
      </c>
      <c r="K131" s="255">
        <f t="shared" si="19"/>
        <v>138.25850929940455</v>
      </c>
      <c r="L131" s="252"/>
      <c r="M131" s="252"/>
      <c r="N131" s="255">
        <f t="shared" si="20"/>
        <v>272.20327450707111</v>
      </c>
      <c r="O131" s="255">
        <f t="shared" si="21"/>
        <v>783.37716515174918</v>
      </c>
      <c r="P131" s="252"/>
      <c r="Q131" s="252"/>
      <c r="R131" s="255">
        <f t="shared" si="22"/>
        <v>262.99293413509491</v>
      </c>
      <c r="S131" s="255">
        <f t="shared" si="23"/>
        <v>355.09633785485676</v>
      </c>
      <c r="T131" s="252"/>
      <c r="U131" s="252"/>
      <c r="V131" s="255">
        <f t="shared" si="24"/>
        <v>208.44299874144028</v>
      </c>
      <c r="W131" s="255">
        <f t="shared" si="25"/>
        <v>452.5170185988091</v>
      </c>
      <c r="X131" s="252"/>
      <c r="Y131" s="339"/>
      <c r="Z131" s="339"/>
      <c r="AA131" s="252"/>
      <c r="AB131" s="252"/>
      <c r="AC131" s="252"/>
    </row>
    <row r="132" spans="1:29">
      <c r="A132" s="254">
        <v>99.9</v>
      </c>
      <c r="B132" s="440">
        <f t="shared" si="13"/>
        <v>9.9999999999994321E-4</v>
      </c>
      <c r="C132" s="255">
        <f t="shared" si="14"/>
        <v>126.32490309048362</v>
      </c>
      <c r="D132" s="255">
        <f t="shared" si="15"/>
        <v>471.71266703959327</v>
      </c>
      <c r="E132" s="252"/>
      <c r="F132" s="255">
        <f t="shared" si="16"/>
        <v>59.431839742697292</v>
      </c>
      <c r="G132" s="255">
        <f t="shared" si="17"/>
        <v>812.37716515175634</v>
      </c>
      <c r="H132" s="252"/>
      <c r="I132" s="252"/>
      <c r="J132" s="255">
        <f t="shared" si="18"/>
        <v>39.24735030066168</v>
      </c>
      <c r="K132" s="255">
        <f t="shared" si="19"/>
        <v>253.38776394910968</v>
      </c>
      <c r="L132" s="252"/>
      <c r="M132" s="252"/>
      <c r="N132" s="255">
        <f t="shared" si="20"/>
        <v>451.80491176061105</v>
      </c>
      <c r="O132" s="255">
        <f t="shared" si="21"/>
        <v>1218.5657477276345</v>
      </c>
      <c r="P132" s="252"/>
      <c r="Q132" s="252"/>
      <c r="R132" s="255">
        <f t="shared" si="22"/>
        <v>437.98940120264672</v>
      </c>
      <c r="S132" s="255">
        <f t="shared" si="23"/>
        <v>576.14450678229059</v>
      </c>
      <c r="T132" s="252"/>
      <c r="U132" s="252"/>
      <c r="V132" s="255">
        <f t="shared" si="24"/>
        <v>316.66449811216307</v>
      </c>
      <c r="W132" s="255">
        <f t="shared" si="25"/>
        <v>682.77552789821937</v>
      </c>
      <c r="X132" s="252"/>
      <c r="Y132" s="339"/>
      <c r="Z132" s="339"/>
      <c r="AA132" s="252"/>
      <c r="AB132" s="252"/>
      <c r="AC132" s="252"/>
    </row>
    <row r="133" spans="1:29">
      <c r="A133" s="254">
        <v>99.99</v>
      </c>
      <c r="B133" s="440">
        <f t="shared" si="13"/>
        <v>1.0000000000005117E-4</v>
      </c>
      <c r="C133" s="255">
        <f t="shared" si="14"/>
        <v>193.09987078729444</v>
      </c>
      <c r="D133" s="255">
        <f t="shared" si="15"/>
        <v>653.6168893860779</v>
      </c>
      <c r="E133" s="252"/>
      <c r="F133" s="255">
        <f t="shared" si="16"/>
        <v>98.575786323586385</v>
      </c>
      <c r="G133" s="255">
        <f t="shared" si="17"/>
        <v>1102.5028868689344</v>
      </c>
      <c r="H133" s="252"/>
      <c r="I133" s="252"/>
      <c r="J133" s="255">
        <f t="shared" si="18"/>
        <v>82.996467067537736</v>
      </c>
      <c r="K133" s="255">
        <f t="shared" si="19"/>
        <v>368.51701859878352</v>
      </c>
      <c r="L133" s="252"/>
      <c r="M133" s="252"/>
      <c r="N133" s="255">
        <f t="shared" si="20"/>
        <v>631.40654901410232</v>
      </c>
      <c r="O133" s="255">
        <f t="shared" si="21"/>
        <v>1653.7543303034017</v>
      </c>
      <c r="P133" s="252"/>
      <c r="Q133" s="252"/>
      <c r="R133" s="255">
        <f t="shared" si="22"/>
        <v>612.98586827015095</v>
      </c>
      <c r="S133" s="255">
        <f t="shared" si="23"/>
        <v>797.1926757096644</v>
      </c>
      <c r="T133" s="252"/>
      <c r="U133" s="252"/>
      <c r="V133" s="255">
        <f t="shared" si="24"/>
        <v>424.88599748285651</v>
      </c>
      <c r="W133" s="255">
        <f t="shared" si="25"/>
        <v>913.03403719756705</v>
      </c>
      <c r="X133" s="252"/>
      <c r="Y133" s="339"/>
      <c r="Z133" s="339"/>
      <c r="AA133" s="252"/>
      <c r="AB133" s="252"/>
      <c r="AC133" s="252"/>
    </row>
    <row r="134" spans="1:29">
      <c r="A134" s="252"/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R134" s="252"/>
      <c r="S134" s="252"/>
      <c r="T134" s="252"/>
      <c r="U134" s="252"/>
      <c r="V134" s="252"/>
      <c r="W134" s="252"/>
      <c r="X134" s="252"/>
      <c r="Y134" s="339"/>
      <c r="Z134" s="339"/>
      <c r="AA134" s="252"/>
      <c r="AB134" s="252"/>
      <c r="AC134" s="252"/>
    </row>
    <row r="135" spans="1:29">
      <c r="A135" s="252"/>
      <c r="B135" s="252"/>
      <c r="C135" s="252"/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2"/>
      <c r="Y135" s="339"/>
      <c r="Z135" s="339"/>
      <c r="AA135" s="252"/>
      <c r="AB135" s="252"/>
      <c r="AC135" s="252"/>
    </row>
    <row r="136" spans="1:29">
      <c r="A136" s="252"/>
      <c r="B136" s="252"/>
      <c r="C136" s="252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339"/>
      <c r="Z136" s="339"/>
      <c r="AA136" s="252"/>
      <c r="AB136" s="252"/>
      <c r="AC136" s="252"/>
    </row>
    <row r="137" spans="1:29">
      <c r="A137" s="252"/>
      <c r="B137" s="252"/>
      <c r="C137" s="252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339"/>
      <c r="Z137" s="339"/>
      <c r="AA137" s="252"/>
      <c r="AB137" s="252"/>
      <c r="AC137" s="252"/>
    </row>
    <row r="138" spans="1:29">
      <c r="A138" s="252"/>
      <c r="B138" s="252"/>
      <c r="C138" s="252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R138" s="252"/>
      <c r="S138" s="252"/>
      <c r="T138" s="252"/>
      <c r="U138" s="252"/>
      <c r="V138" s="252"/>
      <c r="W138" s="252"/>
      <c r="X138" s="252"/>
      <c r="Y138" s="339"/>
      <c r="Z138" s="339"/>
      <c r="AA138" s="252"/>
      <c r="AB138" s="252"/>
      <c r="AC138" s="252"/>
    </row>
    <row r="139" spans="1:29">
      <c r="A139" s="252"/>
      <c r="B139" s="252"/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2"/>
      <c r="U139" s="252"/>
      <c r="V139" s="252"/>
      <c r="W139" s="252"/>
      <c r="X139" s="252"/>
      <c r="Y139" s="339"/>
      <c r="Z139" s="339"/>
      <c r="AA139" s="252"/>
      <c r="AB139" s="252"/>
      <c r="AC139" s="252"/>
    </row>
    <row r="140" spans="1:29">
      <c r="A140" s="252"/>
      <c r="B140" s="252"/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2"/>
      <c r="U140" s="252"/>
      <c r="V140" s="252"/>
      <c r="W140" s="252"/>
      <c r="X140" s="252"/>
      <c r="Y140" s="339"/>
      <c r="Z140" s="339"/>
      <c r="AA140" s="252"/>
      <c r="AB140" s="252"/>
      <c r="AC140" s="252"/>
    </row>
    <row r="141" spans="1:29">
      <c r="A141" s="252"/>
      <c r="B141" s="252"/>
      <c r="C141" s="252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2"/>
      <c r="U141" s="252"/>
      <c r="V141" s="252"/>
      <c r="W141" s="252"/>
      <c r="X141" s="252"/>
      <c r="Y141" s="339"/>
      <c r="Z141" s="339"/>
      <c r="AA141" s="252"/>
      <c r="AB141" s="252"/>
      <c r="AC141" s="252"/>
    </row>
    <row r="142" spans="1:29">
      <c r="A142" s="252"/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2"/>
      <c r="U142" s="252"/>
      <c r="V142" s="252"/>
      <c r="W142" s="252"/>
      <c r="X142" s="252"/>
      <c r="Y142" s="339"/>
      <c r="Z142" s="339"/>
      <c r="AA142" s="252"/>
      <c r="AB142" s="252"/>
      <c r="AC142" s="252"/>
    </row>
    <row r="143" spans="1:29">
      <c r="A143" s="252"/>
      <c r="B143" s="252"/>
      <c r="C143" s="252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2"/>
      <c r="U143" s="252"/>
      <c r="V143" s="252"/>
      <c r="W143" s="252"/>
      <c r="X143" s="252"/>
      <c r="Y143" s="339"/>
      <c r="Z143" s="339"/>
      <c r="AA143" s="252"/>
      <c r="AB143" s="252"/>
      <c r="AC143" s="252"/>
    </row>
    <row r="144" spans="1:29">
      <c r="A144" s="252"/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2"/>
      <c r="U144" s="252"/>
      <c r="V144" s="252"/>
      <c r="W144" s="252"/>
      <c r="X144" s="252"/>
      <c r="Y144" s="339"/>
      <c r="Z144" s="339"/>
      <c r="AA144" s="252"/>
      <c r="AB144" s="252"/>
      <c r="AC144" s="252"/>
    </row>
    <row r="145" spans="1:29">
      <c r="A145" s="252"/>
      <c r="B145" s="252"/>
      <c r="C145" s="252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339"/>
      <c r="Z145" s="339"/>
      <c r="AA145" s="252"/>
      <c r="AB145" s="252"/>
      <c r="AC145" s="252"/>
    </row>
    <row r="146" spans="1:29">
      <c r="A146" s="252"/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339"/>
      <c r="Z146" s="339"/>
      <c r="AA146" s="252"/>
      <c r="AB146" s="252"/>
      <c r="AC146" s="252"/>
    </row>
    <row r="147" spans="1:29">
      <c r="A147" s="252"/>
      <c r="B147" s="252"/>
      <c r="C147" s="252"/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339"/>
      <c r="Z147" s="339"/>
      <c r="AA147" s="252"/>
      <c r="AB147" s="252"/>
      <c r="AC147" s="252"/>
    </row>
    <row r="148" spans="1:29">
      <c r="A148" s="252"/>
      <c r="B148" s="252"/>
      <c r="C148" s="252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339"/>
      <c r="Z148" s="339"/>
      <c r="AA148" s="252"/>
      <c r="AB148" s="252"/>
      <c r="AC148" s="252"/>
    </row>
    <row r="149" spans="1:29">
      <c r="A149" s="252"/>
      <c r="B149" s="252"/>
      <c r="C149" s="252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339"/>
      <c r="Z149" s="339"/>
      <c r="AA149" s="252"/>
      <c r="AB149" s="252"/>
      <c r="AC149" s="252"/>
    </row>
    <row r="150" spans="1:29">
      <c r="A150" s="252"/>
      <c r="B150" s="252"/>
      <c r="C150" s="252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2"/>
      <c r="V150" s="252"/>
      <c r="W150" s="252"/>
      <c r="X150" s="252"/>
      <c r="Y150" s="339"/>
      <c r="Z150" s="339"/>
      <c r="AA150" s="252"/>
      <c r="AB150" s="252"/>
      <c r="AC150" s="252"/>
    </row>
    <row r="151" spans="1:29">
      <c r="A151" s="252"/>
      <c r="B151" s="252"/>
      <c r="C151" s="252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339"/>
      <c r="Z151" s="339"/>
      <c r="AA151" s="252"/>
      <c r="AB151" s="252"/>
      <c r="AC151" s="252"/>
    </row>
    <row r="152" spans="1:29">
      <c r="A152" s="252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339"/>
      <c r="Z152" s="339"/>
      <c r="AA152" s="252"/>
      <c r="AB152" s="252"/>
      <c r="AC152" s="252"/>
    </row>
    <row r="153" spans="1:29">
      <c r="A153" s="252"/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339"/>
      <c r="Z153" s="339"/>
      <c r="AA153" s="252"/>
      <c r="AB153" s="252"/>
      <c r="AC153" s="252"/>
    </row>
    <row r="154" spans="1:29">
      <c r="A154" s="252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339"/>
      <c r="Z154" s="339"/>
      <c r="AA154" s="252"/>
      <c r="AB154" s="252"/>
      <c r="AC154" s="252"/>
    </row>
    <row r="155" spans="1:29">
      <c r="A155" s="252"/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339"/>
      <c r="Z155" s="339"/>
      <c r="AA155" s="252"/>
      <c r="AB155" s="252"/>
      <c r="AC155" s="252"/>
    </row>
    <row r="156" spans="1:29">
      <c r="A156" s="252"/>
      <c r="B156" s="252"/>
      <c r="C156" s="252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2"/>
      <c r="V156" s="252"/>
      <c r="W156" s="252"/>
      <c r="X156" s="252"/>
      <c r="Y156" s="339"/>
      <c r="Z156" s="339"/>
      <c r="AA156" s="252"/>
      <c r="AB156" s="252"/>
      <c r="AC156" s="252"/>
    </row>
    <row r="157" spans="1:29">
      <c r="A157" s="252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339"/>
      <c r="Z157" s="339"/>
      <c r="AA157" s="252"/>
      <c r="AB157" s="252"/>
      <c r="AC157" s="252"/>
    </row>
    <row r="158" spans="1:29">
      <c r="A158" s="252"/>
      <c r="B158" s="252"/>
      <c r="C158" s="252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339"/>
      <c r="Z158" s="339"/>
      <c r="AA158" s="252"/>
      <c r="AB158" s="252"/>
      <c r="AC158" s="252"/>
    </row>
    <row r="159" spans="1:29">
      <c r="A159" s="252"/>
      <c r="B159" s="252"/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2"/>
      <c r="V159" s="252"/>
      <c r="W159" s="252"/>
      <c r="X159" s="252"/>
      <c r="Y159" s="339"/>
      <c r="Z159" s="339"/>
      <c r="AA159" s="252"/>
      <c r="AB159" s="252"/>
      <c r="AC159" s="252"/>
    </row>
    <row r="160" spans="1:29">
      <c r="A160" s="252"/>
      <c r="B160" s="252"/>
      <c r="C160" s="252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2"/>
      <c r="V160" s="252"/>
      <c r="W160" s="252"/>
      <c r="X160" s="252"/>
      <c r="Y160" s="339"/>
      <c r="Z160" s="339"/>
      <c r="AA160" s="252"/>
      <c r="AB160" s="252"/>
      <c r="AC160" s="252"/>
    </row>
    <row r="161" spans="1:29">
      <c r="A161" s="252"/>
      <c r="B161" s="252"/>
      <c r="C161" s="252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2"/>
      <c r="V161" s="252"/>
      <c r="W161" s="252"/>
      <c r="X161" s="252"/>
      <c r="Y161" s="339"/>
      <c r="Z161" s="339"/>
      <c r="AA161" s="252"/>
      <c r="AB161" s="252"/>
      <c r="AC161" s="252"/>
    </row>
    <row r="162" spans="1:29">
      <c r="A162" s="252"/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339"/>
      <c r="Z162" s="339"/>
      <c r="AA162" s="252"/>
      <c r="AB162" s="252"/>
      <c r="AC162" s="252"/>
    </row>
    <row r="163" spans="1:29">
      <c r="A163" s="252"/>
      <c r="B163" s="252"/>
      <c r="C163" s="252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339"/>
      <c r="Z163" s="339"/>
      <c r="AA163" s="252"/>
      <c r="AB163" s="252"/>
      <c r="AC163" s="252"/>
    </row>
    <row r="164" spans="1:29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339"/>
      <c r="Z164" s="339"/>
      <c r="AA164" s="252"/>
      <c r="AB164" s="252"/>
      <c r="AC164" s="252"/>
    </row>
    <row r="165" spans="1:29">
      <c r="A165" s="252"/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339"/>
      <c r="Z165" s="339"/>
      <c r="AA165" s="252"/>
      <c r="AB165" s="252"/>
      <c r="AC165" s="252"/>
    </row>
    <row r="166" spans="1:29">
      <c r="A166" s="252"/>
      <c r="B166" s="252"/>
      <c r="C166" s="252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339"/>
      <c r="Z166" s="339"/>
      <c r="AA166" s="252"/>
      <c r="AB166" s="252"/>
      <c r="AC166" s="252"/>
    </row>
    <row r="167" spans="1:29">
      <c r="A167" s="252"/>
      <c r="B167" s="252"/>
      <c r="C167" s="252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339"/>
      <c r="Z167" s="339"/>
      <c r="AA167" s="252"/>
      <c r="AB167" s="252"/>
      <c r="AC167" s="252"/>
    </row>
    <row r="168" spans="1:29">
      <c r="A168" s="252"/>
      <c r="B168" s="252"/>
      <c r="C168" s="252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339"/>
      <c r="Z168" s="339"/>
      <c r="AA168" s="252"/>
      <c r="AB168" s="252"/>
      <c r="AC168" s="252"/>
    </row>
    <row r="169" spans="1:29">
      <c r="A169" s="252"/>
      <c r="B169" s="252"/>
      <c r="C169" s="252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339"/>
      <c r="Z169" s="339"/>
      <c r="AA169" s="252"/>
      <c r="AB169" s="252"/>
      <c r="AC169" s="252"/>
    </row>
    <row r="170" spans="1:29">
      <c r="A170" s="252"/>
      <c r="B170" s="252"/>
      <c r="C170" s="252"/>
      <c r="D170" s="252"/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339"/>
      <c r="Z170" s="339"/>
      <c r="AA170" s="252"/>
      <c r="AB170" s="252"/>
      <c r="AC170" s="252"/>
    </row>
    <row r="171" spans="1:29">
      <c r="A171" s="252"/>
      <c r="B171" s="252"/>
      <c r="C171" s="252"/>
      <c r="D171" s="252"/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339"/>
      <c r="Z171" s="339"/>
      <c r="AA171" s="252"/>
      <c r="AB171" s="252"/>
      <c r="AC171" s="252"/>
    </row>
    <row r="172" spans="1:29">
      <c r="A172" s="252"/>
      <c r="B172" s="252"/>
      <c r="C172" s="252"/>
      <c r="D172" s="252"/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339"/>
      <c r="Z172" s="339"/>
      <c r="AA172" s="252"/>
      <c r="AB172" s="252"/>
      <c r="AC172" s="252"/>
    </row>
    <row r="173" spans="1:29">
      <c r="A173" s="252"/>
      <c r="B173" s="252"/>
      <c r="C173" s="252"/>
      <c r="D173" s="252"/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339"/>
      <c r="Z173" s="339"/>
      <c r="AA173" s="252"/>
      <c r="AB173" s="252"/>
      <c r="AC173" s="252"/>
    </row>
    <row r="174" spans="1:29">
      <c r="A174" s="252"/>
      <c r="B174" s="252"/>
      <c r="C174" s="252"/>
      <c r="D174" s="252"/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339"/>
      <c r="Z174" s="339"/>
      <c r="AA174" s="252"/>
      <c r="AB174" s="252"/>
      <c r="AC174" s="252"/>
    </row>
    <row r="175" spans="1:29">
      <c r="A175" s="252"/>
      <c r="B175" s="252"/>
      <c r="C175" s="252"/>
      <c r="D175" s="252"/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339"/>
      <c r="Z175" s="339"/>
      <c r="AA175" s="252"/>
      <c r="AB175" s="252"/>
      <c r="AC175" s="252"/>
    </row>
    <row r="176" spans="1:29">
      <c r="A176" s="252"/>
      <c r="B176" s="252"/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339"/>
      <c r="Z176" s="339"/>
      <c r="AA176" s="252"/>
      <c r="AB176" s="252"/>
      <c r="AC176" s="252"/>
    </row>
    <row r="177" spans="1:29">
      <c r="A177" s="252"/>
      <c r="B177" s="252"/>
      <c r="C177" s="252"/>
      <c r="D177" s="252"/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339"/>
      <c r="Z177" s="339"/>
      <c r="AA177" s="252"/>
      <c r="AB177" s="252"/>
      <c r="AC177" s="252"/>
    </row>
    <row r="178" spans="1:29">
      <c r="A178" s="252"/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339"/>
      <c r="Z178" s="339"/>
      <c r="AA178" s="252"/>
      <c r="AB178" s="252"/>
      <c r="AC178" s="252"/>
    </row>
    <row r="179" spans="1:29">
      <c r="A179" s="252"/>
      <c r="B179" s="252"/>
      <c r="C179" s="252"/>
      <c r="D179" s="252"/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339"/>
      <c r="Z179" s="339"/>
      <c r="AA179" s="252"/>
      <c r="AB179" s="252"/>
      <c r="AC179" s="252"/>
    </row>
    <row r="180" spans="1:29">
      <c r="A180" s="252"/>
      <c r="B180" s="252"/>
      <c r="C180" s="252"/>
      <c r="D180" s="252"/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339"/>
      <c r="Z180" s="339"/>
      <c r="AA180" s="252"/>
      <c r="AB180" s="252"/>
      <c r="AC180" s="252"/>
    </row>
    <row r="181" spans="1:29">
      <c r="A181" s="252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339"/>
      <c r="Z181" s="339"/>
      <c r="AA181" s="252"/>
      <c r="AB181" s="252"/>
      <c r="AC181" s="252"/>
    </row>
    <row r="182" spans="1:29">
      <c r="A182" s="252"/>
      <c r="B182" s="252"/>
      <c r="C182" s="252"/>
      <c r="D182" s="252"/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339"/>
      <c r="Z182" s="339"/>
      <c r="AA182" s="252"/>
      <c r="AB182" s="252"/>
      <c r="AC182" s="252"/>
    </row>
    <row r="183" spans="1:29">
      <c r="A183" s="252"/>
      <c r="B183" s="252"/>
      <c r="C183" s="252"/>
      <c r="D183" s="252"/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339"/>
      <c r="Z183" s="339"/>
      <c r="AA183" s="252"/>
      <c r="AB183" s="252"/>
      <c r="AC183" s="252"/>
    </row>
    <row r="184" spans="1:29">
      <c r="A184" s="252"/>
      <c r="B184" s="252"/>
      <c r="C184" s="252"/>
      <c r="D184" s="252"/>
      <c r="E184" s="252"/>
      <c r="F184" s="252"/>
      <c r="G184" s="252"/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339"/>
      <c r="Z184" s="339"/>
      <c r="AA184" s="252"/>
      <c r="AB184" s="252"/>
      <c r="AC184" s="252"/>
    </row>
    <row r="185" spans="1:29">
      <c r="A185" s="252"/>
      <c r="B185" s="252"/>
      <c r="C185" s="252"/>
      <c r="D185" s="252"/>
      <c r="E185" s="252"/>
      <c r="F185" s="252"/>
      <c r="G185" s="252"/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252"/>
      <c r="V185" s="252"/>
      <c r="W185" s="252"/>
      <c r="X185" s="252"/>
      <c r="Y185" s="339"/>
      <c r="Z185" s="339"/>
      <c r="AA185" s="252"/>
      <c r="AB185" s="252"/>
      <c r="AC185" s="252"/>
    </row>
    <row r="186" spans="1:29">
      <c r="A186" s="252"/>
      <c r="B186" s="252"/>
      <c r="C186" s="252"/>
      <c r="D186" s="252"/>
      <c r="E186" s="252"/>
      <c r="F186" s="252"/>
      <c r="G186" s="252"/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339"/>
      <c r="Z186" s="339"/>
      <c r="AA186" s="252"/>
      <c r="AB186" s="252"/>
      <c r="AC186" s="252"/>
    </row>
    <row r="187" spans="1:29">
      <c r="A187" s="252"/>
      <c r="B187" s="252"/>
      <c r="C187" s="252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339"/>
      <c r="Z187" s="339"/>
      <c r="AA187" s="252"/>
      <c r="AB187" s="252"/>
      <c r="AC187" s="252"/>
    </row>
    <row r="188" spans="1:29" ht="15.6">
      <c r="A188" s="251"/>
      <c r="B188" s="252"/>
      <c r="C188" s="252"/>
      <c r="D188" s="252"/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339"/>
      <c r="Z188" s="339"/>
      <c r="AA188" s="252"/>
      <c r="AB188" s="252"/>
      <c r="AC188" s="252"/>
    </row>
    <row r="189" spans="1:29">
      <c r="A189" s="252"/>
      <c r="B189" s="252"/>
      <c r="C189" s="252"/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339"/>
      <c r="Z189" s="339"/>
      <c r="AA189" s="252"/>
      <c r="AB189" s="252"/>
      <c r="AC189" s="252"/>
    </row>
    <row r="190" spans="1:29">
      <c r="A190" s="252"/>
      <c r="B190" s="439"/>
      <c r="C190" s="252"/>
      <c r="D190" s="252"/>
      <c r="E190" s="439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2"/>
      <c r="V190" s="252"/>
      <c r="W190" s="252"/>
      <c r="X190" s="252"/>
      <c r="Y190" s="339"/>
      <c r="Z190" s="339"/>
      <c r="AA190" s="252"/>
      <c r="AB190" s="252"/>
      <c r="AC190" s="252"/>
    </row>
    <row r="191" spans="1:29">
      <c r="A191" s="252"/>
      <c r="B191" s="253"/>
      <c r="C191" s="252"/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2"/>
      <c r="X191" s="252"/>
      <c r="Y191" s="339"/>
      <c r="Z191" s="339"/>
      <c r="AA191" s="252"/>
      <c r="AB191" s="252"/>
      <c r="AC191" s="252"/>
    </row>
  </sheetData>
  <pageMargins left="0.7" right="0.7" top="0.75" bottom="0.75" header="0.3" footer="0.3"/>
  <pageSetup paperSize="8" scale="55" orientation="landscape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Stichting Bodemsanering NS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van Leeuwen</dc:creator>
  <cp:keywords/>
  <dc:description/>
  <cp:lastModifiedBy/>
  <cp:revision/>
  <dcterms:created xsi:type="dcterms:W3CDTF">2016-05-10T08:04:06Z</dcterms:created>
  <dcterms:modified xsi:type="dcterms:W3CDTF">2025-02-05T21:33:52Z</dcterms:modified>
  <cp:category/>
  <cp:contentStatus/>
</cp:coreProperties>
</file>