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aberu\OneDrive\Documents\GitHub\Arcade-TropicalAngel_MiSTer\doc\"/>
    </mc:Choice>
  </mc:AlternateContent>
  <xr:revisionPtr revIDLastSave="0" documentId="13_ncr:1_{B392E25B-9F15-43C5-B9F0-4138E07863D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OM Map" sheetId="2" r:id="rId1"/>
    <sheet name="Bits and thing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E4" i="2"/>
  <c r="E5" i="2"/>
  <c r="E6" i="2"/>
  <c r="E7" i="2"/>
  <c r="E8" i="2"/>
  <c r="E9" i="2"/>
  <c r="E10" i="2"/>
  <c r="E11" i="2"/>
  <c r="E12" i="2" s="1"/>
  <c r="E13" i="2" s="1"/>
  <c r="E14" i="2" s="1"/>
  <c r="E15" i="2" s="1"/>
  <c r="E16" i="2" s="1"/>
  <c r="E17" i="2" s="1"/>
  <c r="E18" i="2" s="1"/>
  <c r="E19" i="2" s="1"/>
  <c r="E20" i="2" s="1"/>
  <c r="G3" i="2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E3" i="2"/>
  <c r="F3" i="2" l="1"/>
  <c r="I3" i="2" s="1"/>
  <c r="H3" i="2"/>
  <c r="J3" i="2"/>
</calcChain>
</file>

<file path=xl/sharedStrings.xml><?xml version="1.0" encoding="utf-8"?>
<sst xmlns="http://schemas.openxmlformats.org/spreadsheetml/2006/main" count="92" uniqueCount="75">
  <si>
    <t>section</t>
  </si>
  <si>
    <t>filename</t>
  </si>
  <si>
    <t>crc</t>
  </si>
  <si>
    <t>size</t>
  </si>
  <si>
    <t>Bitrange</t>
  </si>
  <si>
    <t>bitpattern end</t>
  </si>
  <si>
    <t>Bit map</t>
  </si>
  <si>
    <t>Bit</t>
  </si>
  <si>
    <t>Size</t>
  </si>
  <si>
    <t>d'Start</t>
  </si>
  <si>
    <t>h'Start</t>
  </si>
  <si>
    <t>h'End</t>
  </si>
  <si>
    <t>bitpattern start</t>
  </si>
  <si>
    <t>ta-a-3e</t>
  </si>
  <si>
    <t>ta-a-3d</t>
  </si>
  <si>
    <t>ta-a-3c</t>
  </si>
  <si>
    <t>ta-b-5h</t>
  </si>
  <si>
    <t>ta-b-5d</t>
  </si>
  <si>
    <t>ta-b-5a</t>
  </si>
  <si>
    <t>ta-a-5a</t>
  </si>
  <si>
    <t>ta-a-5b</t>
  </si>
  <si>
    <t>ta-b-1b</t>
  </si>
  <si>
    <t>ta-b-3d</t>
  </si>
  <si>
    <t>e49f7ad8</t>
  </si>
  <si>
    <t>06eef241</t>
  </si>
  <si>
    <t>7ff5482f</t>
  </si>
  <si>
    <t>f8cff29d</t>
  </si>
  <si>
    <t>cd473d47</t>
  </si>
  <si>
    <t>0012792a</t>
  </si>
  <si>
    <t>01de1167</t>
  </si>
  <si>
    <t>efd11d4b</t>
  </si>
  <si>
    <t>ed3e2aa4</t>
  </si>
  <si>
    <t>f94911ea</t>
  </si>
  <si>
    <t>16:0</t>
  </si>
  <si>
    <t>16:13</t>
  </si>
  <si>
    <t>0000</t>
  </si>
  <si>
    <t>1000</t>
  </si>
  <si>
    <t>0001</t>
  </si>
  <si>
    <t>0110</t>
  </si>
  <si>
    <t>0111</t>
  </si>
  <si>
    <t>0010</t>
  </si>
  <si>
    <t>0011</t>
  </si>
  <si>
    <t>0100</t>
  </si>
  <si>
    <t>0101</t>
  </si>
  <si>
    <t>1001</t>
  </si>
  <si>
    <t>1010</t>
  </si>
  <si>
    <t>1011</t>
  </si>
  <si>
    <t>1100</t>
  </si>
  <si>
    <t>1101</t>
  </si>
  <si>
    <t>16:7</t>
  </si>
  <si>
    <t>111000000</t>
  </si>
  <si>
    <t>111000001</t>
  </si>
  <si>
    <t>111000010</t>
  </si>
  <si>
    <t>111000011</t>
  </si>
  <si>
    <t>maincpu</t>
  </si>
  <si>
    <t>iremsound</t>
  </si>
  <si>
    <t>gfx1</t>
  </si>
  <si>
    <t>gfx2</t>
  </si>
  <si>
    <t>proms</t>
  </si>
  <si>
    <t>3k</t>
  </si>
  <si>
    <t>3m</t>
  </si>
  <si>
    <t>3n</t>
  </si>
  <si>
    <t>3q</t>
  </si>
  <si>
    <t>ta-s-1a-</t>
  </si>
  <si>
    <t>5j</t>
  </si>
  <si>
    <t>5e</t>
  </si>
  <si>
    <t>5c</t>
  </si>
  <si>
    <t>3c6299a8</t>
  </si>
  <si>
    <t>8d09056c</t>
  </si>
  <si>
    <t>17b5a775</t>
  </si>
  <si>
    <t>2e5fa773</t>
  </si>
  <si>
    <t>ea8a05cb</t>
  </si>
  <si>
    <t>89409130</t>
  </si>
  <si>
    <t>5460a467</t>
  </si>
  <si>
    <t>4a20637a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</si>
</sst>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4"/>
      <color rgb="FF000000"/>
      <name val="Cascadia Mono SemiBold"/>
      <family val="3"/>
    </font>
    <font>
      <sz val="8"/>
      <name val="Arial"/>
      <family val="2"/>
      <scheme val="minor"/>
    </font>
    <font>
      <b/>
      <sz val="11"/>
      <color rgb="FF000000"/>
      <name val="Cascadia Mono"/>
      <family val="3"/>
    </font>
    <font>
      <b/>
      <sz val="11"/>
      <color theme="1"/>
      <name val="Cascadia Mono"/>
      <family val="3"/>
    </font>
    <font>
      <sz val="11"/>
      <color rgb="FF000000"/>
      <name val="Cascadia Mono"/>
      <family val="3"/>
    </font>
    <font>
      <sz val="11"/>
      <color theme="1"/>
      <name val="Cascadia Mono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5" fillId="0" borderId="0" xfId="0" applyFont="1"/>
    <xf numFmtId="0" fontId="5" fillId="0" borderId="3" xfId="0" applyFont="1" applyBorder="1"/>
    <xf numFmtId="0" fontId="6" fillId="0" borderId="3" xfId="0" applyFont="1" applyBorder="1"/>
    <xf numFmtId="0" fontId="5" fillId="0" borderId="3" xfId="0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1" xfId="0" applyFont="1" applyBorder="1"/>
    <xf numFmtId="0" fontId="6" fillId="0" borderId="1" xfId="0" applyFont="1" applyBorder="1" applyAlignment="1">
      <alignment horizontal="right"/>
    </xf>
    <xf numFmtId="0" fontId="6" fillId="0" borderId="1" xfId="0" applyFont="1" applyBorder="1"/>
    <xf numFmtId="0" fontId="5" fillId="0" borderId="1" xfId="0" applyFont="1" applyBorder="1" applyAlignment="1">
      <alignment horizontal="center"/>
    </xf>
    <xf numFmtId="49" fontId="5" fillId="0" borderId="1" xfId="0" quotePrefix="1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left"/>
    </xf>
    <xf numFmtId="49" fontId="5" fillId="0" borderId="1" xfId="0" applyNumberFormat="1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4B22B-6618-4C49-8781-19881A3A2D30}">
  <dimension ref="A1:L20"/>
  <sheetViews>
    <sheetView tabSelected="1" zoomScale="115" zoomScaleNormal="115" workbookViewId="0">
      <selection activeCell="G16" sqref="G16"/>
    </sheetView>
  </sheetViews>
  <sheetFormatPr defaultRowHeight="16.5" x14ac:dyDescent="0.3"/>
  <cols>
    <col min="1" max="1" width="20.85546875" style="5" bestFit="1" customWidth="1"/>
    <col min="2" max="3" width="11.5703125" style="5" bestFit="1" customWidth="1"/>
    <col min="4" max="4" width="6.42578125" style="5" bestFit="1" customWidth="1"/>
    <col min="5" max="7" width="10.28515625" style="5" bestFit="1" customWidth="1"/>
    <col min="8" max="8" width="7.7109375" style="5" bestFit="1" customWidth="1"/>
    <col min="9" max="10" width="32.85546875" style="5" bestFit="1" customWidth="1"/>
    <col min="11" max="11" width="11.5703125" style="5" bestFit="1" customWidth="1"/>
    <col min="12" max="12" width="13" style="5" customWidth="1"/>
    <col min="13" max="16384" width="9.140625" style="5"/>
  </cols>
  <sheetData>
    <row r="1" spans="1:12" ht="17.2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9</v>
      </c>
      <c r="G1" s="2" t="s">
        <v>10</v>
      </c>
      <c r="H1" s="2" t="s">
        <v>11</v>
      </c>
      <c r="I1" s="3" t="s">
        <v>5</v>
      </c>
      <c r="J1" s="3" t="s">
        <v>12</v>
      </c>
      <c r="K1" s="4" t="s">
        <v>4</v>
      </c>
      <c r="L1" s="2" t="s">
        <v>6</v>
      </c>
    </row>
    <row r="2" spans="1:12" x14ac:dyDescent="0.3">
      <c r="A2" s="6"/>
      <c r="B2" s="6"/>
      <c r="C2" s="6"/>
      <c r="D2" s="6"/>
      <c r="E2" s="6"/>
      <c r="F2" s="6"/>
      <c r="G2" s="6"/>
      <c r="H2" s="7"/>
      <c r="I2" s="8"/>
      <c r="J2" s="8"/>
      <c r="K2" s="9" t="s">
        <v>33</v>
      </c>
      <c r="L2" s="10"/>
    </row>
    <row r="3" spans="1:12" x14ac:dyDescent="0.3">
      <c r="A3" s="11" t="s">
        <v>54</v>
      </c>
      <c r="B3" s="11" t="s">
        <v>59</v>
      </c>
      <c r="C3" s="17" t="s">
        <v>67</v>
      </c>
      <c r="D3" s="12">
        <v>8192</v>
      </c>
      <c r="E3" s="12">
        <f>D2+E2</f>
        <v>0</v>
      </c>
      <c r="F3" s="12">
        <f t="shared" ref="F3:F20" si="0">D3+E3-1</f>
        <v>8191</v>
      </c>
      <c r="G3" s="12" t="str">
        <f>DEC2HEX(D2+E2,5)</f>
        <v>00000</v>
      </c>
      <c r="H3" s="13" t="str">
        <f>DEC2HEX(D3+E3-1,5)</f>
        <v>01FFF</v>
      </c>
      <c r="I3" s="14" t="str">
        <f t="shared" ref="I3:I19" si="1">DEC2BIN(MOD(QUOTIENT($F3,256^2),256),8)&amp;DEC2BIN(MOD(QUOTIENT($F3,256^1),256),8)&amp;DEC2BIN(MOD(QUOTIENT($F3,256^0),256),8)</f>
        <v>000000000001111111111111</v>
      </c>
      <c r="J3" s="14" t="str">
        <f t="shared" ref="J3:J20" si="2">DEC2BIN(MOD(QUOTIENT($E3,256^2),256),8)&amp;DEC2BIN(MOD(QUOTIENT($E3,256^1),256),8)&amp;DEC2BIN(MOD(QUOTIENT($E3,256^0),256),8)</f>
        <v>000000000000000000000000</v>
      </c>
      <c r="K3" s="15" t="s">
        <v>34</v>
      </c>
      <c r="L3" s="16" t="s">
        <v>35</v>
      </c>
    </row>
    <row r="4" spans="1:12" x14ac:dyDescent="0.3">
      <c r="A4" s="11"/>
      <c r="B4" s="11" t="s">
        <v>60</v>
      </c>
      <c r="C4" s="17" t="s">
        <v>68</v>
      </c>
      <c r="D4" s="12">
        <v>8192</v>
      </c>
      <c r="E4" s="12">
        <f t="shared" ref="E4:E20" si="3">D3+E3</f>
        <v>8192</v>
      </c>
      <c r="F4" s="12">
        <f t="shared" si="0"/>
        <v>16383</v>
      </c>
      <c r="G4" s="12" t="str">
        <f t="shared" ref="G4:G20" si="4">DEC2HEX(D3+E3,5)</f>
        <v>02000</v>
      </c>
      <c r="H4" s="13" t="str">
        <f t="shared" ref="H4:H20" si="5">DEC2HEX(D4+E4-1,5)</f>
        <v>03FFF</v>
      </c>
      <c r="I4" s="14" t="str">
        <f t="shared" si="1"/>
        <v>000000000011111111111111</v>
      </c>
      <c r="J4" s="14" t="str">
        <f t="shared" si="2"/>
        <v>000000000010000000000000</v>
      </c>
      <c r="K4" s="15" t="s">
        <v>34</v>
      </c>
      <c r="L4" s="16" t="s">
        <v>37</v>
      </c>
    </row>
    <row r="5" spans="1:12" x14ac:dyDescent="0.3">
      <c r="A5" s="11"/>
      <c r="B5" s="11" t="s">
        <v>61</v>
      </c>
      <c r="C5" s="17" t="s">
        <v>69</v>
      </c>
      <c r="D5" s="12">
        <v>8192</v>
      </c>
      <c r="E5" s="12">
        <f t="shared" si="3"/>
        <v>16384</v>
      </c>
      <c r="F5" s="12">
        <f t="shared" si="0"/>
        <v>24575</v>
      </c>
      <c r="G5" s="12" t="str">
        <f t="shared" si="4"/>
        <v>04000</v>
      </c>
      <c r="H5" s="13" t="str">
        <f t="shared" si="5"/>
        <v>05FFF</v>
      </c>
      <c r="I5" s="14" t="str">
        <f t="shared" si="1"/>
        <v>000000000101111111111111</v>
      </c>
      <c r="J5" s="14" t="str">
        <f t="shared" si="2"/>
        <v>000000000100000000000000</v>
      </c>
      <c r="K5" s="15" t="s">
        <v>34</v>
      </c>
      <c r="L5" s="16" t="s">
        <v>40</v>
      </c>
    </row>
    <row r="6" spans="1:12" x14ac:dyDescent="0.3">
      <c r="A6" s="11"/>
      <c r="B6" s="11" t="s">
        <v>62</v>
      </c>
      <c r="C6" s="17" t="s">
        <v>70</v>
      </c>
      <c r="D6" s="12">
        <v>8192</v>
      </c>
      <c r="E6" s="12">
        <f t="shared" si="3"/>
        <v>24576</v>
      </c>
      <c r="F6" s="12">
        <f t="shared" si="0"/>
        <v>32767</v>
      </c>
      <c r="G6" s="12" t="str">
        <f t="shared" si="4"/>
        <v>06000</v>
      </c>
      <c r="H6" s="13" t="str">
        <f t="shared" si="5"/>
        <v>07FFF</v>
      </c>
      <c r="I6" s="14" t="str">
        <f t="shared" si="1"/>
        <v>000000000111111111111111</v>
      </c>
      <c r="J6" s="14" t="str">
        <f t="shared" si="2"/>
        <v>000000000110000000000000</v>
      </c>
      <c r="K6" s="15" t="s">
        <v>34</v>
      </c>
      <c r="L6" s="16" t="s">
        <v>41</v>
      </c>
    </row>
    <row r="7" spans="1:12" x14ac:dyDescent="0.3">
      <c r="A7" s="11" t="s">
        <v>55</v>
      </c>
      <c r="B7" s="11" t="s">
        <v>63</v>
      </c>
      <c r="C7" s="17" t="s">
        <v>71</v>
      </c>
      <c r="D7" s="12">
        <v>8192</v>
      </c>
      <c r="E7" s="12">
        <f t="shared" si="3"/>
        <v>32768</v>
      </c>
      <c r="F7" s="12">
        <f t="shared" si="0"/>
        <v>40959</v>
      </c>
      <c r="G7" s="12" t="str">
        <f t="shared" si="4"/>
        <v>08000</v>
      </c>
      <c r="H7" s="13" t="str">
        <f t="shared" si="5"/>
        <v>09FFF</v>
      </c>
      <c r="I7" s="14" t="str">
        <f t="shared" si="1"/>
        <v>000000001001111111111111</v>
      </c>
      <c r="J7" s="14" t="str">
        <f t="shared" si="2"/>
        <v>000000001000000000000000</v>
      </c>
      <c r="K7" s="15" t="s">
        <v>34</v>
      </c>
      <c r="L7" s="16" t="s">
        <v>42</v>
      </c>
    </row>
    <row r="8" spans="1:12" x14ac:dyDescent="0.3">
      <c r="A8" s="11" t="s">
        <v>56</v>
      </c>
      <c r="B8" s="11" t="s">
        <v>13</v>
      </c>
      <c r="C8" s="17" t="s">
        <v>23</v>
      </c>
      <c r="D8" s="12">
        <v>8192</v>
      </c>
      <c r="E8" s="12">
        <f t="shared" si="3"/>
        <v>40960</v>
      </c>
      <c r="F8" s="12">
        <f t="shared" si="0"/>
        <v>49151</v>
      </c>
      <c r="G8" s="12" t="str">
        <f t="shared" si="4"/>
        <v>0A000</v>
      </c>
      <c r="H8" s="13" t="str">
        <f t="shared" si="5"/>
        <v>0BFFF</v>
      </c>
      <c r="I8" s="14" t="str">
        <f t="shared" si="1"/>
        <v>000000001011111111111111</v>
      </c>
      <c r="J8" s="14" t="str">
        <f t="shared" si="2"/>
        <v>000000001010000000000000</v>
      </c>
      <c r="K8" s="15" t="s">
        <v>34</v>
      </c>
      <c r="L8" s="16" t="s">
        <v>43</v>
      </c>
    </row>
    <row r="9" spans="1:12" x14ac:dyDescent="0.3">
      <c r="A9" s="11"/>
      <c r="B9" s="11" t="s">
        <v>14</v>
      </c>
      <c r="C9" s="17" t="s">
        <v>24</v>
      </c>
      <c r="D9" s="12">
        <v>8192</v>
      </c>
      <c r="E9" s="12">
        <f t="shared" si="3"/>
        <v>49152</v>
      </c>
      <c r="F9" s="12">
        <f t="shared" si="0"/>
        <v>57343</v>
      </c>
      <c r="G9" s="12" t="str">
        <f t="shared" si="4"/>
        <v>0C000</v>
      </c>
      <c r="H9" s="13" t="str">
        <f t="shared" si="5"/>
        <v>0DFFF</v>
      </c>
      <c r="I9" s="14" t="str">
        <f t="shared" si="1"/>
        <v>000000001101111111111111</v>
      </c>
      <c r="J9" s="14" t="str">
        <f t="shared" si="2"/>
        <v>000000001100000000000000</v>
      </c>
      <c r="K9" s="15" t="s">
        <v>34</v>
      </c>
      <c r="L9" s="16" t="s">
        <v>38</v>
      </c>
    </row>
    <row r="10" spans="1:12" x14ac:dyDescent="0.3">
      <c r="A10" s="11"/>
      <c r="B10" s="11" t="s">
        <v>15</v>
      </c>
      <c r="C10" s="17" t="s">
        <v>25</v>
      </c>
      <c r="D10" s="12">
        <v>8192</v>
      </c>
      <c r="E10" s="12">
        <f t="shared" si="3"/>
        <v>57344</v>
      </c>
      <c r="F10" s="12">
        <f t="shared" si="0"/>
        <v>65535</v>
      </c>
      <c r="G10" s="12" t="str">
        <f t="shared" si="4"/>
        <v>0E000</v>
      </c>
      <c r="H10" s="13" t="str">
        <f t="shared" si="5"/>
        <v>0FFFF</v>
      </c>
      <c r="I10" s="14" t="str">
        <f t="shared" si="1"/>
        <v>000000001111111111111111</v>
      </c>
      <c r="J10" s="14" t="str">
        <f t="shared" si="2"/>
        <v>000000001110000000000000</v>
      </c>
      <c r="K10" s="15" t="s">
        <v>34</v>
      </c>
      <c r="L10" s="16" t="s">
        <v>39</v>
      </c>
    </row>
    <row r="11" spans="1:12" x14ac:dyDescent="0.3">
      <c r="A11" s="11" t="s">
        <v>57</v>
      </c>
      <c r="B11" s="11" t="s">
        <v>64</v>
      </c>
      <c r="C11" s="17" t="s">
        <v>72</v>
      </c>
      <c r="D11" s="12">
        <v>8192</v>
      </c>
      <c r="E11" s="12">
        <f t="shared" si="3"/>
        <v>65536</v>
      </c>
      <c r="F11" s="12">
        <f t="shared" si="0"/>
        <v>73727</v>
      </c>
      <c r="G11" s="12" t="str">
        <f t="shared" si="4"/>
        <v>10000</v>
      </c>
      <c r="H11" s="13" t="str">
        <f t="shared" si="5"/>
        <v>11FFF</v>
      </c>
      <c r="I11" s="14" t="str">
        <f t="shared" si="1"/>
        <v>000000010001111111111111</v>
      </c>
      <c r="J11" s="14" t="str">
        <f t="shared" si="2"/>
        <v>000000010000000000000000</v>
      </c>
      <c r="K11" s="15" t="s">
        <v>34</v>
      </c>
      <c r="L11" s="16" t="s">
        <v>36</v>
      </c>
    </row>
    <row r="12" spans="1:12" x14ac:dyDescent="0.3">
      <c r="A12" s="11"/>
      <c r="B12" s="11" t="s">
        <v>16</v>
      </c>
      <c r="C12" s="17" t="s">
        <v>26</v>
      </c>
      <c r="D12" s="12">
        <v>8192</v>
      </c>
      <c r="E12" s="12">
        <f t="shared" si="3"/>
        <v>73728</v>
      </c>
      <c r="F12" s="12">
        <f t="shared" si="0"/>
        <v>81919</v>
      </c>
      <c r="G12" s="12" t="str">
        <f t="shared" si="4"/>
        <v>12000</v>
      </c>
      <c r="H12" s="13" t="str">
        <f t="shared" si="5"/>
        <v>13FFF</v>
      </c>
      <c r="I12" s="14" t="str">
        <f t="shared" si="1"/>
        <v>000000010011111111111111</v>
      </c>
      <c r="J12" s="14" t="str">
        <f t="shared" si="2"/>
        <v>000000010010000000000000</v>
      </c>
      <c r="K12" s="15" t="s">
        <v>34</v>
      </c>
      <c r="L12" s="16" t="s">
        <v>44</v>
      </c>
    </row>
    <row r="13" spans="1:12" x14ac:dyDescent="0.3">
      <c r="A13" s="11"/>
      <c r="B13" s="11" t="s">
        <v>65</v>
      </c>
      <c r="C13" s="17" t="s">
        <v>73</v>
      </c>
      <c r="D13" s="12">
        <v>8192</v>
      </c>
      <c r="E13" s="12">
        <f t="shared" si="3"/>
        <v>81920</v>
      </c>
      <c r="F13" s="12">
        <f t="shared" si="0"/>
        <v>90111</v>
      </c>
      <c r="G13" s="12" t="str">
        <f t="shared" si="4"/>
        <v>14000</v>
      </c>
      <c r="H13" s="13" t="str">
        <f t="shared" si="5"/>
        <v>15FFF</v>
      </c>
      <c r="I13" s="14" t="str">
        <f t="shared" si="1"/>
        <v>000000010101111111111111</v>
      </c>
      <c r="J13" s="14" t="str">
        <f t="shared" si="2"/>
        <v>000000010100000000000000</v>
      </c>
      <c r="K13" s="15" t="s">
        <v>34</v>
      </c>
      <c r="L13" s="16" t="s">
        <v>45</v>
      </c>
    </row>
    <row r="14" spans="1:12" x14ac:dyDescent="0.3">
      <c r="A14" s="11"/>
      <c r="B14" s="11" t="s">
        <v>17</v>
      </c>
      <c r="C14" s="17" t="s">
        <v>27</v>
      </c>
      <c r="D14" s="12">
        <v>8192</v>
      </c>
      <c r="E14" s="12">
        <f t="shared" si="3"/>
        <v>90112</v>
      </c>
      <c r="F14" s="12">
        <f t="shared" si="0"/>
        <v>98303</v>
      </c>
      <c r="G14" s="12" t="str">
        <f t="shared" si="4"/>
        <v>16000</v>
      </c>
      <c r="H14" s="13" t="str">
        <f t="shared" si="5"/>
        <v>17FFF</v>
      </c>
      <c r="I14" s="14" t="str">
        <f t="shared" si="1"/>
        <v>000000010111111111111111</v>
      </c>
      <c r="J14" s="14" t="str">
        <f t="shared" si="2"/>
        <v>000000010110000000000000</v>
      </c>
      <c r="K14" s="15" t="s">
        <v>34</v>
      </c>
      <c r="L14" s="16" t="s">
        <v>46</v>
      </c>
    </row>
    <row r="15" spans="1:12" x14ac:dyDescent="0.3">
      <c r="A15" s="11"/>
      <c r="B15" s="11" t="s">
        <v>66</v>
      </c>
      <c r="C15" s="17" t="s">
        <v>74</v>
      </c>
      <c r="D15" s="12">
        <v>8192</v>
      </c>
      <c r="E15" s="12">
        <f t="shared" si="3"/>
        <v>98304</v>
      </c>
      <c r="F15" s="12">
        <f t="shared" si="0"/>
        <v>106495</v>
      </c>
      <c r="G15" s="12" t="str">
        <f t="shared" si="4"/>
        <v>18000</v>
      </c>
      <c r="H15" s="13" t="str">
        <f t="shared" si="5"/>
        <v>19FFF</v>
      </c>
      <c r="I15" s="14" t="str">
        <f t="shared" si="1"/>
        <v>000000011001111111111111</v>
      </c>
      <c r="J15" s="14" t="str">
        <f t="shared" si="2"/>
        <v>000000011000000000000000</v>
      </c>
      <c r="K15" s="15" t="s">
        <v>34</v>
      </c>
      <c r="L15" s="16" t="s">
        <v>47</v>
      </c>
    </row>
    <row r="16" spans="1:12" x14ac:dyDescent="0.3">
      <c r="A16" s="11"/>
      <c r="B16" s="11" t="s">
        <v>18</v>
      </c>
      <c r="C16" s="17" t="s">
        <v>28</v>
      </c>
      <c r="D16" s="12">
        <v>8192</v>
      </c>
      <c r="E16" s="12">
        <f t="shared" si="3"/>
        <v>106496</v>
      </c>
      <c r="F16" s="12">
        <f t="shared" si="0"/>
        <v>114687</v>
      </c>
      <c r="G16" s="12" t="str">
        <f t="shared" si="4"/>
        <v>1A000</v>
      </c>
      <c r="H16" s="13" t="str">
        <f t="shared" si="5"/>
        <v>1BFFF</v>
      </c>
      <c r="I16" s="14" t="str">
        <f t="shared" si="1"/>
        <v>000000011011111111111111</v>
      </c>
      <c r="J16" s="14" t="str">
        <f t="shared" si="2"/>
        <v>000000011010000000000000</v>
      </c>
      <c r="K16" s="15" t="s">
        <v>34</v>
      </c>
      <c r="L16" s="16" t="s">
        <v>48</v>
      </c>
    </row>
    <row r="17" spans="1:12" x14ac:dyDescent="0.3">
      <c r="A17" s="11" t="s">
        <v>58</v>
      </c>
      <c r="B17" s="11" t="s">
        <v>19</v>
      </c>
      <c r="C17" s="17" t="s">
        <v>29</v>
      </c>
      <c r="D17" s="12">
        <v>256</v>
      </c>
      <c r="E17" s="12">
        <f t="shared" si="3"/>
        <v>114688</v>
      </c>
      <c r="F17" s="12">
        <f t="shared" si="0"/>
        <v>114943</v>
      </c>
      <c r="G17" s="12" t="str">
        <f t="shared" si="4"/>
        <v>1C000</v>
      </c>
      <c r="H17" s="13" t="str">
        <f t="shared" si="5"/>
        <v>1C0FF</v>
      </c>
      <c r="I17" s="14" t="str">
        <f t="shared" si="1"/>
        <v>000000011100000011111111</v>
      </c>
      <c r="J17" s="14" t="str">
        <f t="shared" si="2"/>
        <v>000000011100000000000000</v>
      </c>
      <c r="K17" s="15" t="s">
        <v>49</v>
      </c>
      <c r="L17" s="16" t="s">
        <v>50</v>
      </c>
    </row>
    <row r="18" spans="1:12" x14ac:dyDescent="0.3">
      <c r="A18" s="11"/>
      <c r="B18" s="11" t="s">
        <v>20</v>
      </c>
      <c r="C18" s="17" t="s">
        <v>30</v>
      </c>
      <c r="D18" s="12">
        <v>256</v>
      </c>
      <c r="E18" s="12">
        <f t="shared" si="3"/>
        <v>114944</v>
      </c>
      <c r="F18" s="12">
        <f t="shared" si="0"/>
        <v>115199</v>
      </c>
      <c r="G18" s="12" t="str">
        <f t="shared" si="4"/>
        <v>1C100</v>
      </c>
      <c r="H18" s="13" t="str">
        <f t="shared" si="5"/>
        <v>1C1FF</v>
      </c>
      <c r="I18" s="14" t="str">
        <f t="shared" si="1"/>
        <v>000000011100000111111111</v>
      </c>
      <c r="J18" s="14" t="str">
        <f t="shared" si="2"/>
        <v>000000011100000100000000</v>
      </c>
      <c r="K18" s="15" t="s">
        <v>49</v>
      </c>
      <c r="L18" s="16" t="s">
        <v>51</v>
      </c>
    </row>
    <row r="19" spans="1:12" x14ac:dyDescent="0.3">
      <c r="A19" s="11"/>
      <c r="B19" s="11" t="s">
        <v>22</v>
      </c>
      <c r="C19" s="17" t="s">
        <v>31</v>
      </c>
      <c r="D19" s="12">
        <v>256</v>
      </c>
      <c r="E19" s="12">
        <f t="shared" si="3"/>
        <v>115200</v>
      </c>
      <c r="F19" s="12">
        <f t="shared" si="0"/>
        <v>115455</v>
      </c>
      <c r="G19" s="12" t="str">
        <f t="shared" si="4"/>
        <v>1C200</v>
      </c>
      <c r="H19" s="13" t="str">
        <f t="shared" si="5"/>
        <v>1C2FF</v>
      </c>
      <c r="I19" s="14" t="str">
        <f t="shared" si="1"/>
        <v>000000011100001011111111</v>
      </c>
      <c r="J19" s="14" t="str">
        <f t="shared" si="2"/>
        <v>000000011100001000000000</v>
      </c>
      <c r="K19" s="15" t="s">
        <v>49</v>
      </c>
      <c r="L19" s="16" t="s">
        <v>52</v>
      </c>
    </row>
    <row r="20" spans="1:12" x14ac:dyDescent="0.3">
      <c r="A20" s="11"/>
      <c r="B20" s="11" t="s">
        <v>21</v>
      </c>
      <c r="C20" s="17" t="s">
        <v>32</v>
      </c>
      <c r="D20" s="12">
        <v>32</v>
      </c>
      <c r="E20" s="12">
        <f t="shared" si="3"/>
        <v>115456</v>
      </c>
      <c r="F20" s="12">
        <f t="shared" si="0"/>
        <v>115487</v>
      </c>
      <c r="G20" s="12" t="str">
        <f t="shared" si="4"/>
        <v>1C300</v>
      </c>
      <c r="H20" s="13" t="str">
        <f t="shared" si="5"/>
        <v>1C31F</v>
      </c>
      <c r="I20" s="14" t="str">
        <f>DEC2BIN(MOD(QUOTIENT($F20,256^2),256),8)&amp;DEC2BIN(MOD(QUOTIENT($F20,256^1),256),8)&amp;DEC2BIN(MOD(QUOTIENT($F20,256^0),256),8)</f>
        <v>000000011100001100011111</v>
      </c>
      <c r="J20" s="14" t="str">
        <f t="shared" si="2"/>
        <v>000000011100001100000000</v>
      </c>
      <c r="K20" s="15" t="s">
        <v>49</v>
      </c>
      <c r="L20" s="16" t="s">
        <v>53</v>
      </c>
    </row>
  </sheetData>
  <phoneticPr fontId="2" type="noConversion"/>
  <conditionalFormatting sqref="C3:C20">
    <cfRule type="duplicateValues" dxfId="2" priority="65"/>
  </conditionalFormatting>
  <conditionalFormatting sqref="I3:I20">
    <cfRule type="duplicateValues" dxfId="1" priority="66"/>
  </conditionalFormatting>
  <conditionalFormatting sqref="J3:J20">
    <cfRule type="duplicateValues" dxfId="0" priority="67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9C67F-3361-4498-9124-C97629A3A183}">
  <dimension ref="A1:Y2"/>
  <sheetViews>
    <sheetView workbookViewId="0">
      <selection activeCell="K2" sqref="K2"/>
    </sheetView>
  </sheetViews>
  <sheetFormatPr defaultRowHeight="12.75" x14ac:dyDescent="0.2"/>
  <cols>
    <col min="2" max="2" width="14" bestFit="1" customWidth="1"/>
    <col min="3" max="6" width="12.28515625" bestFit="1" customWidth="1"/>
    <col min="7" max="9" width="10.7109375" bestFit="1" customWidth="1"/>
    <col min="10" max="25" width="9.5703125" bestFit="1" customWidth="1"/>
  </cols>
  <sheetData>
    <row r="1" spans="1:25" ht="21" x14ac:dyDescent="0.35">
      <c r="A1" s="1" t="s">
        <v>7</v>
      </c>
      <c r="B1" s="1">
        <v>23</v>
      </c>
      <c r="C1" s="1">
        <v>22</v>
      </c>
      <c r="D1" s="1">
        <v>21</v>
      </c>
      <c r="E1" s="1">
        <v>20</v>
      </c>
      <c r="F1" s="1">
        <v>19</v>
      </c>
      <c r="G1" s="1">
        <v>18</v>
      </c>
      <c r="H1" s="1">
        <v>17</v>
      </c>
      <c r="I1" s="1">
        <v>16</v>
      </c>
      <c r="J1" s="1">
        <v>15</v>
      </c>
      <c r="K1" s="1">
        <v>14</v>
      </c>
      <c r="L1" s="1">
        <v>13</v>
      </c>
      <c r="M1" s="1">
        <v>12</v>
      </c>
      <c r="N1" s="1">
        <v>11</v>
      </c>
      <c r="O1" s="1">
        <v>10</v>
      </c>
      <c r="P1" s="1">
        <v>9</v>
      </c>
      <c r="Q1" s="1">
        <v>8</v>
      </c>
      <c r="R1" s="1">
        <v>7</v>
      </c>
      <c r="S1" s="1">
        <v>6</v>
      </c>
      <c r="T1" s="1">
        <v>5</v>
      </c>
      <c r="U1" s="1">
        <v>4</v>
      </c>
      <c r="V1" s="1">
        <v>3</v>
      </c>
      <c r="W1" s="1">
        <v>2</v>
      </c>
      <c r="X1" s="1">
        <v>1</v>
      </c>
      <c r="Y1" s="1">
        <v>0</v>
      </c>
    </row>
    <row r="2" spans="1:25" ht="21" x14ac:dyDescent="0.35">
      <c r="A2" s="1" t="s">
        <v>8</v>
      </c>
      <c r="B2" s="1">
        <f>2^24</f>
        <v>16777216</v>
      </c>
      <c r="C2" s="1">
        <f>2^23</f>
        <v>8388608</v>
      </c>
      <c r="D2" s="1">
        <f>2^22</f>
        <v>4194304</v>
      </c>
      <c r="E2" s="1">
        <f>2^21</f>
        <v>2097152</v>
      </c>
      <c r="F2" s="1">
        <f>2^20</f>
        <v>1048576</v>
      </c>
      <c r="G2" s="1">
        <f>2^19</f>
        <v>524288</v>
      </c>
      <c r="H2" s="1">
        <f>2^18</f>
        <v>262144</v>
      </c>
      <c r="I2" s="1">
        <f>2^17</f>
        <v>131072</v>
      </c>
      <c r="J2" s="1">
        <f>2^16</f>
        <v>65536</v>
      </c>
      <c r="K2" s="1">
        <f>2^15</f>
        <v>32768</v>
      </c>
      <c r="L2" s="1">
        <f>2^14</f>
        <v>16384</v>
      </c>
      <c r="M2" s="1">
        <f>2^13</f>
        <v>8192</v>
      </c>
      <c r="N2" s="1">
        <f>2^12</f>
        <v>4096</v>
      </c>
      <c r="O2" s="1">
        <f>2^11</f>
        <v>2048</v>
      </c>
      <c r="P2" s="1">
        <f>2^10</f>
        <v>1024</v>
      </c>
      <c r="Q2" s="1">
        <f>2^9</f>
        <v>512</v>
      </c>
      <c r="R2" s="1">
        <f>2^8</f>
        <v>256</v>
      </c>
      <c r="S2" s="1">
        <f>2^7</f>
        <v>128</v>
      </c>
      <c r="T2" s="1">
        <f>2^6</f>
        <v>64</v>
      </c>
      <c r="U2" s="1">
        <f>2^5</f>
        <v>32</v>
      </c>
      <c r="V2" s="1">
        <f>2^4</f>
        <v>16</v>
      </c>
      <c r="W2" s="1">
        <f>2^3</f>
        <v>8</v>
      </c>
      <c r="X2" s="1">
        <f>2^2</f>
        <v>4</v>
      </c>
      <c r="Y2" s="1">
        <f>2^1</f>
        <v>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ROM Map</vt:lpstr>
      <vt:lpstr>Bits and things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aberu</dc:creator>
  <cp:lastModifiedBy>aberu</cp:lastModifiedBy>
  <dcterms:created xsi:type="dcterms:W3CDTF">2022-03-24T01:03:33Z</dcterms:created>
  <dcterms:modified xsi:type="dcterms:W3CDTF">2022-09-19T04:00:05Z</dcterms:modified>
</cp:coreProperties>
</file>