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firstSheet="1" activeTab="2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刘备" sheetId="12" r:id="rId10"/>
    <sheet name="曹操" sheetId="13" r:id="rId11"/>
    <sheet name="孙权" sheetId="14" r:id="rId12"/>
    <sheet name="袁绍" sheetId="15" r:id="rId13"/>
    <sheet name="吕布" sheetId="16" r:id="rId14"/>
    <sheet name="关卡难度" sheetId="17" r:id="rId15"/>
  </sheets>
  <calcPr calcId="144525"/>
</workbook>
</file>

<file path=xl/sharedStrings.xml><?xml version="1.0" encoding="utf-8"?>
<sst xmlns="http://schemas.openxmlformats.org/spreadsheetml/2006/main" count="837" uniqueCount="640">
  <si>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</si>
  <si>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</si>
  <si>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</si>
  <si>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</si>
  <si>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</si>
  <si>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</si>
  <si>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</si>
  <si>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</si>
  <si>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</si>
  <si>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</si>
  <si>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</si>
  <si>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</si>
  <si>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</si>
  <si>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</si>
  <si>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</si>
  <si>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</si>
  <si>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</si>
  <si>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</si>
  <si>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</si>
  <si>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</si>
  <si>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人民币</t>
  </si>
  <si>
    <t>298次数</t>
  </si>
  <si>
    <t>红将碎片</t>
  </si>
  <si>
    <t>橙将碎片</t>
  </si>
  <si>
    <t>首冲特价</t>
  </si>
  <si>
    <t>紫将碎片</t>
  </si>
  <si>
    <t>6元</t>
  </si>
  <si>
    <t>赵云*5</t>
  </si>
  <si>
    <t>30元</t>
  </si>
  <si>
    <t>黄忠*10+666玉阙</t>
  </si>
  <si>
    <t>60元</t>
  </si>
  <si>
    <t>诸葛*20+999玉阙</t>
  </si>
  <si>
    <t>套餐1.1</t>
  </si>
  <si>
    <t>五虎上将+1军团自选橙/红将，每个20碎片（直接3星起飞）=100元</t>
  </si>
  <si>
    <t>套餐1.2</t>
  </si>
  <si>
    <t>五子良将+1军团自选橙/红将，每个20碎片（直接3星起飞）=100元</t>
  </si>
  <si>
    <t>套餐1.3</t>
  </si>
  <si>
    <t>四都督+1军团自选橙/红将，每个20碎片（直接3星起飞）=100元</t>
  </si>
  <si>
    <t>套餐1.4</t>
  </si>
  <si>
    <t>河北四庭柱+1军团自选橙/红将，每个20碎片（直接3星起飞）=100元</t>
  </si>
  <si>
    <t>套餐1.5</t>
  </si>
  <si>
    <t>吕布、张辽、陈宫+1军团自选橙/红将，每个20碎片（直接3星起飞）=100元</t>
  </si>
  <si>
    <t>套餐2</t>
  </si>
  <si>
    <t>3000玉阙+10万元宝=100元</t>
  </si>
  <si>
    <t>套餐3</t>
  </si>
  <si>
    <t>500体力=50元</t>
  </si>
  <si>
    <t>常规定制</t>
  </si>
  <si>
    <t>套餐1</t>
  </si>
  <si>
    <t>橙色品质以上武将自选5个（可包含1至2个【稀有武将】），每个10碎片=100元</t>
  </si>
  <si>
    <t>2000玉阙+20万元宝=100元</t>
  </si>
  <si>
    <t>500体力=100元</t>
  </si>
  <si>
    <t>注：【稀有武将】是指游戏中战役宝箱无法开出，或者极低概率开出的武将</t>
  </si>
  <si>
    <t>稀缺武将</t>
  </si>
  <si>
    <t>刘备军团</t>
  </si>
  <si>
    <t>赵云</t>
  </si>
  <si>
    <t>诸葛亮</t>
  </si>
  <si>
    <t>黄忠</t>
  </si>
  <si>
    <t>庞统</t>
  </si>
  <si>
    <t>黄月英</t>
  </si>
  <si>
    <t>徐庶</t>
  </si>
  <si>
    <t>曹操军团</t>
  </si>
  <si>
    <t>郭嘉</t>
  </si>
  <si>
    <t>典韦</t>
  </si>
  <si>
    <t>许褚</t>
  </si>
  <si>
    <t>荀彧</t>
  </si>
  <si>
    <t>程昱</t>
  </si>
  <si>
    <t>张郃</t>
  </si>
  <si>
    <t>徐晃</t>
  </si>
  <si>
    <t>孙权军团</t>
  </si>
  <si>
    <t>甘宁</t>
  </si>
  <si>
    <t>周瑜</t>
  </si>
  <si>
    <t>孙坚</t>
  </si>
  <si>
    <t>孙策</t>
  </si>
  <si>
    <t>陆逊</t>
  </si>
  <si>
    <t>小乔</t>
  </si>
  <si>
    <t>大乔</t>
  </si>
  <si>
    <t>鲁肃</t>
  </si>
  <si>
    <t>张昭</t>
  </si>
  <si>
    <t>袁绍军团</t>
  </si>
  <si>
    <t>文丑</t>
  </si>
  <si>
    <t>麴义</t>
  </si>
  <si>
    <t>吕布军团</t>
  </si>
  <si>
    <t>吕布</t>
  </si>
  <si>
    <t>张辽</t>
  </si>
  <si>
    <t>高顺</t>
  </si>
  <si>
    <t>吕玲绮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</si>
  <si>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</si>
  <si>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</si>
  <si>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</si>
  <si>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</si>
  <si>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</si>
  <si>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</si>
  <si>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</si>
  <si>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</si>
  <si>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</si>
  <si>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</si>
  <si>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</si>
  <si>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</si>
  <si>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</si>
  <si>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</si>
  <si>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</si>
  <si>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</si>
  <si>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</si>
  <si>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</si>
  <si>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</si>
  <si>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</si>
  <si>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</si>
  <si>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</si>
  <si>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</si>
  <si>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</si>
  <si>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</si>
  <si>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</si>
  <si>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</si>
  <si>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</si>
  <si>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</si>
  <si>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</si>
  <si>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</si>
  <si>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</si>
  <si>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</si>
  <si>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</si>
  <si>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</si>
  <si>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</si>
  <si>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</si>
  <si>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</si>
  <si>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</si>
  <si>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</si>
  <si>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</si>
  <si>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</si>
  <si>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</si>
  <si>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</si>
  <si>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</si>
  <si>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</si>
  <si>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</si>
  <si>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</si>
  <si>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</si>
  <si>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</si>
  <si>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</si>
  <si>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</si>
  <si>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</si>
  <si>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</si>
  <si>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解锁军团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</si>
  <si>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</si>
  <si>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</si>
  <si>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</si>
  <si>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</si>
  <si>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</si>
  <si>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</si>
  <si>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</si>
  <si>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</si>
  <si>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</si>
  <si>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</si>
  <si>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</si>
  <si>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</si>
  <si>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</si>
  <si>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新手</t>
  </si>
  <si>
    <t>简单</t>
  </si>
  <si>
    <t>普通</t>
  </si>
  <si>
    <t>困难</t>
  </si>
  <si>
    <t>炼狱</t>
  </si>
  <si>
    <t>魔王</t>
  </si>
  <si>
    <t>马超</t>
  </si>
  <si>
    <t>李严</t>
  </si>
  <si>
    <t>曹昂</t>
  </si>
  <si>
    <t>孙翊</t>
  </si>
  <si>
    <t>张飞</t>
  </si>
  <si>
    <t>张苞</t>
  </si>
  <si>
    <t>严颜</t>
  </si>
  <si>
    <t>曹真</t>
  </si>
  <si>
    <t>黄盖</t>
  </si>
  <si>
    <t>刘备</t>
  </si>
  <si>
    <t>华佗</t>
  </si>
  <si>
    <t>曹操</t>
  </si>
  <si>
    <t>孙权</t>
  </si>
  <si>
    <t>马良</t>
  </si>
  <si>
    <t>曹纯</t>
  </si>
  <si>
    <t>程普</t>
  </si>
  <si>
    <t>王平</t>
  </si>
  <si>
    <t>马岱</t>
  </si>
  <si>
    <t>戏志才</t>
  </si>
  <si>
    <t>蒋钦</t>
  </si>
  <si>
    <t>马云禄</t>
  </si>
  <si>
    <t>初始</t>
  </si>
  <si>
    <t>兑换码</t>
  </si>
  <si>
    <t>袁绍</t>
  </si>
  <si>
    <t>关羽</t>
  </si>
  <si>
    <t>轩辕台</t>
  </si>
  <si>
    <t>颜良</t>
  </si>
  <si>
    <t>陈宫</t>
  </si>
  <si>
    <t>陈登</t>
  </si>
  <si>
    <t>蜀汉旗</t>
  </si>
  <si>
    <t>曹魏旗</t>
  </si>
  <si>
    <t>东吴旗</t>
  </si>
  <si>
    <t>奏乐台</t>
  </si>
  <si>
    <t>风神台</t>
  </si>
  <si>
    <t>营寨</t>
  </si>
  <si>
    <t>吕蒙</t>
  </si>
  <si>
    <t>司马懿</t>
  </si>
  <si>
    <t>邓艾</t>
  </si>
  <si>
    <t>姜维</t>
  </si>
  <si>
    <t>南华</t>
  </si>
  <si>
    <t>貂蝉</t>
  </si>
  <si>
    <t>董卓</t>
  </si>
  <si>
    <t>孙尚香</t>
  </si>
  <si>
    <t>太史慈</t>
  </si>
  <si>
    <t>朱然</t>
  </si>
  <si>
    <t>凌统</t>
  </si>
  <si>
    <t>周泰</t>
  </si>
  <si>
    <t>诸葛恪</t>
  </si>
  <si>
    <t>张纮</t>
  </si>
  <si>
    <t>陆抗</t>
  </si>
  <si>
    <t>贾诩</t>
  </si>
  <si>
    <t>甄姬</t>
  </si>
  <si>
    <t>蔡文姬</t>
  </si>
  <si>
    <t>荀攸</t>
  </si>
  <si>
    <t>夏侯惇</t>
  </si>
  <si>
    <t>夏侯渊</t>
  </si>
  <si>
    <t>曹仁</t>
  </si>
  <si>
    <t>文聘</t>
  </si>
  <si>
    <t>庞德</t>
  </si>
  <si>
    <t>刘晔</t>
  </si>
  <si>
    <t>乐进</t>
  </si>
  <si>
    <t>张绣</t>
  </si>
  <si>
    <t>于禁</t>
  </si>
  <si>
    <t>钟会</t>
  </si>
  <si>
    <t>魏延</t>
  </si>
  <si>
    <t>法正</t>
  </si>
  <si>
    <t>左慈</t>
  </si>
  <si>
    <t>祝融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</si>
  <si>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</si>
  <si>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</si>
  <si>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</si>
  <si>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</si>
  <si>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</si>
  <si>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</si>
  <si>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</si>
  <si>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</si>
  <si>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诸葛瑾</t>
  </si>
  <si>
    <t>孙登</t>
  </si>
  <si>
    <t>孙桓</t>
  </si>
  <si>
    <t>朱治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</si>
  <si>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</si>
  <si>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</si>
  <si>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</si>
  <si>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</si>
  <si>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</si>
  <si>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</si>
  <si>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</si>
  <si>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</si>
  <si>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</si>
  <si>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</si>
  <si>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</si>
  <si>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</si>
  <si>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</si>
  <si>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李典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</si>
  <si>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</si>
  <si>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</si>
  <si>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</si>
  <si>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</si>
  <si>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</si>
  <si>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</si>
  <si>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</si>
  <si>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</si>
  <si>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</si>
  <si>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</si>
  <si>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</si>
  <si>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</si>
  <si>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</si>
  <si>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</si>
  <si>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</si>
  <si>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</si>
  <si>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</si>
  <si>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</si>
  <si>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</si>
  <si>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</si>
  <si>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</si>
  <si>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</si>
  <si>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</si>
  <si>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</si>
  <si>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</si>
  <si>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</si>
  <si>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</si>
  <si>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</si>
  <si>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</si>
  <si>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</si>
  <si>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</si>
  <si>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</si>
  <si>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</si>
  <si>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</si>
  <si>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</si>
  <si>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</si>
  <si>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</si>
  <si>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</si>
  <si>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</si>
  <si>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</si>
  <si>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</si>
  <si>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</si>
  <si>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</si>
  <si>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</si>
  <si>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</si>
  <si>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</si>
  <si>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</si>
  <si>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</si>
  <si>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</si>
  <si>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</si>
  <si>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</si>
  <si>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</si>
  <si>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</si>
  <si>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</si>
  <si>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</si>
  <si>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</si>
  <si>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</si>
  <si>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</si>
  <si>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</si>
  <si>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</si>
  <si>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</si>
  <si>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</si>
  <si>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</si>
  <si>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</si>
  <si>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</si>
  <si>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</si>
  <si>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</si>
  <si>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</si>
  <si>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</si>
  <si>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</si>
  <si>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</si>
  <si>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</si>
  <si>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</si>
  <si>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</si>
  <si>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</si>
  <si>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</si>
  <si>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</si>
  <si>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</si>
  <si>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</si>
  <si>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</si>
  <si>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</si>
  <si>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</si>
  <si>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</si>
  <si>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</si>
  <si>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</si>
  <si>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</si>
  <si>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</si>
  <si>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</si>
  <si>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</si>
  <si>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</si>
  <si>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</si>
  <si>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</si>
  <si>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</si>
  <si>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</si>
  <si>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</si>
  <si>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</si>
  <si>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</si>
  <si>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</si>
  <si>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</si>
  <si>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</si>
  <si>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</si>
  <si>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</si>
  <si>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</si>
  <si>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</si>
  <si>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</si>
  <si>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</si>
  <si>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</si>
  <si>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</si>
  <si>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</si>
  <si>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</si>
  <si>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</si>
  <si>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</si>
  <si>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</si>
  <si>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</si>
  <si>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</si>
  <si>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</si>
  <si>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</si>
  <si>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</si>
  <si>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</si>
  <si>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</si>
  <si>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</si>
  <si>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</si>
  <si>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</si>
  <si>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</si>
  <si>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</si>
  <si>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</si>
  <si>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</si>
  <si>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</si>
  <si>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</si>
  <si>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</si>
  <si>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</si>
  <si>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</si>
  <si>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</si>
  <si>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</si>
  <si>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</si>
  <si>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</si>
  <si>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</si>
  <si>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</si>
  <si>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</si>
  <si>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</si>
  <si>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</si>
  <si>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</si>
  <si>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</si>
  <si>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</si>
  <si>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</si>
  <si>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</si>
  <si>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</si>
  <si>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</si>
  <si>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</si>
  <si>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</si>
  <si>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</si>
  <si>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</si>
  <si>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</si>
  <si>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</si>
  <si>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</si>
  <si>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</si>
  <si>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</si>
  <si>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</si>
  <si>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</si>
  <si>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</si>
  <si>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</si>
  <si>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</si>
  <si>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</si>
  <si>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</si>
  <si>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</si>
  <si>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</si>
  <si>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</si>
  <si>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</si>
  <si>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</si>
  <si>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</si>
  <si>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</si>
  <si>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</si>
  <si>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</si>
  <si>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</si>
  <si>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</si>
  <si>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</si>
  <si>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</si>
  <si>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</si>
  <si>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</si>
  <si>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</si>
  <si>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</si>
  <si>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</si>
  <si>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</si>
  <si>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</si>
  <si>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</si>
  <si>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</si>
  <si>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</si>
  <si>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</si>
  <si>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</si>
  <si>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</si>
  <si>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</si>
  <si>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</si>
  <si>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</si>
  <si>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</si>
  <si>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</si>
  <si>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</si>
  <si>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</si>
  <si>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</si>
  <si>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</si>
  <si>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</si>
  <si>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</si>
  <si>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</si>
  <si>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</si>
  <si>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</si>
  <si>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</si>
  <si>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</si>
  <si>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</si>
  <si>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</si>
  <si>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</si>
  <si>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</si>
  <si>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</si>
  <si>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</si>
  <si>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</si>
  <si>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</si>
  <si>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</si>
  <si>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</si>
  <si>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</si>
  <si>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</si>
  <si>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</si>
  <si>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</si>
  <si>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</si>
  <si>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</si>
  <si>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</si>
  <si>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</si>
  <si>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</si>
  <si>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</si>
  <si>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</si>
  <si>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</si>
  <si>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</si>
  <si>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</si>
  <si>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</si>
  <si>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</si>
  <si>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</si>
  <si>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</si>
  <si>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</si>
  <si>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</si>
  <si>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</si>
  <si>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</si>
  <si>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</si>
  <si>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</si>
  <si>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</si>
  <si>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</si>
  <si>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</si>
  <si>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</si>
  <si>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</si>
  <si>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</si>
  <si>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</si>
  <si>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</si>
  <si>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</si>
  <si>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</si>
  <si>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</si>
  <si>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</si>
  <si>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</si>
  <si>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</si>
  <si>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</si>
  <si>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</si>
  <si>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</si>
  <si>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</si>
  <si>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</si>
  <si>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</si>
  <si>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</si>
  <si>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</si>
  <si>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</si>
  <si>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</si>
  <si>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</si>
  <si>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</si>
  <si>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</si>
  <si>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</si>
  <si>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</si>
  <si>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</si>
  <si>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</si>
  <si>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</si>
  <si>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</si>
  <si>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</si>
  <si>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</si>
  <si>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</si>
  <si>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</si>
  <si>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</si>
  <si>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</si>
  <si>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</si>
  <si>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</si>
  <si>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</si>
  <si>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</si>
  <si>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</si>
  <si>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</si>
  <si>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</si>
  <si>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</si>
  <si>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</si>
  <si>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</si>
  <si>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</si>
  <si>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</si>
  <si>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</si>
  <si>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</si>
  <si>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</si>
  <si>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</si>
  <si>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</si>
  <si>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</si>
  <si>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</si>
  <si>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</si>
  <si>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</si>
  <si>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</si>
  <si>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</si>
  <si>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</si>
  <si>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</si>
  <si>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</si>
  <si>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</si>
  <si>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</si>
  <si>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</si>
  <si>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</si>
  <si>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</si>
  <si>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</si>
  <si>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</si>
  <si>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</si>
  <si>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</si>
  <si>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</si>
  <si>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</si>
  <si>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</si>
  <si>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</si>
  <si>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</si>
  <si>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</si>
  <si>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</si>
  <si>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</si>
  <si>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</si>
  <si>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</si>
  <si>
    <t>建筑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</si>
  <si>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</si>
  <si>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</si>
  <si>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</si>
  <si>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</si>
  <si>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</si>
  <si>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</si>
  <si>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</si>
  <si>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</si>
  <si>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</si>
  <si>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</si>
  <si>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曹操、曹仁、张郃（稀有）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</si>
  <si>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</si>
  <si>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</si>
  <si>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</si>
  <si>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</si>
  <si>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</si>
  <si>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</si>
  <si>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</si>
  <si>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</si>
  <si>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荀彧（稀有）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</si>
  <si>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</si>
  <si>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</si>
  <si>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</si>
  <si>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</si>
  <si>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</si>
  <si>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</si>
  <si>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</si>
  <si>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战鼓台</t>
  </si>
  <si>
    <t>袁绍、颜良、麴义（稀有）、张郃（稀有）</t>
  </si>
  <si>
    <t>高览、淳于琼</t>
  </si>
  <si>
    <t>审配、蒋义渠、韩猛、</t>
  </si>
  <si>
    <t>吕旷、高干、周昂、王门、郭援</t>
  </si>
  <si>
    <t>文丑（稀有）</t>
  </si>
  <si>
    <t>长持营</t>
  </si>
  <si>
    <t>张郃（稀有）</t>
  </si>
  <si>
    <t>吕布（稀有）、董卓、陈宫、张辽（稀有）</t>
  </si>
  <si>
    <t>高顺（稀有）、吕玲绮（稀有）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</si>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</sst>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_ "/>
    <numFmt numFmtId="41" formatCode="_ * #,##0_ ;_ * \-#,##0_ ;_ * &quot;-&quot;_ ;_ @_ "/>
    <numFmt numFmtId="178" formatCode="0.0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sz val="11"/>
      <name val="微软雅黑"/>
      <charset val="134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26" fillId="32" borderId="12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6" fillId="7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6" fontId="0" fillId="9" borderId="0" xfId="0" applyNumberFormat="1" applyFill="1" applyAlignment="1">
      <alignment horizontal="center" vertical="center"/>
    </xf>
    <xf numFmtId="176" fontId="3" fillId="9" borderId="0" xfId="0" applyNumberFormat="1" applyFont="1" applyFill="1" applyAlignment="1">
      <alignment horizontal="center" vertical="center"/>
    </xf>
    <xf numFmtId="176" fontId="0" fillId="9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177" fontId="1" fillId="2" borderId="0" xfId="0" applyNumberFormat="1" applyFont="1" applyFill="1">
      <alignment vertical="center"/>
    </xf>
    <xf numFmtId="0" fontId="1" fillId="0" borderId="4" xfId="0" applyFont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4" borderId="4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1" fillId="11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0" fontId="1" fillId="3" borderId="0" xfId="0" applyFont="1" applyFill="1">
      <alignment vertical="center"/>
    </xf>
    <xf numFmtId="177" fontId="2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A26D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4937760" y="1518285"/>
          <a:ext cx="590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4937760" y="1215390"/>
          <a:ext cx="57150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5904230" y="1150620"/>
          <a:ext cx="868045" cy="3740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5996305" y="1115695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04570" y="1150620"/>
          <a:ext cx="4247515" cy="345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058545" y="1521460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033145" y="1090295"/>
          <a:ext cx="818515" cy="3613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252345" y="1518285"/>
          <a:ext cx="79756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468880" y="1609725"/>
          <a:ext cx="3068955" cy="3028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346960" y="1676400"/>
          <a:ext cx="3208020" cy="622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172200" y="3502025"/>
          <a:ext cx="18516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232525" y="3089910"/>
          <a:ext cx="5568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245225" y="2717800"/>
          <a:ext cx="5441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270625" y="3891915"/>
          <a:ext cx="1753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4937760" y="3121660"/>
          <a:ext cx="612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4850765" y="268287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4892040" y="2724150"/>
          <a:ext cx="66294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442210" y="2705100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356485" y="2806065"/>
          <a:ext cx="729615" cy="1649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3703320" y="3977640"/>
          <a:ext cx="1851660" cy="497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4937760" y="3907790"/>
          <a:ext cx="617220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001260" y="350202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004435" y="2724150"/>
          <a:ext cx="550545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007610" y="3175635"/>
          <a:ext cx="604520" cy="313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4969510" y="1695450"/>
          <a:ext cx="623570" cy="172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4911090" y="2714625"/>
          <a:ext cx="582295" cy="3594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536950" y="1496695"/>
          <a:ext cx="73723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3706495" y="2708275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578225" y="3089910"/>
          <a:ext cx="742315" cy="213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581400" y="3345180"/>
          <a:ext cx="76771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397760" y="2765425"/>
          <a:ext cx="688340" cy="5416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425315" y="1141095"/>
          <a:ext cx="1129665" cy="2646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428490" y="668655"/>
          <a:ext cx="1155065" cy="31407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5.6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C11" sqref="C11"/>
    </sheetView>
  </sheetViews>
  <sheetFormatPr defaultColWidth="8.73148148148148" defaultRowHeight="16.2"/>
  <cols>
    <col min="1" max="1" width="8.73148148148148" style="2"/>
    <col min="2" max="3" width="16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pans="1:9">
      <c r="A1" s="19" t="s">
        <v>131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578</v>
      </c>
      <c r="H1" s="20" t="s">
        <v>112</v>
      </c>
      <c r="I1" s="18" t="s">
        <v>579</v>
      </c>
    </row>
    <row r="2" spans="1:9">
      <c r="A2" s="2">
        <v>1</v>
      </c>
      <c r="B2" s="17" t="s">
        <v>164</v>
      </c>
      <c r="C2" s="17" t="s">
        <v>169</v>
      </c>
      <c r="D2" s="17" t="s">
        <v>580</v>
      </c>
      <c r="E2" s="17" t="s">
        <v>581</v>
      </c>
      <c r="F2" s="17" t="s">
        <v>582</v>
      </c>
      <c r="G2" s="17" t="s">
        <v>583</v>
      </c>
      <c r="H2" s="17" t="s">
        <v>584</v>
      </c>
      <c r="I2" s="18">
        <v>2</v>
      </c>
    </row>
    <row r="3" spans="1:9">
      <c r="A3" s="2">
        <v>2</v>
      </c>
      <c r="I3" s="18">
        <v>3</v>
      </c>
    </row>
    <row r="4" spans="1:9">
      <c r="A4" s="2">
        <v>3</v>
      </c>
      <c r="B4" s="17" t="s">
        <v>184</v>
      </c>
      <c r="I4" s="18">
        <v>4</v>
      </c>
    </row>
    <row r="5" spans="1:9">
      <c r="A5" s="2">
        <v>4</v>
      </c>
      <c r="I5" s="18">
        <v>5</v>
      </c>
    </row>
    <row r="6" spans="1:9">
      <c r="A6" s="2">
        <v>5</v>
      </c>
      <c r="B6" s="17" t="s">
        <v>160</v>
      </c>
      <c r="C6" s="17" t="s">
        <v>585</v>
      </c>
      <c r="D6" s="17" t="s">
        <v>177</v>
      </c>
      <c r="I6" s="18">
        <v>6</v>
      </c>
    </row>
    <row r="7" spans="1:9">
      <c r="A7" s="2">
        <v>6</v>
      </c>
      <c r="I7" s="18">
        <v>7</v>
      </c>
    </row>
    <row r="8" spans="1:9">
      <c r="A8" s="2">
        <v>7</v>
      </c>
      <c r="B8" s="22" t="s">
        <v>586</v>
      </c>
      <c r="D8" s="17" t="s">
        <v>173</v>
      </c>
      <c r="I8" s="18">
        <v>8</v>
      </c>
    </row>
    <row r="9" spans="1:9">
      <c r="A9" s="2">
        <v>8</v>
      </c>
      <c r="I9" s="18">
        <v>9</v>
      </c>
    </row>
    <row r="10" spans="1:9">
      <c r="A10" s="2">
        <v>9</v>
      </c>
      <c r="B10" s="17" t="s">
        <v>587</v>
      </c>
      <c r="C10" s="17" t="s">
        <v>180</v>
      </c>
      <c r="I10" s="18">
        <v>10</v>
      </c>
    </row>
    <row r="11" spans="1:9">
      <c r="A11" s="2">
        <v>10</v>
      </c>
      <c r="I11" s="18">
        <v>11</v>
      </c>
    </row>
    <row r="12" spans="1:9">
      <c r="A12" s="2">
        <v>11</v>
      </c>
      <c r="I12" s="18">
        <v>12</v>
      </c>
    </row>
    <row r="13" spans="1:9">
      <c r="A13" s="2">
        <v>12</v>
      </c>
      <c r="B13" s="17" t="s">
        <v>198</v>
      </c>
      <c r="E13" s="17" t="s">
        <v>479</v>
      </c>
      <c r="G13" s="17" t="s">
        <v>588</v>
      </c>
      <c r="I13" s="18">
        <v>13</v>
      </c>
    </row>
    <row r="14" spans="1:9">
      <c r="A14" s="2">
        <v>13</v>
      </c>
      <c r="I14" s="18">
        <v>14</v>
      </c>
    </row>
    <row r="15" spans="1:9">
      <c r="A15" s="2">
        <v>14</v>
      </c>
      <c r="I15" s="18">
        <v>15</v>
      </c>
    </row>
    <row r="16" spans="1:9">
      <c r="A16" s="2">
        <v>15</v>
      </c>
      <c r="D16" s="17" t="s">
        <v>286</v>
      </c>
      <c r="I16" s="18">
        <v>16</v>
      </c>
    </row>
    <row r="17" spans="1:9">
      <c r="A17" s="2">
        <v>16</v>
      </c>
      <c r="I17" s="18">
        <v>17</v>
      </c>
    </row>
    <row r="18" spans="1:9">
      <c r="A18" s="2">
        <v>17</v>
      </c>
      <c r="I18" s="18">
        <v>18</v>
      </c>
    </row>
    <row r="19" spans="1:9">
      <c r="A19" s="2">
        <v>18</v>
      </c>
      <c r="I19" s="18">
        <v>19</v>
      </c>
    </row>
    <row r="20" spans="1:9">
      <c r="A20" s="2">
        <v>19</v>
      </c>
      <c r="I20" s="18">
        <v>20</v>
      </c>
    </row>
    <row r="21" spans="1:9">
      <c r="A21" s="2">
        <v>20</v>
      </c>
      <c r="I21" s="18">
        <v>21</v>
      </c>
    </row>
    <row r="22" spans="1:9">
      <c r="A22" s="2">
        <v>21</v>
      </c>
      <c r="I22" s="18">
        <v>21</v>
      </c>
    </row>
    <row r="23" spans="1:9">
      <c r="A23" s="2">
        <v>22</v>
      </c>
      <c r="I23" s="18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6" sqref="B5:C16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29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131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578</v>
      </c>
      <c r="H1" s="20" t="s">
        <v>112</v>
      </c>
      <c r="I1" s="18" t="s">
        <v>579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">
        <v>5</v>
      </c>
      <c r="B6" s="17" t="s">
        <v>83</v>
      </c>
      <c r="C6" s="23" t="s">
        <v>589</v>
      </c>
      <c r="D6" s="17" t="s">
        <v>590</v>
      </c>
      <c r="E6" s="17" t="s">
        <v>591</v>
      </c>
      <c r="F6" s="17" t="s">
        <v>592</v>
      </c>
      <c r="G6" s="17" t="s">
        <v>593</v>
      </c>
      <c r="H6" s="17" t="s">
        <v>594</v>
      </c>
      <c r="I6" s="18">
        <v>6</v>
      </c>
    </row>
    <row r="7" s="1" customFormat="1" spans="1:9">
      <c r="A7" s="2">
        <v>6</v>
      </c>
      <c r="B7" s="17"/>
      <c r="C7" s="17"/>
      <c r="D7" s="17"/>
      <c r="E7" s="17"/>
      <c r="F7" s="17"/>
      <c r="G7" s="17" t="s">
        <v>595</v>
      </c>
      <c r="H7" s="17"/>
      <c r="I7" s="18">
        <v>7</v>
      </c>
    </row>
    <row r="8" s="1" customFormat="1" spans="1:9">
      <c r="A8" s="2">
        <v>7</v>
      </c>
      <c r="B8" s="17"/>
      <c r="C8" s="17" t="s">
        <v>188</v>
      </c>
      <c r="D8" s="17"/>
      <c r="E8" s="17"/>
      <c r="F8" s="17"/>
      <c r="G8" s="17"/>
      <c r="H8" s="17"/>
      <c r="I8" s="18">
        <v>8</v>
      </c>
    </row>
    <row r="9" s="1" customFormat="1" spans="1:9">
      <c r="A9" s="2">
        <v>8</v>
      </c>
      <c r="B9" s="17"/>
      <c r="C9" s="17" t="s">
        <v>596</v>
      </c>
      <c r="D9" s="17"/>
      <c r="E9" s="17"/>
      <c r="F9" s="17"/>
      <c r="G9" s="17"/>
      <c r="H9" s="17"/>
      <c r="I9" s="18">
        <v>9</v>
      </c>
    </row>
    <row r="10" s="1" customFormat="1" spans="1:9">
      <c r="A10" s="2">
        <v>9</v>
      </c>
      <c r="B10" s="17"/>
      <c r="D10" s="17" t="s">
        <v>597</v>
      </c>
      <c r="E10" s="17" t="s">
        <v>441</v>
      </c>
      <c r="F10" s="17"/>
      <c r="H10" s="17"/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 t="s">
        <v>598</v>
      </c>
      <c r="D13" s="17" t="s">
        <v>271</v>
      </c>
      <c r="E13" s="17"/>
      <c r="F13" s="17"/>
      <c r="G13" s="17"/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/>
      <c r="E15" s="17"/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 t="s">
        <v>385</v>
      </c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6" sqref="C6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31.1111111111111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3" width="8.73148148148148" style="1"/>
  </cols>
  <sheetData>
    <row r="1" s="1" customFormat="1" spans="1:9">
      <c r="A1" s="19" t="s">
        <v>131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578</v>
      </c>
      <c r="H1" s="20" t="s">
        <v>112</v>
      </c>
      <c r="I1" s="18" t="s">
        <v>579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ht="31.2" spans="1:9">
      <c r="A10" s="2">
        <v>9</v>
      </c>
      <c r="B10" s="17" t="s">
        <v>599</v>
      </c>
      <c r="C10" s="23" t="s">
        <v>600</v>
      </c>
      <c r="D10" s="17" t="s">
        <v>601</v>
      </c>
      <c r="E10" s="17" t="s">
        <v>602</v>
      </c>
      <c r="F10" s="17" t="s">
        <v>603</v>
      </c>
      <c r="G10" s="17" t="s">
        <v>604</v>
      </c>
      <c r="H10" s="17" t="s">
        <v>605</v>
      </c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/>
      <c r="C13" s="17"/>
      <c r="D13" s="17" t="s">
        <v>239</v>
      </c>
      <c r="E13" s="17" t="s">
        <v>366</v>
      </c>
      <c r="F13" s="17"/>
      <c r="G13" s="17" t="s">
        <v>606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 t="s">
        <v>245</v>
      </c>
      <c r="E15" s="17" t="s">
        <v>373</v>
      </c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 t="s">
        <v>246</v>
      </c>
      <c r="E17" s="17" t="s">
        <v>374</v>
      </c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21" sqref="C21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30.4444444444444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131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578</v>
      </c>
      <c r="H1" s="20" t="s">
        <v>112</v>
      </c>
      <c r="I1" s="18" t="s">
        <v>579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ht="31.2" spans="1:9">
      <c r="A13" s="2">
        <v>12</v>
      </c>
      <c r="B13" s="17"/>
      <c r="C13" s="23" t="s">
        <v>607</v>
      </c>
      <c r="D13" s="17" t="s">
        <v>608</v>
      </c>
      <c r="E13" s="17" t="s">
        <v>609</v>
      </c>
      <c r="F13" s="17" t="s">
        <v>610</v>
      </c>
      <c r="G13" s="17" t="s">
        <v>193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 t="s">
        <v>611</v>
      </c>
      <c r="D15" s="17" t="s">
        <v>321</v>
      </c>
      <c r="E15" s="17"/>
      <c r="F15" s="17"/>
      <c r="G15" s="17" t="s">
        <v>612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H16" s="17"/>
      <c r="I16" s="18">
        <v>16</v>
      </c>
    </row>
    <row r="17" s="1" customFormat="1" spans="1:9">
      <c r="A17" s="2">
        <v>16</v>
      </c>
      <c r="B17" s="17"/>
      <c r="C17" s="17" t="s">
        <v>235</v>
      </c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 t="s">
        <v>234</v>
      </c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 t="s">
        <v>613</v>
      </c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5" sqref="D15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26.3333333333333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131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578</v>
      </c>
      <c r="H1" s="20" t="s">
        <v>112</v>
      </c>
      <c r="I1" s="18" t="s">
        <v>579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1">
        <v>12</v>
      </c>
      <c r="B13" s="17"/>
      <c r="C13" s="17"/>
      <c r="D13" s="17"/>
      <c r="E13" s="17"/>
      <c r="F13" s="17"/>
      <c r="G13" s="17"/>
      <c r="H13" s="17"/>
      <c r="I13" s="18">
        <v>13</v>
      </c>
    </row>
    <row r="14" s="1" customFormat="1" spans="1:9">
      <c r="A14" s="21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ht="46.8" spans="1:9">
      <c r="A15" s="2">
        <v>14</v>
      </c>
      <c r="B15" s="23" t="s">
        <v>614</v>
      </c>
      <c r="C15" s="23" t="s">
        <v>615</v>
      </c>
      <c r="D15" s="17" t="s">
        <v>616</v>
      </c>
      <c r="E15" s="17" t="s">
        <v>617</v>
      </c>
      <c r="F15" s="17" t="s">
        <v>618</v>
      </c>
      <c r="G15" s="17" t="s">
        <v>619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 t="s">
        <v>620</v>
      </c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 t="s">
        <v>621</v>
      </c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1"/>
    <col min="2" max="2" width="8.88888888888889" style="2"/>
    <col min="3" max="16384" width="8.88888888888889" style="1"/>
  </cols>
  <sheetData>
    <row r="1" ht="16.95" spans="2:2">
      <c r="B1" s="2" t="s">
        <v>622</v>
      </c>
    </row>
    <row r="2" spans="3:8">
      <c r="C2" s="3" t="s">
        <v>623</v>
      </c>
      <c r="D2" s="3">
        <v>1</v>
      </c>
      <c r="E2" s="3">
        <v>1</v>
      </c>
      <c r="F2" s="3">
        <v>1</v>
      </c>
      <c r="G2" s="4">
        <v>1</v>
      </c>
      <c r="H2" s="5">
        <v>1</v>
      </c>
    </row>
    <row r="3" spans="3:8">
      <c r="C3" s="6" t="s">
        <v>624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6" t="s">
        <v>625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6" t="s">
        <v>626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6" t="s">
        <v>627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6" t="s">
        <v>628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6" t="s">
        <v>629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6" t="s">
        <v>630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6" t="s">
        <v>631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6" t="s">
        <v>632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623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6" t="s">
        <v>624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6" t="s">
        <v>625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6" t="s">
        <v>633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6" t="s">
        <v>634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6" t="s">
        <v>635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6" t="s">
        <v>636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6" t="s">
        <v>637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6" t="s">
        <v>638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639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2"/>
  <cols>
    <col min="1" max="1" width="5.55555555555556" style="2" customWidth="1"/>
    <col min="2" max="2" width="7" style="1" customWidth="1"/>
    <col min="3" max="3" width="11.3333333333333" style="1" customWidth="1"/>
    <col min="4" max="9" width="8.88888888888889" style="1" customWidth="1"/>
    <col min="10" max="10" width="2.11111111111111" style="56" customWidth="1"/>
    <col min="11" max="11" width="4.23148148148148" style="1" customWidth="1"/>
    <col min="12" max="16" width="9" style="1"/>
    <col min="17" max="17" width="4.44444444444444" style="1" customWidth="1"/>
    <col min="18" max="19" width="9" style="1"/>
    <col min="20" max="20" width="10.1111111111111" style="1" customWidth="1"/>
    <col min="21" max="21" width="4" style="1" customWidth="1"/>
    <col min="22" max="16384" width="9" style="1"/>
  </cols>
  <sheetData>
    <row r="1" spans="1:22">
      <c r="A1" s="2" t="s">
        <v>2</v>
      </c>
      <c r="B1" s="29"/>
      <c r="C1" s="29" t="s">
        <v>3</v>
      </c>
      <c r="D1" s="57">
        <v>1</v>
      </c>
      <c r="E1" s="57">
        <v>2</v>
      </c>
      <c r="F1" s="57">
        <v>3</v>
      </c>
      <c r="G1" s="57">
        <v>4</v>
      </c>
      <c r="H1" s="57">
        <v>5</v>
      </c>
      <c r="I1" s="57">
        <v>6</v>
      </c>
      <c r="N1" s="1">
        <v>2</v>
      </c>
      <c r="V1" s="2" t="s">
        <v>4</v>
      </c>
    </row>
    <row r="2" spans="2:23">
      <c r="B2" s="29"/>
      <c r="C2" s="29" t="s">
        <v>5</v>
      </c>
      <c r="D2" s="57">
        <f>T3</f>
        <v>250</v>
      </c>
      <c r="E2" s="57">
        <f>T4</f>
        <v>375</v>
      </c>
      <c r="F2" s="57">
        <f>T5</f>
        <v>500</v>
      </c>
      <c r="G2" s="57">
        <f>T6</f>
        <v>625</v>
      </c>
      <c r="H2" s="57">
        <f>T7</f>
        <v>750</v>
      </c>
      <c r="I2" s="57">
        <f>T8</f>
        <v>875</v>
      </c>
      <c r="K2" s="60"/>
      <c r="L2" s="60" t="s">
        <v>6</v>
      </c>
      <c r="M2" s="60" t="s">
        <v>7</v>
      </c>
      <c r="N2" s="60" t="s">
        <v>8</v>
      </c>
      <c r="O2" s="60" t="s">
        <v>9</v>
      </c>
      <c r="Q2" s="60"/>
      <c r="R2" s="60" t="s">
        <v>10</v>
      </c>
      <c r="S2" s="60" t="s">
        <v>11</v>
      </c>
      <c r="T2" s="60" t="s">
        <v>9</v>
      </c>
      <c r="V2" s="1" t="s">
        <v>6</v>
      </c>
      <c r="W2" s="50" t="s">
        <v>12</v>
      </c>
    </row>
    <row r="3" spans="2:23">
      <c r="B3" s="57">
        <v>1</v>
      </c>
      <c r="C3" s="57">
        <f t="shared" ref="C3:C8" si="0">O3</f>
        <v>50</v>
      </c>
      <c r="D3" s="58">
        <f>D$2/$C3</f>
        <v>5</v>
      </c>
      <c r="E3" s="58">
        <f>E$2/$C3</f>
        <v>7.5</v>
      </c>
      <c r="F3" s="58">
        <f>F$2/$C3</f>
        <v>10</v>
      </c>
      <c r="G3" s="58">
        <f>G$2/$C3</f>
        <v>12.5</v>
      </c>
      <c r="H3" s="58">
        <f>H$2/$C3</f>
        <v>15</v>
      </c>
      <c r="I3" s="58">
        <f>I$2/$C3</f>
        <v>17.5</v>
      </c>
      <c r="K3" s="60">
        <v>1</v>
      </c>
      <c r="L3" s="1">
        <v>50</v>
      </c>
      <c r="M3" s="1">
        <v>0</v>
      </c>
      <c r="N3" s="1">
        <f>L3*$N$1</f>
        <v>100</v>
      </c>
      <c r="O3" s="61">
        <f t="shared" ref="O3:O8" si="1">M3*N3+(1-M3)*L3</f>
        <v>50</v>
      </c>
      <c r="Q3" s="60">
        <v>1</v>
      </c>
      <c r="R3" s="63">
        <v>250</v>
      </c>
      <c r="S3" s="1">
        <v>0</v>
      </c>
      <c r="T3" s="61">
        <f t="shared" ref="T3:T8" si="2">R3*(1+S3)</f>
        <v>250</v>
      </c>
      <c r="V3" s="1" t="s">
        <v>10</v>
      </c>
      <c r="W3" s="50" t="s">
        <v>12</v>
      </c>
    </row>
    <row r="4" spans="2:23">
      <c r="B4" s="57">
        <v>2</v>
      </c>
      <c r="C4" s="57">
        <f t="shared" si="0"/>
        <v>78.75</v>
      </c>
      <c r="D4" s="58">
        <f>D$2/$C4</f>
        <v>3.17460317460317</v>
      </c>
      <c r="E4" s="58">
        <f>E$2/$C4</f>
        <v>4.76190476190476</v>
      </c>
      <c r="F4" s="58">
        <f>F$2/$C4</f>
        <v>6.34920634920635</v>
      </c>
      <c r="G4" s="58">
        <f>G$2/$C4</f>
        <v>7.93650793650794</v>
      </c>
      <c r="H4" s="58">
        <f>H$2/$C4</f>
        <v>9.52380952380952</v>
      </c>
      <c r="I4" s="58">
        <f>I$2/$C4</f>
        <v>11.1111111111111</v>
      </c>
      <c r="K4" s="60">
        <v>2</v>
      </c>
      <c r="L4" s="1">
        <v>75</v>
      </c>
      <c r="M4" s="1">
        <v>0.05</v>
      </c>
      <c r="N4" s="1">
        <f>L4*$N$1</f>
        <v>150</v>
      </c>
      <c r="O4" s="61">
        <f t="shared" si="1"/>
        <v>78.75</v>
      </c>
      <c r="Q4" s="60">
        <v>2</v>
      </c>
      <c r="R4" s="63">
        <f>R3+125</f>
        <v>375</v>
      </c>
      <c r="S4" s="1">
        <v>0</v>
      </c>
      <c r="T4" s="61">
        <f t="shared" si="2"/>
        <v>375</v>
      </c>
      <c r="V4" s="1" t="s">
        <v>13</v>
      </c>
      <c r="W4" s="1">
        <v>10</v>
      </c>
    </row>
    <row r="5" spans="2:20">
      <c r="B5" s="57">
        <v>3</v>
      </c>
      <c r="C5" s="57">
        <f t="shared" si="0"/>
        <v>110</v>
      </c>
      <c r="D5" s="58">
        <f>D$2/$C5</f>
        <v>2.27272727272727</v>
      </c>
      <c r="E5" s="58">
        <f>E$2/$C5</f>
        <v>3.40909090909091</v>
      </c>
      <c r="F5" s="58">
        <f>F$2/$C5</f>
        <v>4.54545454545455</v>
      </c>
      <c r="G5" s="58">
        <f>G$2/$C5</f>
        <v>5.68181818181818</v>
      </c>
      <c r="H5" s="58">
        <f>H$2/$C5</f>
        <v>6.81818181818182</v>
      </c>
      <c r="I5" s="58">
        <f>I$2/$C5</f>
        <v>7.95454545454545</v>
      </c>
      <c r="K5" s="60">
        <v>3</v>
      </c>
      <c r="L5" s="1">
        <v>100</v>
      </c>
      <c r="M5" s="1">
        <v>0.1</v>
      </c>
      <c r="N5" s="1">
        <f>L5*$N$1</f>
        <v>200</v>
      </c>
      <c r="O5" s="61">
        <f t="shared" si="1"/>
        <v>110</v>
      </c>
      <c r="Q5" s="60">
        <v>3</v>
      </c>
      <c r="R5" s="63">
        <f>R4+125</f>
        <v>500</v>
      </c>
      <c r="S5" s="1">
        <v>0</v>
      </c>
      <c r="T5" s="61">
        <f t="shared" si="2"/>
        <v>500</v>
      </c>
    </row>
    <row r="6" spans="2:20">
      <c r="B6" s="57">
        <v>4</v>
      </c>
      <c r="C6" s="57">
        <f t="shared" si="0"/>
        <v>143.75</v>
      </c>
      <c r="D6" s="58">
        <f>D$2/$C6</f>
        <v>1.73913043478261</v>
      </c>
      <c r="E6" s="58">
        <f>E$2/$C6</f>
        <v>2.60869565217391</v>
      </c>
      <c r="F6" s="58">
        <f>F$2/$C6</f>
        <v>3.47826086956522</v>
      </c>
      <c r="G6" s="58">
        <f>G$2/$C6</f>
        <v>4.34782608695652</v>
      </c>
      <c r="H6" s="58">
        <f>H$2/$C6</f>
        <v>5.21739130434783</v>
      </c>
      <c r="I6" s="58">
        <f>I$2/$C6</f>
        <v>6.08695652173913</v>
      </c>
      <c r="K6" s="60">
        <v>4</v>
      </c>
      <c r="L6" s="1">
        <v>125</v>
      </c>
      <c r="M6" s="1">
        <v>0.15</v>
      </c>
      <c r="N6" s="1">
        <f>L6*$N$1</f>
        <v>250</v>
      </c>
      <c r="O6" s="61">
        <f t="shared" si="1"/>
        <v>143.75</v>
      </c>
      <c r="Q6" s="60">
        <v>4</v>
      </c>
      <c r="R6" s="63">
        <f>R5+125</f>
        <v>625</v>
      </c>
      <c r="S6" s="1">
        <v>0</v>
      </c>
      <c r="T6" s="61">
        <f t="shared" si="2"/>
        <v>625</v>
      </c>
    </row>
    <row r="7" spans="2:20">
      <c r="B7" s="57">
        <v>5</v>
      </c>
      <c r="C7" s="57">
        <f t="shared" si="0"/>
        <v>180</v>
      </c>
      <c r="D7" s="58">
        <f>D$2/$C7</f>
        <v>1.38888888888889</v>
      </c>
      <c r="E7" s="58">
        <f>E$2/$C7</f>
        <v>2.08333333333333</v>
      </c>
      <c r="F7" s="58">
        <f>F$2/$C7</f>
        <v>2.77777777777778</v>
      </c>
      <c r="G7" s="58">
        <f>G$2/$C7</f>
        <v>3.47222222222222</v>
      </c>
      <c r="H7" s="58">
        <f>H$2/$C7</f>
        <v>4.16666666666667</v>
      </c>
      <c r="I7" s="58">
        <f>I$2/$C7</f>
        <v>4.86111111111111</v>
      </c>
      <c r="K7" s="60">
        <v>5</v>
      </c>
      <c r="L7" s="1">
        <v>150</v>
      </c>
      <c r="M7" s="1">
        <v>0.2</v>
      </c>
      <c r="N7" s="1">
        <f>L7*$N$1</f>
        <v>300</v>
      </c>
      <c r="O7" s="61">
        <f t="shared" si="1"/>
        <v>180</v>
      </c>
      <c r="Q7" s="60">
        <v>5</v>
      </c>
      <c r="R7" s="63">
        <f>R6+125</f>
        <v>750</v>
      </c>
      <c r="S7" s="1">
        <v>0</v>
      </c>
      <c r="T7" s="61">
        <f t="shared" si="2"/>
        <v>750</v>
      </c>
    </row>
    <row r="8" spans="2:20">
      <c r="B8" s="57">
        <v>6</v>
      </c>
      <c r="C8" s="57">
        <f t="shared" si="0"/>
        <v>218.75</v>
      </c>
      <c r="D8" s="58">
        <f>D$2/$C8</f>
        <v>1.14285714285714</v>
      </c>
      <c r="E8" s="58">
        <f>E$2/$C8</f>
        <v>1.71428571428571</v>
      </c>
      <c r="F8" s="58">
        <f>F$2/$C8</f>
        <v>2.28571428571429</v>
      </c>
      <c r="G8" s="58">
        <f>G$2/$C8</f>
        <v>2.85714285714286</v>
      </c>
      <c r="H8" s="58">
        <f>H$2/$C8</f>
        <v>3.42857142857143</v>
      </c>
      <c r="I8" s="58">
        <f>I$2/$C8</f>
        <v>4</v>
      </c>
      <c r="K8" s="60">
        <v>6</v>
      </c>
      <c r="L8" s="1">
        <v>175</v>
      </c>
      <c r="M8" s="1">
        <v>0.25</v>
      </c>
      <c r="N8" s="1">
        <f>L8*$N$1</f>
        <v>350</v>
      </c>
      <c r="O8" s="61">
        <f t="shared" si="1"/>
        <v>218.75</v>
      </c>
      <c r="Q8" s="60">
        <v>6</v>
      </c>
      <c r="R8" s="63">
        <f>R7+125</f>
        <v>875</v>
      </c>
      <c r="S8" s="1">
        <v>0</v>
      </c>
      <c r="T8" s="61">
        <f t="shared" si="2"/>
        <v>875</v>
      </c>
    </row>
    <row r="10" spans="1:14">
      <c r="A10" s="2" t="s">
        <v>14</v>
      </c>
      <c r="B10" s="29"/>
      <c r="C10" s="29" t="s">
        <v>3</v>
      </c>
      <c r="D10" s="57">
        <v>1</v>
      </c>
      <c r="E10" s="57">
        <v>2</v>
      </c>
      <c r="F10" s="57">
        <v>3</v>
      </c>
      <c r="G10" s="57">
        <v>4</v>
      </c>
      <c r="H10" s="57">
        <v>5</v>
      </c>
      <c r="I10" s="57">
        <v>6</v>
      </c>
      <c r="N10" s="1">
        <v>1.5</v>
      </c>
    </row>
    <row r="11" spans="2:20">
      <c r="B11" s="29"/>
      <c r="C11" s="29" t="s">
        <v>5</v>
      </c>
      <c r="D11" s="57">
        <f>T12</f>
        <v>263.157894736842</v>
      </c>
      <c r="E11" s="57">
        <f>T13</f>
        <v>416.666666666667</v>
      </c>
      <c r="F11" s="57">
        <f>T14</f>
        <v>588.235294117647</v>
      </c>
      <c r="G11" s="57">
        <f>T15</f>
        <v>781.25</v>
      </c>
      <c r="H11" s="57">
        <f>T16</f>
        <v>1000</v>
      </c>
      <c r="I11" s="57">
        <f>T17</f>
        <v>1250</v>
      </c>
      <c r="K11" s="60"/>
      <c r="L11" s="60" t="s">
        <v>6</v>
      </c>
      <c r="M11" s="60" t="s">
        <v>15</v>
      </c>
      <c r="N11" s="60" t="s">
        <v>16</v>
      </c>
      <c r="O11" s="60" t="s">
        <v>9</v>
      </c>
      <c r="Q11" s="60"/>
      <c r="R11" s="60" t="s">
        <v>10</v>
      </c>
      <c r="S11" s="60" t="s">
        <v>11</v>
      </c>
      <c r="T11" s="60" t="s">
        <v>9</v>
      </c>
    </row>
    <row r="12" spans="2:20">
      <c r="B12" s="57">
        <v>1</v>
      </c>
      <c r="C12" s="59">
        <f t="shared" ref="C12:C17" si="3">O12</f>
        <v>51.25</v>
      </c>
      <c r="D12" s="58">
        <f t="shared" ref="D12:D17" si="4">D$11/$C12</f>
        <v>5.13478818998716</v>
      </c>
      <c r="E12" s="58">
        <f t="shared" ref="E12:E17" si="5">E$11/$C12</f>
        <v>8.13008130081302</v>
      </c>
      <c r="F12" s="58">
        <f t="shared" ref="F12:F17" si="6">F$11/$C12</f>
        <v>11.4777618364419</v>
      </c>
      <c r="G12" s="58">
        <f t="shared" ref="G12:G17" si="7">G$11/$C12</f>
        <v>15.2439024390244</v>
      </c>
      <c r="H12" s="58">
        <f t="shared" ref="H12:H17" si="8">H$11/$C12</f>
        <v>19.5121951219512</v>
      </c>
      <c r="I12" s="58">
        <f t="shared" ref="I12:I17" si="9">I$11/$C12</f>
        <v>24.390243902439</v>
      </c>
      <c r="K12" s="60">
        <v>1</v>
      </c>
      <c r="L12" s="1">
        <f t="shared" ref="L12:L17" si="10">L3</f>
        <v>50</v>
      </c>
      <c r="M12" s="1">
        <v>0.05</v>
      </c>
      <c r="N12" s="44">
        <f t="shared" ref="N12:N17" si="11">L12*$N$10</f>
        <v>75</v>
      </c>
      <c r="O12" s="62">
        <f>M3*N3+M12*N12+(1-M12-M3)*L12</f>
        <v>51.25</v>
      </c>
      <c r="Q12" s="60">
        <v>1</v>
      </c>
      <c r="R12" s="44">
        <f t="shared" ref="R12:R17" si="12">T3</f>
        <v>250</v>
      </c>
      <c r="S12" s="1">
        <v>0.05</v>
      </c>
      <c r="T12" s="61">
        <f>R12/(1-S12)</f>
        <v>263.157894736842</v>
      </c>
    </row>
    <row r="13" spans="2:20">
      <c r="B13" s="57">
        <v>2</v>
      </c>
      <c r="C13" s="59">
        <f t="shared" si="3"/>
        <v>82.5</v>
      </c>
      <c r="D13" s="58">
        <f t="shared" si="4"/>
        <v>3.18979266347687</v>
      </c>
      <c r="E13" s="58">
        <f t="shared" si="5"/>
        <v>5.05050505050505</v>
      </c>
      <c r="F13" s="58">
        <f t="shared" si="6"/>
        <v>7.1301247771836</v>
      </c>
      <c r="G13" s="58">
        <f t="shared" si="7"/>
        <v>9.46969696969697</v>
      </c>
      <c r="H13" s="58">
        <f t="shared" si="8"/>
        <v>12.1212121212121</v>
      </c>
      <c r="I13" s="58">
        <f t="shared" si="9"/>
        <v>15.1515151515152</v>
      </c>
      <c r="K13" s="60">
        <v>2</v>
      </c>
      <c r="L13" s="1">
        <f t="shared" si="10"/>
        <v>75</v>
      </c>
      <c r="M13" s="1">
        <v>0.1</v>
      </c>
      <c r="N13" s="44">
        <f t="shared" si="11"/>
        <v>112.5</v>
      </c>
      <c r="O13" s="62">
        <f t="shared" ref="O12:O17" si="13">M4*N4+M13*N13+(1-M13-M4)*L13</f>
        <v>82.5</v>
      </c>
      <c r="Q13" s="60">
        <v>2</v>
      </c>
      <c r="R13" s="44">
        <f t="shared" si="12"/>
        <v>375</v>
      </c>
      <c r="S13" s="1">
        <v>0.1</v>
      </c>
      <c r="T13" s="61">
        <f t="shared" ref="T12:T17" si="14">R13/(1-S13)</f>
        <v>416.666666666667</v>
      </c>
    </row>
    <row r="14" spans="2:20">
      <c r="B14" s="57">
        <v>3</v>
      </c>
      <c r="C14" s="59">
        <f t="shared" si="3"/>
        <v>117.5</v>
      </c>
      <c r="D14" s="58">
        <f t="shared" si="4"/>
        <v>2.23964165733483</v>
      </c>
      <c r="E14" s="58">
        <f t="shared" si="5"/>
        <v>3.54609929078014</v>
      </c>
      <c r="F14" s="58">
        <f t="shared" si="6"/>
        <v>5.00625782227785</v>
      </c>
      <c r="G14" s="58">
        <f t="shared" si="7"/>
        <v>6.64893617021277</v>
      </c>
      <c r="H14" s="58">
        <f t="shared" si="8"/>
        <v>8.51063829787234</v>
      </c>
      <c r="I14" s="58">
        <f t="shared" si="9"/>
        <v>10.6382978723404</v>
      </c>
      <c r="K14" s="60">
        <v>3</v>
      </c>
      <c r="L14" s="1">
        <f t="shared" si="10"/>
        <v>100</v>
      </c>
      <c r="M14" s="1">
        <v>0.15</v>
      </c>
      <c r="N14" s="44">
        <f t="shared" si="11"/>
        <v>150</v>
      </c>
      <c r="O14" s="62">
        <f t="shared" si="13"/>
        <v>117.5</v>
      </c>
      <c r="Q14" s="60">
        <v>3</v>
      </c>
      <c r="R14" s="44">
        <f t="shared" si="12"/>
        <v>500</v>
      </c>
      <c r="S14" s="1">
        <v>0.15</v>
      </c>
      <c r="T14" s="61">
        <f t="shared" si="14"/>
        <v>588.235294117647</v>
      </c>
    </row>
    <row r="15" spans="2:20">
      <c r="B15" s="57">
        <v>4</v>
      </c>
      <c r="C15" s="59">
        <f t="shared" si="3"/>
        <v>156.25</v>
      </c>
      <c r="D15" s="58">
        <f t="shared" si="4"/>
        <v>1.68421052631579</v>
      </c>
      <c r="E15" s="58">
        <f t="shared" si="5"/>
        <v>2.66666666666667</v>
      </c>
      <c r="F15" s="58">
        <f t="shared" si="6"/>
        <v>3.76470588235294</v>
      </c>
      <c r="G15" s="58">
        <f t="shared" si="7"/>
        <v>5</v>
      </c>
      <c r="H15" s="58">
        <f t="shared" si="8"/>
        <v>6.4</v>
      </c>
      <c r="I15" s="58">
        <f t="shared" si="9"/>
        <v>8</v>
      </c>
      <c r="K15" s="60">
        <v>4</v>
      </c>
      <c r="L15" s="1">
        <f t="shared" si="10"/>
        <v>125</v>
      </c>
      <c r="M15" s="1">
        <v>0.2</v>
      </c>
      <c r="N15" s="44">
        <f t="shared" si="11"/>
        <v>187.5</v>
      </c>
      <c r="O15" s="62">
        <f t="shared" si="13"/>
        <v>156.25</v>
      </c>
      <c r="Q15" s="60">
        <v>4</v>
      </c>
      <c r="R15" s="44">
        <f t="shared" si="12"/>
        <v>625</v>
      </c>
      <c r="S15" s="1">
        <v>0.2</v>
      </c>
      <c r="T15" s="61">
        <f t="shared" si="14"/>
        <v>781.25</v>
      </c>
    </row>
    <row r="16" spans="2:20">
      <c r="B16" s="57">
        <v>5</v>
      </c>
      <c r="C16" s="59">
        <f t="shared" si="3"/>
        <v>198.75</v>
      </c>
      <c r="D16" s="58">
        <f t="shared" si="4"/>
        <v>1.32406487917908</v>
      </c>
      <c r="E16" s="58">
        <f t="shared" si="5"/>
        <v>2.09643605870021</v>
      </c>
      <c r="F16" s="58">
        <f t="shared" si="6"/>
        <v>2.95967443581206</v>
      </c>
      <c r="G16" s="58">
        <f t="shared" si="7"/>
        <v>3.93081761006289</v>
      </c>
      <c r="H16" s="58">
        <f t="shared" si="8"/>
        <v>5.0314465408805</v>
      </c>
      <c r="I16" s="58">
        <f t="shared" si="9"/>
        <v>6.28930817610063</v>
      </c>
      <c r="K16" s="60">
        <v>5</v>
      </c>
      <c r="L16" s="1">
        <f t="shared" si="10"/>
        <v>150</v>
      </c>
      <c r="M16" s="1">
        <v>0.25</v>
      </c>
      <c r="N16" s="44">
        <f t="shared" si="11"/>
        <v>225</v>
      </c>
      <c r="O16" s="62">
        <f t="shared" si="13"/>
        <v>198.75</v>
      </c>
      <c r="Q16" s="60">
        <v>5</v>
      </c>
      <c r="R16" s="44">
        <f t="shared" si="12"/>
        <v>750</v>
      </c>
      <c r="S16" s="1">
        <v>0.25</v>
      </c>
      <c r="T16" s="61">
        <f t="shared" si="14"/>
        <v>1000</v>
      </c>
    </row>
    <row r="17" spans="2:20">
      <c r="B17" s="57">
        <v>6</v>
      </c>
      <c r="C17" s="59">
        <f t="shared" si="3"/>
        <v>245</v>
      </c>
      <c r="D17" s="58">
        <f t="shared" si="4"/>
        <v>1.07411385606874</v>
      </c>
      <c r="E17" s="58">
        <f t="shared" si="5"/>
        <v>1.70068027210884</v>
      </c>
      <c r="F17" s="58">
        <f t="shared" si="6"/>
        <v>2.40096038415366</v>
      </c>
      <c r="G17" s="58">
        <f t="shared" si="7"/>
        <v>3.18877551020408</v>
      </c>
      <c r="H17" s="58">
        <f t="shared" si="8"/>
        <v>4.08163265306122</v>
      </c>
      <c r="I17" s="58">
        <f t="shared" si="9"/>
        <v>5.10204081632653</v>
      </c>
      <c r="K17" s="60">
        <v>6</v>
      </c>
      <c r="L17" s="1">
        <f t="shared" si="10"/>
        <v>175</v>
      </c>
      <c r="M17" s="1">
        <v>0.3</v>
      </c>
      <c r="N17" s="44">
        <f t="shared" si="11"/>
        <v>262.5</v>
      </c>
      <c r="O17" s="62">
        <f t="shared" si="13"/>
        <v>245</v>
      </c>
      <c r="Q17" s="60">
        <v>6</v>
      </c>
      <c r="R17" s="44">
        <f t="shared" si="12"/>
        <v>875</v>
      </c>
      <c r="S17" s="1">
        <v>0.3</v>
      </c>
      <c r="T17" s="61">
        <f t="shared" si="14"/>
        <v>1250</v>
      </c>
    </row>
    <row r="19" spans="1:9">
      <c r="A19" s="2" t="s">
        <v>17</v>
      </c>
      <c r="B19" s="29"/>
      <c r="C19" s="29" t="s">
        <v>3</v>
      </c>
      <c r="D19" s="57">
        <v>1</v>
      </c>
      <c r="E19" s="57">
        <v>2</v>
      </c>
      <c r="F19" s="57">
        <v>3</v>
      </c>
      <c r="G19" s="57">
        <v>4</v>
      </c>
      <c r="H19" s="57">
        <v>5</v>
      </c>
      <c r="I19" s="57">
        <v>6</v>
      </c>
    </row>
    <row r="20" spans="2:19">
      <c r="B20" s="29"/>
      <c r="C20" s="29" t="s">
        <v>5</v>
      </c>
      <c r="D20" s="57">
        <f>S21</f>
        <v>394.736842105263</v>
      </c>
      <c r="E20" s="57">
        <f>S22</f>
        <v>625.000000000001</v>
      </c>
      <c r="F20" s="57">
        <f>S23</f>
        <v>882.35294117647</v>
      </c>
      <c r="G20" s="57">
        <f>S24</f>
        <v>1171.875</v>
      </c>
      <c r="H20" s="57">
        <f>S25</f>
        <v>1500</v>
      </c>
      <c r="I20" s="57">
        <f>S26</f>
        <v>1875</v>
      </c>
      <c r="K20" s="60"/>
      <c r="L20" s="60" t="s">
        <v>6</v>
      </c>
      <c r="M20" s="60" t="s">
        <v>9</v>
      </c>
      <c r="Q20" s="60"/>
      <c r="R20" s="60" t="s">
        <v>10</v>
      </c>
      <c r="S20" s="60" t="s">
        <v>9</v>
      </c>
    </row>
    <row r="21" spans="2:20">
      <c r="B21" s="57">
        <v>1</v>
      </c>
      <c r="C21" s="59">
        <f t="shared" ref="C21:C26" si="15">M21</f>
        <v>76.875</v>
      </c>
      <c r="D21" s="58">
        <f t="shared" ref="D21:D26" si="16">D$20/$C21</f>
        <v>5.13478818998716</v>
      </c>
      <c r="E21" s="58">
        <f t="shared" ref="E21:E26" si="17">E$20/$C21</f>
        <v>8.13008130081302</v>
      </c>
      <c r="F21" s="58">
        <f t="shared" ref="F21:F26" si="18">F$20/$C21</f>
        <v>11.4777618364419</v>
      </c>
      <c r="G21" s="58">
        <f t="shared" ref="G21:G26" si="19">G$20/$C21</f>
        <v>15.2439024390244</v>
      </c>
      <c r="H21" s="58">
        <f t="shared" ref="H21:H26" si="20">H$20/$C21</f>
        <v>19.5121951219512</v>
      </c>
      <c r="I21" s="58">
        <f t="shared" ref="I21:I26" si="21">I$20/$C21</f>
        <v>24.390243902439</v>
      </c>
      <c r="K21" s="60">
        <v>1</v>
      </c>
      <c r="L21" s="44">
        <f>O12</f>
        <v>51.25</v>
      </c>
      <c r="M21" s="44">
        <f t="shared" ref="M21:M26" si="22">L21*1.5</f>
        <v>76.875</v>
      </c>
      <c r="Q21" s="60">
        <v>1</v>
      </c>
      <c r="R21" s="44">
        <f>T12</f>
        <v>263.157894736842</v>
      </c>
      <c r="S21" s="44">
        <f>R21*1.5</f>
        <v>394.736842105263</v>
      </c>
      <c r="T21" s="44"/>
    </row>
    <row r="22" spans="2:20">
      <c r="B22" s="57">
        <v>2</v>
      </c>
      <c r="C22" s="59">
        <f t="shared" si="15"/>
        <v>123.75</v>
      </c>
      <c r="D22" s="58">
        <f t="shared" si="16"/>
        <v>3.18979266347687</v>
      </c>
      <c r="E22" s="58">
        <f t="shared" si="17"/>
        <v>5.05050505050506</v>
      </c>
      <c r="F22" s="58">
        <f t="shared" si="18"/>
        <v>7.1301247771836</v>
      </c>
      <c r="G22" s="58">
        <f t="shared" si="19"/>
        <v>9.46969696969697</v>
      </c>
      <c r="H22" s="58">
        <f t="shared" si="20"/>
        <v>12.1212121212121</v>
      </c>
      <c r="I22" s="58">
        <f t="shared" si="21"/>
        <v>15.1515151515152</v>
      </c>
      <c r="K22" s="60">
        <v>2</v>
      </c>
      <c r="L22" s="44">
        <f>O13</f>
        <v>82.5</v>
      </c>
      <c r="M22" s="44">
        <f t="shared" si="22"/>
        <v>123.75</v>
      </c>
      <c r="Q22" s="60">
        <v>2</v>
      </c>
      <c r="R22" s="44">
        <f t="shared" ref="R21:R26" si="23">T13</f>
        <v>416.666666666667</v>
      </c>
      <c r="S22" s="44">
        <f t="shared" ref="S21:S26" si="24">R22*1.5</f>
        <v>625.000000000001</v>
      </c>
      <c r="T22" s="44"/>
    </row>
    <row r="23" spans="2:20">
      <c r="B23" s="57">
        <v>3</v>
      </c>
      <c r="C23" s="59">
        <f t="shared" si="15"/>
        <v>176.25</v>
      </c>
      <c r="D23" s="58">
        <f t="shared" si="16"/>
        <v>2.23964165733483</v>
      </c>
      <c r="E23" s="58">
        <f t="shared" si="17"/>
        <v>3.54609929078015</v>
      </c>
      <c r="F23" s="58">
        <f t="shared" si="18"/>
        <v>5.00625782227784</v>
      </c>
      <c r="G23" s="58">
        <f t="shared" si="19"/>
        <v>6.64893617021277</v>
      </c>
      <c r="H23" s="58">
        <f t="shared" si="20"/>
        <v>8.51063829787234</v>
      </c>
      <c r="I23" s="58">
        <f t="shared" si="21"/>
        <v>10.6382978723404</v>
      </c>
      <c r="K23" s="60">
        <v>3</v>
      </c>
      <c r="L23" s="44">
        <f t="shared" ref="L21:L26" si="25">O14</f>
        <v>117.5</v>
      </c>
      <c r="M23" s="44">
        <f t="shared" si="22"/>
        <v>176.25</v>
      </c>
      <c r="Q23" s="60">
        <v>3</v>
      </c>
      <c r="R23" s="44">
        <f t="shared" si="23"/>
        <v>588.235294117647</v>
      </c>
      <c r="S23" s="44">
        <f t="shared" si="24"/>
        <v>882.35294117647</v>
      </c>
      <c r="T23" s="44"/>
    </row>
    <row r="24" spans="2:20">
      <c r="B24" s="57">
        <v>4</v>
      </c>
      <c r="C24" s="59">
        <f t="shared" si="15"/>
        <v>234.375</v>
      </c>
      <c r="D24" s="58">
        <f t="shared" si="16"/>
        <v>1.68421052631579</v>
      </c>
      <c r="E24" s="58">
        <f t="shared" si="17"/>
        <v>2.66666666666667</v>
      </c>
      <c r="F24" s="58">
        <f t="shared" si="18"/>
        <v>3.76470588235294</v>
      </c>
      <c r="G24" s="58">
        <f t="shared" si="19"/>
        <v>5</v>
      </c>
      <c r="H24" s="58">
        <f t="shared" si="20"/>
        <v>6.4</v>
      </c>
      <c r="I24" s="58">
        <f t="shared" si="21"/>
        <v>8</v>
      </c>
      <c r="K24" s="60">
        <v>4</v>
      </c>
      <c r="L24" s="44">
        <f t="shared" si="25"/>
        <v>156.25</v>
      </c>
      <c r="M24" s="44">
        <f t="shared" si="22"/>
        <v>234.375</v>
      </c>
      <c r="Q24" s="60">
        <v>4</v>
      </c>
      <c r="R24" s="44">
        <f t="shared" si="23"/>
        <v>781.25</v>
      </c>
      <c r="S24" s="44">
        <f t="shared" si="24"/>
        <v>1171.875</v>
      </c>
      <c r="T24" s="44"/>
    </row>
    <row r="25" spans="2:20">
      <c r="B25" s="57">
        <v>5</v>
      </c>
      <c r="C25" s="59">
        <f t="shared" si="15"/>
        <v>298.125</v>
      </c>
      <c r="D25" s="58">
        <f t="shared" si="16"/>
        <v>1.32406487917908</v>
      </c>
      <c r="E25" s="58">
        <f t="shared" si="17"/>
        <v>2.09643605870021</v>
      </c>
      <c r="F25" s="58">
        <f t="shared" si="18"/>
        <v>2.95967443581206</v>
      </c>
      <c r="G25" s="58">
        <f t="shared" si="19"/>
        <v>3.93081761006289</v>
      </c>
      <c r="H25" s="58">
        <f t="shared" si="20"/>
        <v>5.0314465408805</v>
      </c>
      <c r="I25" s="58">
        <f t="shared" si="21"/>
        <v>6.28930817610063</v>
      </c>
      <c r="K25" s="60">
        <v>5</v>
      </c>
      <c r="L25" s="44">
        <f t="shared" si="25"/>
        <v>198.75</v>
      </c>
      <c r="M25" s="44">
        <f t="shared" si="22"/>
        <v>298.125</v>
      </c>
      <c r="Q25" s="60">
        <v>5</v>
      </c>
      <c r="R25" s="44">
        <f t="shared" si="23"/>
        <v>1000</v>
      </c>
      <c r="S25" s="44">
        <f t="shared" si="24"/>
        <v>1500</v>
      </c>
      <c r="T25" s="44"/>
    </row>
    <row r="26" spans="2:20">
      <c r="B26" s="57">
        <v>6</v>
      </c>
      <c r="C26" s="59">
        <f t="shared" si="15"/>
        <v>367.5</v>
      </c>
      <c r="D26" s="58">
        <f t="shared" si="16"/>
        <v>1.07411385606874</v>
      </c>
      <c r="E26" s="58">
        <f t="shared" si="17"/>
        <v>1.70068027210885</v>
      </c>
      <c r="F26" s="58">
        <f t="shared" si="18"/>
        <v>2.40096038415366</v>
      </c>
      <c r="G26" s="58">
        <f t="shared" si="19"/>
        <v>3.18877551020408</v>
      </c>
      <c r="H26" s="58">
        <f t="shared" si="20"/>
        <v>4.08163265306122</v>
      </c>
      <c r="I26" s="58">
        <f t="shared" si="21"/>
        <v>5.10204081632653</v>
      </c>
      <c r="K26" s="60">
        <v>6</v>
      </c>
      <c r="L26" s="44">
        <f t="shared" si="25"/>
        <v>245</v>
      </c>
      <c r="M26" s="44">
        <f t="shared" si="22"/>
        <v>367.5</v>
      </c>
      <c r="Q26" s="60">
        <v>6</v>
      </c>
      <c r="R26" s="44">
        <f t="shared" si="23"/>
        <v>1250</v>
      </c>
      <c r="S26" s="44">
        <f t="shared" si="24"/>
        <v>1875</v>
      </c>
      <c r="T26" s="4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2:S34"/>
  <sheetViews>
    <sheetView tabSelected="1" workbookViewId="0">
      <selection activeCell="L15" sqref="L15"/>
    </sheetView>
  </sheetViews>
  <sheetFormatPr defaultColWidth="9" defaultRowHeight="15.6"/>
  <cols>
    <col min="1" max="16384" width="9" style="24"/>
  </cols>
  <sheetData>
    <row r="2" spans="3:13">
      <c r="C2" s="24" t="s">
        <v>18</v>
      </c>
      <c r="D2" s="24" t="s">
        <v>19</v>
      </c>
      <c r="J2" s="24" t="s">
        <v>20</v>
      </c>
      <c r="K2" s="24" t="s">
        <v>18</v>
      </c>
      <c r="L2" s="24" t="s">
        <v>21</v>
      </c>
      <c r="M2" s="24" t="s">
        <v>22</v>
      </c>
    </row>
    <row r="3" spans="2:13">
      <c r="B3" s="24" t="s">
        <v>22</v>
      </c>
      <c r="C3" s="24">
        <f>300/10</f>
        <v>30</v>
      </c>
      <c r="D3" s="24">
        <v>0.5</v>
      </c>
      <c r="J3" s="24">
        <v>100</v>
      </c>
      <c r="K3" s="24">
        <v>3000</v>
      </c>
      <c r="L3" s="24">
        <v>10</v>
      </c>
      <c r="M3" s="24">
        <v>100</v>
      </c>
    </row>
    <row r="4" ht="16.2" spans="2:9">
      <c r="B4" s="24" t="s">
        <v>23</v>
      </c>
      <c r="C4" s="24">
        <f>200/10</f>
        <v>20</v>
      </c>
      <c r="D4" s="24">
        <v>1</v>
      </c>
      <c r="I4" s="55" t="s">
        <v>24</v>
      </c>
    </row>
    <row r="5" spans="2:11">
      <c r="B5" s="24" t="s">
        <v>25</v>
      </c>
      <c r="J5" s="24" t="s">
        <v>26</v>
      </c>
      <c r="K5" s="24" t="s">
        <v>27</v>
      </c>
    </row>
    <row r="6" spans="10:11">
      <c r="J6" s="24" t="s">
        <v>28</v>
      </c>
      <c r="K6" s="24" t="s">
        <v>29</v>
      </c>
    </row>
    <row r="7" spans="10:11">
      <c r="J7" s="24" t="s">
        <v>30</v>
      </c>
      <c r="K7" s="24" t="s">
        <v>31</v>
      </c>
    </row>
    <row r="9" spans="10:11">
      <c r="J9" s="24" t="s">
        <v>32</v>
      </c>
      <c r="K9" s="24" t="s">
        <v>33</v>
      </c>
    </row>
    <row r="10" spans="10:11">
      <c r="J10" s="24" t="s">
        <v>34</v>
      </c>
      <c r="K10" s="24" t="s">
        <v>35</v>
      </c>
    </row>
    <row r="11" spans="2:11">
      <c r="B11" s="24">
        <v>1</v>
      </c>
      <c r="C11" s="24">
        <v>5</v>
      </c>
      <c r="J11" s="24" t="s">
        <v>36</v>
      </c>
      <c r="K11" s="24" t="s">
        <v>37</v>
      </c>
    </row>
    <row r="12" spans="2:11">
      <c r="B12" s="24">
        <v>2</v>
      </c>
      <c r="C12" s="24">
        <v>5</v>
      </c>
      <c r="J12" s="24" t="s">
        <v>38</v>
      </c>
      <c r="K12" s="24" t="s">
        <v>39</v>
      </c>
    </row>
    <row r="13" spans="2:11">
      <c r="B13" s="24">
        <v>3</v>
      </c>
      <c r="C13" s="24">
        <v>10</v>
      </c>
      <c r="J13" s="24" t="s">
        <v>40</v>
      </c>
      <c r="K13" s="24" t="s">
        <v>41</v>
      </c>
    </row>
    <row r="14" spans="2:11">
      <c r="B14" s="24">
        <v>4</v>
      </c>
      <c r="C14" s="24">
        <v>20</v>
      </c>
      <c r="J14" s="24" t="s">
        <v>42</v>
      </c>
      <c r="K14" s="24" t="s">
        <v>43</v>
      </c>
    </row>
    <row r="15" spans="2:11">
      <c r="B15" s="24">
        <v>5</v>
      </c>
      <c r="C15" s="24">
        <v>40</v>
      </c>
      <c r="J15" s="24" t="s">
        <v>44</v>
      </c>
      <c r="K15" s="24" t="s">
        <v>45</v>
      </c>
    </row>
    <row r="16" ht="16.2" spans="2:9">
      <c r="B16" s="24">
        <v>6</v>
      </c>
      <c r="C16" s="24">
        <v>80</v>
      </c>
      <c r="I16" s="55" t="s">
        <v>46</v>
      </c>
    </row>
    <row r="17" spans="2:11">
      <c r="B17" s="24">
        <v>7</v>
      </c>
      <c r="C17" s="24">
        <v>100</v>
      </c>
      <c r="J17" s="24" t="s">
        <v>47</v>
      </c>
      <c r="K17" s="24" t="s">
        <v>48</v>
      </c>
    </row>
    <row r="18" spans="2:11">
      <c r="B18" s="24">
        <v>8</v>
      </c>
      <c r="C18" s="24">
        <v>150</v>
      </c>
      <c r="J18" s="24" t="s">
        <v>42</v>
      </c>
      <c r="K18" s="24" t="s">
        <v>49</v>
      </c>
    </row>
    <row r="19" spans="2:11">
      <c r="B19" s="24">
        <v>9</v>
      </c>
      <c r="C19" s="24">
        <v>200</v>
      </c>
      <c r="J19" s="24" t="s">
        <v>44</v>
      </c>
      <c r="K19" s="24" t="s">
        <v>50</v>
      </c>
    </row>
    <row r="20" spans="2:3">
      <c r="B20" s="24">
        <v>10</v>
      </c>
      <c r="C20" s="24">
        <v>300</v>
      </c>
    </row>
    <row r="21" spans="2:10">
      <c r="B21" s="24">
        <v>11</v>
      </c>
      <c r="C21" s="24">
        <v>500</v>
      </c>
      <c r="J21" s="24" t="s">
        <v>51</v>
      </c>
    </row>
    <row r="23" ht="16.2" spans="3:9">
      <c r="C23" s="24">
        <f>SUM(C11:C21)</f>
        <v>1410</v>
      </c>
      <c r="I23" s="55" t="s">
        <v>52</v>
      </c>
    </row>
    <row r="24" spans="10:16">
      <c r="J24" s="24" t="s">
        <v>53</v>
      </c>
      <c r="K24" s="34" t="s">
        <v>54</v>
      </c>
      <c r="L24" s="34" t="s">
        <v>55</v>
      </c>
      <c r="M24" s="34" t="s">
        <v>56</v>
      </c>
      <c r="N24" s="34" t="s">
        <v>57</v>
      </c>
      <c r="O24" s="25" t="s">
        <v>58</v>
      </c>
      <c r="P24" s="25" t="s">
        <v>59</v>
      </c>
    </row>
    <row r="25" spans="10:17">
      <c r="J25" s="24" t="s">
        <v>60</v>
      </c>
      <c r="K25" s="34" t="s">
        <v>61</v>
      </c>
      <c r="L25" s="34" t="s">
        <v>62</v>
      </c>
      <c r="M25" s="34" t="s">
        <v>63</v>
      </c>
      <c r="N25" s="34" t="s">
        <v>64</v>
      </c>
      <c r="O25" s="34" t="s">
        <v>65</v>
      </c>
      <c r="P25" s="25" t="s">
        <v>66</v>
      </c>
      <c r="Q25" s="25" t="s">
        <v>67</v>
      </c>
    </row>
    <row r="26" spans="10:19">
      <c r="J26" s="24" t="s">
        <v>68</v>
      </c>
      <c r="K26" s="34" t="s">
        <v>69</v>
      </c>
      <c r="L26" s="34" t="s">
        <v>70</v>
      </c>
      <c r="M26" s="34" t="s">
        <v>71</v>
      </c>
      <c r="N26" s="34" t="s">
        <v>72</v>
      </c>
      <c r="O26" s="25" t="s">
        <v>73</v>
      </c>
      <c r="P26" s="25" t="s">
        <v>74</v>
      </c>
      <c r="Q26" s="25" t="s">
        <v>75</v>
      </c>
      <c r="R26" s="25" t="s">
        <v>76</v>
      </c>
      <c r="S26" s="25" t="s">
        <v>77</v>
      </c>
    </row>
    <row r="27" spans="10:13">
      <c r="J27" s="24" t="s">
        <v>78</v>
      </c>
      <c r="K27" s="25" t="s">
        <v>79</v>
      </c>
      <c r="L27" s="25" t="s">
        <v>66</v>
      </c>
      <c r="M27" s="25" t="s">
        <v>80</v>
      </c>
    </row>
    <row r="28" spans="10:14">
      <c r="J28" s="24" t="s">
        <v>81</v>
      </c>
      <c r="K28" s="34" t="s">
        <v>82</v>
      </c>
      <c r="L28" s="34" t="s">
        <v>83</v>
      </c>
      <c r="M28" s="25" t="s">
        <v>84</v>
      </c>
      <c r="N28" s="25" t="s">
        <v>85</v>
      </c>
    </row>
    <row r="30" spans="10:10">
      <c r="J30" s="24" t="s">
        <v>86</v>
      </c>
    </row>
    <row r="31" spans="10:10">
      <c r="J31" s="24" t="s">
        <v>87</v>
      </c>
    </row>
    <row r="32" spans="10:10">
      <c r="J32" s="24" t="s">
        <v>88</v>
      </c>
    </row>
    <row r="34" spans="10:10">
      <c r="J34" s="24" t="s">
        <v>89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8888888888889" defaultRowHeight="15.6"/>
  <cols>
    <col min="1" max="2" width="8.88888888888889" style="1"/>
    <col min="3" max="3" width="9.11111111111111" style="1" customWidth="1"/>
    <col min="4" max="4" width="9" style="1"/>
    <col min="5" max="5" width="9" style="1" customWidth="1"/>
    <col min="6" max="6" width="10.8703703703704" style="1" customWidth="1"/>
    <col min="7" max="7" width="7.55555555555556" style="1" customWidth="1"/>
    <col min="8" max="8" width="9.76851851851852" style="1" customWidth="1"/>
    <col min="9" max="9" width="9.11111111111111" style="1"/>
    <col min="10" max="10" width="9.25" style="1"/>
    <col min="11" max="11" width="8.75" style="1" customWidth="1"/>
    <col min="12" max="26" width="8.88888888888889" style="1"/>
    <col min="27" max="27" width="9" style="1"/>
    <col min="28" max="16384" width="8.88888888888889" style="1"/>
  </cols>
  <sheetData>
    <row r="2" spans="2:23">
      <c r="B2" s="1" t="s">
        <v>3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I2" s="1" t="s">
        <v>95</v>
      </c>
      <c r="J2" s="1" t="s">
        <v>96</v>
      </c>
      <c r="K2" s="1" t="s">
        <v>97</v>
      </c>
      <c r="L2" s="1" t="s">
        <v>98</v>
      </c>
      <c r="N2" s="1" t="s">
        <v>99</v>
      </c>
      <c r="V2" s="1" t="s">
        <v>94</v>
      </c>
      <c r="W2" s="1" t="s">
        <v>97</v>
      </c>
    </row>
    <row r="3" ht="16.2" spans="2:21">
      <c r="B3" s="1">
        <v>6</v>
      </c>
      <c r="C3" s="1">
        <v>22</v>
      </c>
      <c r="D3" s="1">
        <v>1</v>
      </c>
      <c r="E3" s="1">
        <v>5</v>
      </c>
      <c r="F3" s="2">
        <v>0.5</v>
      </c>
      <c r="G3" s="1">
        <v>500</v>
      </c>
      <c r="I3" s="1">
        <v>24</v>
      </c>
      <c r="J3" s="2">
        <f>F3*I3</f>
        <v>12</v>
      </c>
      <c r="K3" s="1">
        <f>G3*J3</f>
        <v>6000</v>
      </c>
      <c r="L3" s="1">
        <f>J3*7+U15</f>
        <v>94</v>
      </c>
      <c r="N3" s="1">
        <v>12</v>
      </c>
      <c r="O3" s="47" t="s">
        <v>100</v>
      </c>
      <c r="P3" s="47">
        <v>1</v>
      </c>
      <c r="Q3" s="47">
        <v>2</v>
      </c>
      <c r="R3" s="47">
        <v>3</v>
      </c>
      <c r="S3" s="47">
        <v>4</v>
      </c>
      <c r="T3" s="47">
        <v>5</v>
      </c>
      <c r="U3" s="47">
        <v>6</v>
      </c>
    </row>
    <row r="4" ht="16.2" spans="2:22">
      <c r="B4" s="1">
        <v>5</v>
      </c>
      <c r="C4" s="1">
        <v>55</v>
      </c>
      <c r="D4" s="1">
        <v>2</v>
      </c>
      <c r="E4" s="1">
        <v>10</v>
      </c>
      <c r="F4" s="2">
        <v>1</v>
      </c>
      <c r="G4" s="1">
        <v>200</v>
      </c>
      <c r="H4" s="44">
        <f>(F4/E4)/(F3/E3)</f>
        <v>1</v>
      </c>
      <c r="I4" s="1">
        <v>24</v>
      </c>
      <c r="J4" s="2">
        <f>F4*I4</f>
        <v>24</v>
      </c>
      <c r="K4" s="1">
        <f>G4*J4</f>
        <v>4800</v>
      </c>
      <c r="L4" s="1">
        <f>J4*7+T14*2</f>
        <v>188</v>
      </c>
      <c r="O4" s="48" t="s">
        <v>101</v>
      </c>
      <c r="P4" s="48"/>
      <c r="Q4" s="51" t="s">
        <v>102</v>
      </c>
      <c r="R4" s="51" t="s">
        <v>102</v>
      </c>
      <c r="S4" s="51" t="s">
        <v>103</v>
      </c>
      <c r="T4" s="48"/>
      <c r="U4" s="48"/>
      <c r="V4" s="1">
        <v>50</v>
      </c>
    </row>
    <row r="5" ht="16.2" spans="2:22">
      <c r="B5" s="1">
        <v>4</v>
      </c>
      <c r="C5" s="1">
        <v>98</v>
      </c>
      <c r="D5" s="1">
        <v>4</v>
      </c>
      <c r="E5" s="1">
        <v>10</v>
      </c>
      <c r="F5" s="2">
        <v>1</v>
      </c>
      <c r="G5" s="1">
        <v>100</v>
      </c>
      <c r="H5" s="44">
        <f>(F5/E5)/(F$4/E$4)</f>
        <v>1</v>
      </c>
      <c r="I5" s="1">
        <v>24</v>
      </c>
      <c r="J5" s="2">
        <f>F5*I5</f>
        <v>24</v>
      </c>
      <c r="K5" s="1">
        <f>G5*J5</f>
        <v>2400</v>
      </c>
      <c r="L5" s="1">
        <f>J5*7+S15+S14*2</f>
        <v>168</v>
      </c>
      <c r="O5" s="48" t="s">
        <v>104</v>
      </c>
      <c r="P5" s="48"/>
      <c r="Q5" s="48"/>
      <c r="R5" s="51" t="s">
        <v>102</v>
      </c>
      <c r="S5" s="51" t="s">
        <v>103</v>
      </c>
      <c r="T5" s="51" t="s">
        <v>103</v>
      </c>
      <c r="U5" s="48"/>
      <c r="V5" s="1">
        <v>50</v>
      </c>
    </row>
    <row r="6" ht="16.2" spans="2:22">
      <c r="B6" s="18">
        <v>3</v>
      </c>
      <c r="C6" s="18">
        <v>261</v>
      </c>
      <c r="D6" s="18">
        <v>10</v>
      </c>
      <c r="E6" s="18">
        <v>5</v>
      </c>
      <c r="F6" s="21">
        <v>0.75</v>
      </c>
      <c r="G6" s="18">
        <v>50</v>
      </c>
      <c r="H6" s="45">
        <f>(F6/E6)/(F$5/E$5)</f>
        <v>1.5</v>
      </c>
      <c r="I6" s="18">
        <v>24</v>
      </c>
      <c r="J6" s="21">
        <f t="shared" ref="J6:J12" si="0">F6*I6</f>
        <v>18</v>
      </c>
      <c r="K6" s="18">
        <f t="shared" ref="K6:K12" si="1">G6*J6</f>
        <v>900</v>
      </c>
      <c r="L6" s="18">
        <f>J6*7+Q14*2+R15</f>
        <v>141</v>
      </c>
      <c r="O6" s="48" t="s">
        <v>105</v>
      </c>
      <c r="P6" s="48"/>
      <c r="Q6" s="48"/>
      <c r="R6" s="51" t="s">
        <v>102</v>
      </c>
      <c r="S6" s="51" t="s">
        <v>102</v>
      </c>
      <c r="T6" s="51" t="s">
        <v>103</v>
      </c>
      <c r="U6" s="48"/>
      <c r="V6" s="1">
        <v>50</v>
      </c>
    </row>
    <row r="7" ht="16.2" spans="2:23">
      <c r="B7" s="18">
        <v>2</v>
      </c>
      <c r="C7" s="18">
        <v>364</v>
      </c>
      <c r="D7" s="18">
        <v>13</v>
      </c>
      <c r="E7" s="18">
        <v>5</v>
      </c>
      <c r="F7" s="21">
        <v>1</v>
      </c>
      <c r="G7" s="18">
        <v>20</v>
      </c>
      <c r="H7" s="45">
        <f>(F7/E7)/(F6/E6)</f>
        <v>1.33333333333333</v>
      </c>
      <c r="I7" s="18">
        <v>24</v>
      </c>
      <c r="J7" s="21">
        <f t="shared" si="0"/>
        <v>24</v>
      </c>
      <c r="K7" s="18">
        <f t="shared" si="1"/>
        <v>480</v>
      </c>
      <c r="L7" s="18">
        <f>J7*7</f>
        <v>168</v>
      </c>
      <c r="O7" s="48" t="s">
        <v>106</v>
      </c>
      <c r="P7" s="48"/>
      <c r="Q7" s="48"/>
      <c r="R7" s="48"/>
      <c r="S7" s="51" t="s">
        <v>102</v>
      </c>
      <c r="T7" s="51" t="s">
        <v>102</v>
      </c>
      <c r="U7" s="51" t="s">
        <v>103</v>
      </c>
      <c r="V7" s="1">
        <v>50</v>
      </c>
      <c r="W7" s="1">
        <f>V7*玩家等级!M6</f>
        <v>2450</v>
      </c>
    </row>
    <row r="8" ht="16.2" spans="2:22">
      <c r="B8" s="18">
        <v>1</v>
      </c>
      <c r="C8" s="18">
        <v>91</v>
      </c>
      <c r="D8" s="18"/>
      <c r="E8" s="18">
        <v>0</v>
      </c>
      <c r="F8" s="21"/>
      <c r="G8" s="18">
        <v>10</v>
      </c>
      <c r="H8" s="18"/>
      <c r="I8" s="18"/>
      <c r="J8" s="21"/>
      <c r="K8" s="18"/>
      <c r="L8" s="18"/>
      <c r="O8" s="48" t="s">
        <v>107</v>
      </c>
      <c r="P8" s="48"/>
      <c r="Q8" s="48"/>
      <c r="R8" s="48"/>
      <c r="S8" s="51" t="s">
        <v>102</v>
      </c>
      <c r="T8" s="51" t="s">
        <v>102</v>
      </c>
      <c r="U8" s="51" t="s">
        <v>103</v>
      </c>
      <c r="V8" s="1">
        <v>50</v>
      </c>
    </row>
    <row r="9" ht="16.2" spans="3:22">
      <c r="C9" s="1">
        <f>SUM(C3:C8)</f>
        <v>891</v>
      </c>
      <c r="E9" s="1">
        <f>SUM(E3:E8)</f>
        <v>35</v>
      </c>
      <c r="F9" s="2"/>
      <c r="G9" s="2"/>
      <c r="K9" s="49">
        <f>SUM(K3:K8)</f>
        <v>14580</v>
      </c>
      <c r="O9" s="48" t="s">
        <v>108</v>
      </c>
      <c r="P9" s="48"/>
      <c r="Q9" s="48"/>
      <c r="R9" s="48"/>
      <c r="S9" s="51" t="s">
        <v>102</v>
      </c>
      <c r="T9" s="51" t="s">
        <v>102</v>
      </c>
      <c r="U9" s="51" t="s">
        <v>103</v>
      </c>
      <c r="V9" s="1">
        <v>50</v>
      </c>
    </row>
    <row r="10" ht="16.2" spans="2:7">
      <c r="B10" s="1" t="s">
        <v>109</v>
      </c>
      <c r="F10" s="2"/>
      <c r="G10" s="2"/>
    </row>
    <row r="11" ht="16.2" spans="1:14">
      <c r="A11" s="1" t="s">
        <v>110</v>
      </c>
      <c r="B11" s="1">
        <v>4</v>
      </c>
      <c r="C11" s="1">
        <v>16</v>
      </c>
      <c r="E11" s="1">
        <v>15</v>
      </c>
      <c r="F11" s="2">
        <v>1</v>
      </c>
      <c r="G11" s="1">
        <v>10</v>
      </c>
      <c r="H11" s="44">
        <f>(F11/E11)/(F$4/E$4)</f>
        <v>0.666666666666667</v>
      </c>
      <c r="I11" s="50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111</v>
      </c>
    </row>
    <row r="12" ht="16.2" spans="1:21">
      <c r="A12" s="1" t="s">
        <v>112</v>
      </c>
      <c r="B12" s="1">
        <v>3</v>
      </c>
      <c r="C12" s="1">
        <v>10</v>
      </c>
      <c r="E12" s="1">
        <v>10</v>
      </c>
      <c r="F12" s="2">
        <v>1</v>
      </c>
      <c r="G12" s="1">
        <v>5</v>
      </c>
      <c r="H12" s="44">
        <f>(F12/E12)/(F$5/E$5)</f>
        <v>1</v>
      </c>
      <c r="I12" s="50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47" t="s">
        <v>113</v>
      </c>
      <c r="P12" s="47">
        <v>1</v>
      </c>
      <c r="Q12" s="47">
        <v>2</v>
      </c>
      <c r="R12" s="52">
        <v>3</v>
      </c>
      <c r="S12" s="47" t="s">
        <v>114</v>
      </c>
      <c r="T12" s="47">
        <v>5</v>
      </c>
      <c r="U12" s="47">
        <v>6</v>
      </c>
    </row>
    <row r="13" spans="14:27">
      <c r="N13" s="1">
        <v>12</v>
      </c>
      <c r="O13" s="48" t="s">
        <v>115</v>
      </c>
      <c r="P13" s="48"/>
      <c r="Q13" s="53" t="s">
        <v>116</v>
      </c>
      <c r="R13" s="53" t="s">
        <v>117</v>
      </c>
      <c r="S13" s="54" t="s">
        <v>102</v>
      </c>
      <c r="T13" s="48"/>
      <c r="U13" s="48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118</v>
      </c>
      <c r="J14" s="1">
        <v>20</v>
      </c>
      <c r="K14" s="1" t="s">
        <v>97</v>
      </c>
      <c r="L14" s="1">
        <f>W19</f>
        <v>5170</v>
      </c>
      <c r="O14" s="48" t="s">
        <v>119</v>
      </c>
      <c r="P14" s="48"/>
      <c r="Q14" s="51">
        <v>5</v>
      </c>
      <c r="R14" s="51">
        <v>5</v>
      </c>
      <c r="S14" s="48"/>
      <c r="T14" s="51">
        <v>10</v>
      </c>
      <c r="U14" s="48"/>
      <c r="V14" s="1">
        <v>300</v>
      </c>
      <c r="X14" s="1">
        <v>98</v>
      </c>
      <c r="Y14" s="1" t="s">
        <v>120</v>
      </c>
      <c r="AA14" s="1">
        <f>3.5*24*60*60</f>
        <v>302400</v>
      </c>
    </row>
    <row r="15" spans="2:27">
      <c r="B15" s="46" t="s">
        <v>121</v>
      </c>
      <c r="C15" s="46" t="s">
        <v>122</v>
      </c>
      <c r="D15" s="46" t="s">
        <v>123</v>
      </c>
      <c r="F15" s="1" t="s">
        <v>124</v>
      </c>
      <c r="J15" s="1" t="s">
        <v>125</v>
      </c>
      <c r="K15" s="1" t="s">
        <v>126</v>
      </c>
      <c r="O15" s="48" t="s">
        <v>127</v>
      </c>
      <c r="P15" s="48"/>
      <c r="Q15" s="51">
        <v>5</v>
      </c>
      <c r="R15" s="51">
        <v>5</v>
      </c>
      <c r="S15" s="48"/>
      <c r="T15" s="48"/>
      <c r="U15" s="51">
        <v>10</v>
      </c>
      <c r="V15" s="1">
        <v>1000</v>
      </c>
      <c r="X15" s="1">
        <v>298</v>
      </c>
      <c r="Y15" s="1" t="s">
        <v>128</v>
      </c>
      <c r="AA15" s="1">
        <f>7*24*60*60</f>
        <v>604800</v>
      </c>
    </row>
    <row r="16" spans="2:11">
      <c r="B16" s="46">
        <v>1</v>
      </c>
      <c r="C16" s="46">
        <v>5</v>
      </c>
      <c r="D16" s="46">
        <v>100</v>
      </c>
      <c r="F16" s="1">
        <f>SUM(C$16:C16)*$J$14</f>
        <v>100</v>
      </c>
      <c r="G16" s="44">
        <f>F16/$L$3</f>
        <v>1.06382978723404</v>
      </c>
      <c r="J16" s="1">
        <f>SUM(D$16:D16)*$J$14</f>
        <v>2000</v>
      </c>
      <c r="K16" s="44">
        <f>J16/$L$14</f>
        <v>0.386847195357834</v>
      </c>
    </row>
    <row r="17" spans="2:11">
      <c r="B17" s="46">
        <v>2</v>
      </c>
      <c r="C17" s="46">
        <v>5</v>
      </c>
      <c r="D17" s="46">
        <v>500</v>
      </c>
      <c r="F17" s="1">
        <f>SUM(C$16:C17)*$J$14</f>
        <v>200</v>
      </c>
      <c r="G17" s="44">
        <f t="shared" ref="G17:G26" si="2">F17/$L$3</f>
        <v>2.12765957446808</v>
      </c>
      <c r="J17" s="1">
        <f>SUM(D$16:D17)*$J$14</f>
        <v>12000</v>
      </c>
      <c r="K17" s="44">
        <f t="shared" ref="K17:K26" si="3">J17/$L$14</f>
        <v>2.321083172147</v>
      </c>
    </row>
    <row r="18" spans="2:24">
      <c r="B18" s="46">
        <v>3</v>
      </c>
      <c r="C18" s="46">
        <v>10</v>
      </c>
      <c r="D18" s="46">
        <v>1000</v>
      </c>
      <c r="F18" s="1">
        <f>SUM(C$16:C18)*$J$14</f>
        <v>400</v>
      </c>
      <c r="G18" s="44">
        <f t="shared" si="2"/>
        <v>4.25531914893617</v>
      </c>
      <c r="J18" s="1">
        <f>SUM(D$16:D18)*$J$14</f>
        <v>32000</v>
      </c>
      <c r="K18" s="44">
        <f t="shared" si="3"/>
        <v>6.18955512572534</v>
      </c>
      <c r="V18" s="1">
        <f>((100+20)/2)*2</f>
        <v>120</v>
      </c>
      <c r="W18" s="1">
        <f>V18*16</f>
        <v>1920</v>
      </c>
      <c r="X18" s="1" t="s">
        <v>129</v>
      </c>
    </row>
    <row r="19" ht="16.2" spans="2:23">
      <c r="B19" s="46">
        <v>4</v>
      </c>
      <c r="C19" s="46">
        <v>20</v>
      </c>
      <c r="D19" s="46">
        <v>2000</v>
      </c>
      <c r="F19" s="1">
        <f>SUM(C$16:C19)*$J$14</f>
        <v>800</v>
      </c>
      <c r="G19" s="44">
        <f t="shared" si="2"/>
        <v>8.51063829787234</v>
      </c>
      <c r="J19" s="1">
        <f>SUM(D$16:D19)*$J$14</f>
        <v>72000</v>
      </c>
      <c r="K19" s="44">
        <f t="shared" si="3"/>
        <v>13.926499032882</v>
      </c>
      <c r="W19" s="49">
        <f>SUM(W4:W18)</f>
        <v>5170</v>
      </c>
    </row>
    <row r="20" spans="2:11">
      <c r="B20" s="46">
        <v>5</v>
      </c>
      <c r="C20" s="46">
        <v>40</v>
      </c>
      <c r="D20" s="46">
        <v>4000</v>
      </c>
      <c r="F20" s="1">
        <f>SUM(C$16:C20)*$J$14</f>
        <v>1600</v>
      </c>
      <c r="G20" s="44">
        <f t="shared" si="2"/>
        <v>17.0212765957447</v>
      </c>
      <c r="J20" s="1">
        <f>SUM(D$16:D20)*$J$14</f>
        <v>152000</v>
      </c>
      <c r="K20" s="44">
        <f t="shared" si="3"/>
        <v>29.4003868471954</v>
      </c>
    </row>
    <row r="21" spans="2:11">
      <c r="B21" s="46">
        <v>6</v>
      </c>
      <c r="C21" s="46">
        <v>60</v>
      </c>
      <c r="D21" s="46">
        <v>8000</v>
      </c>
      <c r="F21" s="1">
        <f>SUM(C$16:C21)*$J$14</f>
        <v>2800</v>
      </c>
      <c r="G21" s="44">
        <f t="shared" si="2"/>
        <v>29.7872340425532</v>
      </c>
      <c r="J21" s="1">
        <f>SUM(D$16:D21)*$J$14</f>
        <v>312000</v>
      </c>
      <c r="K21" s="44">
        <f t="shared" si="3"/>
        <v>60.3481624758221</v>
      </c>
    </row>
    <row r="22" spans="2:11">
      <c r="B22" s="46">
        <v>7</v>
      </c>
      <c r="C22" s="46">
        <v>100</v>
      </c>
      <c r="D22" s="46">
        <v>15000</v>
      </c>
      <c r="F22" s="1">
        <f>SUM(C$16:C22)*$J$14</f>
        <v>4800</v>
      </c>
      <c r="G22" s="44">
        <f t="shared" si="2"/>
        <v>51.063829787234</v>
      </c>
      <c r="J22" s="1">
        <f>SUM(D$16:D22)*$J$14</f>
        <v>612000</v>
      </c>
      <c r="K22" s="44">
        <f t="shared" si="3"/>
        <v>118.375241779497</v>
      </c>
    </row>
    <row r="23" spans="2:22">
      <c r="B23" s="46">
        <v>8</v>
      </c>
      <c r="C23" s="46">
        <v>150</v>
      </c>
      <c r="D23" s="46">
        <v>30000</v>
      </c>
      <c r="F23" s="1">
        <f>SUM(C$16:C23)*$J$14</f>
        <v>7800</v>
      </c>
      <c r="G23" s="44">
        <f t="shared" si="2"/>
        <v>82.9787234042553</v>
      </c>
      <c r="J23" s="1">
        <f>SUM(D$16:D23)*$J$14</f>
        <v>1212000</v>
      </c>
      <c r="K23" s="44">
        <f t="shared" si="3"/>
        <v>234.429400386847</v>
      </c>
      <c r="V23" s="50"/>
    </row>
    <row r="24" spans="2:11">
      <c r="B24" s="46">
        <v>9</v>
      </c>
      <c r="C24" s="46">
        <v>200</v>
      </c>
      <c r="D24" s="46">
        <v>45000</v>
      </c>
      <c r="F24" s="1">
        <f>SUM(C$16:C24)*$J$14</f>
        <v>11800</v>
      </c>
      <c r="G24" s="44">
        <f t="shared" si="2"/>
        <v>125.531914893617</v>
      </c>
      <c r="J24" s="1">
        <f>SUM(D$16:D24)*$J$14</f>
        <v>2112000</v>
      </c>
      <c r="K24" s="44">
        <f t="shared" si="3"/>
        <v>408.510638297872</v>
      </c>
    </row>
    <row r="25" spans="2:11">
      <c r="B25" s="46">
        <v>10</v>
      </c>
      <c r="C25" s="46">
        <v>300</v>
      </c>
      <c r="D25" s="46">
        <v>60000</v>
      </c>
      <c r="F25" s="1">
        <f>SUM(C$16:C25)*$J$14</f>
        <v>17800</v>
      </c>
      <c r="G25" s="44">
        <f t="shared" si="2"/>
        <v>189.36170212766</v>
      </c>
      <c r="J25" s="1">
        <f>SUM(D$16:D25)*$J$14</f>
        <v>3312000</v>
      </c>
      <c r="K25" s="44">
        <f t="shared" si="3"/>
        <v>640.618955512572</v>
      </c>
    </row>
    <row r="26" spans="2:11">
      <c r="B26" s="46">
        <v>11</v>
      </c>
      <c r="C26" s="46">
        <v>500</v>
      </c>
      <c r="D26" s="46">
        <v>80000</v>
      </c>
      <c r="F26" s="1">
        <f>SUM(C$16:C26)*$J$14</f>
        <v>27800</v>
      </c>
      <c r="G26" s="44">
        <f t="shared" si="2"/>
        <v>295.744680851064</v>
      </c>
      <c r="J26" s="1">
        <f>SUM(D$16:D26)*$J$14</f>
        <v>4912000</v>
      </c>
      <c r="K26" s="44">
        <f t="shared" si="3"/>
        <v>950.096711798839</v>
      </c>
    </row>
    <row r="27" spans="2:4">
      <c r="B27" s="1" t="s">
        <v>130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K8" sqref="K8"/>
    </sheetView>
  </sheetViews>
  <sheetFormatPr defaultColWidth="8.88888888888889" defaultRowHeight="14.4"/>
  <cols>
    <col min="5" max="5" width="10.1111111111111" customWidth="1"/>
    <col min="6" max="7" width="10.1111111111111" style="36" customWidth="1"/>
    <col min="8" max="8" width="10.1111111111111" style="37" customWidth="1"/>
    <col min="9" max="9" width="10.1111111111111" style="36" customWidth="1"/>
    <col min="10" max="10" width="8.88888888888889" style="36"/>
    <col min="13" max="13" width="9.88888888888889" customWidth="1"/>
  </cols>
  <sheetData>
    <row r="1" spans="1:14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s="36" t="s">
        <v>136</v>
      </c>
      <c r="G1" s="36" t="s">
        <v>137</v>
      </c>
      <c r="H1" s="37" t="s">
        <v>138</v>
      </c>
      <c r="I1" s="36" t="s">
        <v>139</v>
      </c>
      <c r="J1" s="36" t="s">
        <v>140</v>
      </c>
      <c r="L1" t="s">
        <v>141</v>
      </c>
      <c r="M1" t="s">
        <v>142</v>
      </c>
      <c r="N1" t="s">
        <v>143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38">
        <f>C2/$D$2</f>
        <v>0</v>
      </c>
      <c r="F2" s="39">
        <v>1</v>
      </c>
      <c r="G2" s="39">
        <v>1</v>
      </c>
      <c r="H2" s="40">
        <v>1</v>
      </c>
      <c r="I2" s="39">
        <v>2</v>
      </c>
      <c r="J2" s="36">
        <v>1</v>
      </c>
      <c r="L2">
        <f>5*M2</f>
        <v>120</v>
      </c>
      <c r="M2">
        <f>N2/6</f>
        <v>24</v>
      </c>
      <c r="N2">
        <f>6*24</f>
        <v>144</v>
      </c>
      <c r="O2" t="s">
        <v>144</v>
      </c>
      <c r="P2" t="s">
        <v>145</v>
      </c>
    </row>
    <row r="3" spans="1:16">
      <c r="A3">
        <v>2</v>
      </c>
      <c r="B3">
        <v>3</v>
      </c>
      <c r="C3">
        <f>SUM(B$2:B3)</f>
        <v>3</v>
      </c>
      <c r="E3" s="38">
        <f>C3/$D$2</f>
        <v>0.0122448979591837</v>
      </c>
      <c r="F3" s="39">
        <v>1</v>
      </c>
      <c r="G3" s="39">
        <v>1</v>
      </c>
      <c r="H3" s="40">
        <v>1</v>
      </c>
      <c r="I3" s="39">
        <v>3</v>
      </c>
      <c r="J3" s="36">
        <v>1</v>
      </c>
      <c r="L3">
        <f>5*M3</f>
        <v>50</v>
      </c>
      <c r="M3">
        <f>N3/6</f>
        <v>10</v>
      </c>
      <c r="N3">
        <f>6*10</f>
        <v>60</v>
      </c>
      <c r="O3" t="s">
        <v>129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38">
        <f t="shared" ref="E3:E23" si="0">C4/$D$2</f>
        <v>0.036734693877551</v>
      </c>
      <c r="F4" s="39">
        <v>1</v>
      </c>
      <c r="G4" s="39">
        <v>1</v>
      </c>
      <c r="H4" s="40" t="s">
        <v>146</v>
      </c>
      <c r="I4" s="39">
        <v>4</v>
      </c>
      <c r="J4" s="36">
        <v>1</v>
      </c>
      <c r="L4">
        <f>5*M4</f>
        <v>75</v>
      </c>
      <c r="M4">
        <f>N4/6</f>
        <v>15</v>
      </c>
      <c r="N4">
        <f>2*45</f>
        <v>90</v>
      </c>
      <c r="O4" t="s">
        <v>147</v>
      </c>
    </row>
    <row r="5" spans="1:10">
      <c r="A5">
        <v>4</v>
      </c>
      <c r="B5">
        <v>10</v>
      </c>
      <c r="C5">
        <f>SUM(B$2:B5)</f>
        <v>19</v>
      </c>
      <c r="E5" s="38">
        <f t="shared" si="0"/>
        <v>0.0775510204081633</v>
      </c>
      <c r="F5" s="39">
        <v>1</v>
      </c>
      <c r="G5" s="39">
        <v>1</v>
      </c>
      <c r="H5" s="40" t="s">
        <v>146</v>
      </c>
      <c r="I5" s="39">
        <v>5</v>
      </c>
      <c r="J5" s="36">
        <v>1</v>
      </c>
    </row>
    <row r="6" spans="1:17">
      <c r="A6">
        <v>5</v>
      </c>
      <c r="B6">
        <v>20</v>
      </c>
      <c r="C6">
        <f>SUM(B$2:B6)</f>
        <v>39</v>
      </c>
      <c r="E6" s="38">
        <f t="shared" si="0"/>
        <v>0.159183673469388</v>
      </c>
      <c r="F6" s="39">
        <v>1</v>
      </c>
      <c r="G6" s="39">
        <v>1</v>
      </c>
      <c r="H6" s="40" t="s">
        <v>146</v>
      </c>
      <c r="I6" s="39">
        <v>6</v>
      </c>
      <c r="J6" s="36">
        <v>2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13">
      <c r="A7" s="8">
        <v>6</v>
      </c>
      <c r="B7">
        <v>50</v>
      </c>
      <c r="C7">
        <f>SUM(B$2:B7)</f>
        <v>89</v>
      </c>
      <c r="E7" s="38">
        <f t="shared" si="0"/>
        <v>0.363265306122449</v>
      </c>
      <c r="F7" s="39">
        <v>2</v>
      </c>
      <c r="G7" s="39">
        <v>1</v>
      </c>
      <c r="H7" s="40" t="s">
        <v>146</v>
      </c>
      <c r="I7" s="39">
        <v>7</v>
      </c>
      <c r="J7" s="36">
        <v>2</v>
      </c>
      <c r="L7">
        <f>M7*9*5</f>
        <v>294</v>
      </c>
      <c r="M7" s="43">
        <f>N6/45</f>
        <v>6.53333333333333</v>
      </c>
    </row>
    <row r="8" spans="1:10">
      <c r="A8" s="12">
        <v>7</v>
      </c>
      <c r="B8">
        <v>100</v>
      </c>
      <c r="C8">
        <f>SUM(B$2:B8)</f>
        <v>189</v>
      </c>
      <c r="E8" s="38">
        <f t="shared" si="0"/>
        <v>0.771428571428571</v>
      </c>
      <c r="F8" s="39">
        <v>2</v>
      </c>
      <c r="G8" s="39">
        <v>1</v>
      </c>
      <c r="H8" s="40" t="s">
        <v>146</v>
      </c>
      <c r="I8" s="39">
        <v>8</v>
      </c>
      <c r="J8" s="36">
        <v>2</v>
      </c>
    </row>
    <row r="9" spans="1:10">
      <c r="A9">
        <v>8</v>
      </c>
      <c r="B9">
        <v>200</v>
      </c>
      <c r="C9">
        <f>SUM(B$2:B9)</f>
        <v>389</v>
      </c>
      <c r="E9" s="38">
        <f t="shared" si="0"/>
        <v>1.58775510204082</v>
      </c>
      <c r="F9" s="39">
        <v>2</v>
      </c>
      <c r="G9" s="39">
        <v>2</v>
      </c>
      <c r="H9" s="40" t="s">
        <v>148</v>
      </c>
      <c r="I9" s="39">
        <v>9</v>
      </c>
      <c r="J9" s="36">
        <v>2</v>
      </c>
    </row>
    <row r="10" spans="1:10">
      <c r="A10" s="8">
        <v>9</v>
      </c>
      <c r="B10">
        <v>300</v>
      </c>
      <c r="C10">
        <f>SUM(B$2:B10)</f>
        <v>689</v>
      </c>
      <c r="E10" s="38">
        <f t="shared" si="0"/>
        <v>2.81224489795918</v>
      </c>
      <c r="F10" s="39">
        <v>2</v>
      </c>
      <c r="G10" s="39">
        <v>2</v>
      </c>
      <c r="H10" s="41" t="s">
        <v>149</v>
      </c>
      <c r="I10" s="39">
        <v>10</v>
      </c>
      <c r="J10" s="36">
        <v>3</v>
      </c>
    </row>
    <row r="11" spans="1:10">
      <c r="A11" s="12">
        <v>10</v>
      </c>
      <c r="B11">
        <v>420</v>
      </c>
      <c r="C11">
        <f>SUM(B$2:B11)</f>
        <v>1109</v>
      </c>
      <c r="E11" s="38">
        <f t="shared" si="0"/>
        <v>4.5265306122449</v>
      </c>
      <c r="F11" s="39">
        <v>3</v>
      </c>
      <c r="G11" s="39">
        <v>2</v>
      </c>
      <c r="H11" s="41" t="s">
        <v>150</v>
      </c>
      <c r="I11" s="39">
        <v>11</v>
      </c>
      <c r="J11" s="36">
        <v>3</v>
      </c>
    </row>
    <row r="12" spans="1:10">
      <c r="A12">
        <v>11</v>
      </c>
      <c r="B12">
        <v>540</v>
      </c>
      <c r="C12">
        <f>SUM(B$2:B12)</f>
        <v>1649</v>
      </c>
      <c r="E12" s="38">
        <f t="shared" si="0"/>
        <v>6.73061224489796</v>
      </c>
      <c r="F12" s="39">
        <v>3</v>
      </c>
      <c r="G12" s="39">
        <v>2</v>
      </c>
      <c r="H12" s="41" t="s">
        <v>150</v>
      </c>
      <c r="I12" s="39">
        <v>12</v>
      </c>
      <c r="J12" s="36">
        <v>3</v>
      </c>
    </row>
    <row r="13" spans="1:10">
      <c r="A13" s="8">
        <v>12</v>
      </c>
      <c r="B13">
        <v>660</v>
      </c>
      <c r="C13">
        <f>SUM(B$2:B13)</f>
        <v>2309</v>
      </c>
      <c r="E13" s="38">
        <f t="shared" si="0"/>
        <v>9.42448979591837</v>
      </c>
      <c r="F13" s="39">
        <v>3</v>
      </c>
      <c r="G13" s="39">
        <v>2</v>
      </c>
      <c r="H13" s="41" t="s">
        <v>150</v>
      </c>
      <c r="I13" s="39">
        <v>13</v>
      </c>
      <c r="J13" s="36">
        <v>4</v>
      </c>
    </row>
    <row r="14" spans="1:10">
      <c r="A14" s="12">
        <v>13</v>
      </c>
      <c r="B14">
        <v>780</v>
      </c>
      <c r="C14">
        <f>SUM(B$2:B14)</f>
        <v>3089</v>
      </c>
      <c r="E14" s="38">
        <f t="shared" si="0"/>
        <v>12.6081632653061</v>
      </c>
      <c r="F14" s="39">
        <v>3</v>
      </c>
      <c r="G14" s="39">
        <v>3</v>
      </c>
      <c r="H14" s="42" t="s">
        <v>151</v>
      </c>
      <c r="I14" s="39">
        <v>14</v>
      </c>
      <c r="J14" s="36">
        <v>4</v>
      </c>
    </row>
    <row r="15" spans="1:10">
      <c r="A15" s="8">
        <v>14</v>
      </c>
      <c r="B15">
        <v>900</v>
      </c>
      <c r="C15">
        <f>SUM(B$2:B15)</f>
        <v>3989</v>
      </c>
      <c r="E15" s="38">
        <f t="shared" si="0"/>
        <v>16.2816326530612</v>
      </c>
      <c r="F15" s="39">
        <v>4</v>
      </c>
      <c r="G15" s="39">
        <v>3</v>
      </c>
      <c r="H15" s="42" t="s">
        <v>151</v>
      </c>
      <c r="I15" s="39">
        <v>15</v>
      </c>
      <c r="J15" s="36">
        <v>5</v>
      </c>
    </row>
    <row r="16" spans="1:10">
      <c r="A16" s="12">
        <v>15</v>
      </c>
      <c r="B16">
        <v>1200</v>
      </c>
      <c r="C16">
        <f>SUM(B$2:B16)</f>
        <v>5189</v>
      </c>
      <c r="E16" s="38">
        <f t="shared" si="0"/>
        <v>21.1795918367347</v>
      </c>
      <c r="F16" s="39">
        <v>4</v>
      </c>
      <c r="G16" s="39">
        <v>3</v>
      </c>
      <c r="H16" s="42" t="s">
        <v>151</v>
      </c>
      <c r="I16" s="39">
        <v>16</v>
      </c>
      <c r="J16" s="36">
        <v>5</v>
      </c>
    </row>
    <row r="17" spans="1:10">
      <c r="A17" s="8">
        <v>16</v>
      </c>
      <c r="B17">
        <v>1600</v>
      </c>
      <c r="C17">
        <f>SUM(B$2:B17)</f>
        <v>6789</v>
      </c>
      <c r="E17" s="38">
        <f t="shared" si="0"/>
        <v>27.7102040816327</v>
      </c>
      <c r="F17" s="39">
        <v>4</v>
      </c>
      <c r="G17" s="39">
        <v>3</v>
      </c>
      <c r="H17" s="42" t="s">
        <v>151</v>
      </c>
      <c r="I17" s="39">
        <v>17</v>
      </c>
      <c r="J17" s="36">
        <v>5</v>
      </c>
    </row>
    <row r="18" spans="1:10">
      <c r="A18">
        <v>17</v>
      </c>
      <c r="B18">
        <v>2200</v>
      </c>
      <c r="C18">
        <f>SUM(B$2:B18)</f>
        <v>8989</v>
      </c>
      <c r="E18" s="38">
        <f t="shared" si="0"/>
        <v>36.6897959183673</v>
      </c>
      <c r="F18" s="39">
        <v>4</v>
      </c>
      <c r="G18" s="39">
        <v>4</v>
      </c>
      <c r="H18" s="42" t="s">
        <v>152</v>
      </c>
      <c r="I18" s="39">
        <v>18</v>
      </c>
      <c r="J18" s="36">
        <v>5</v>
      </c>
    </row>
    <row r="19" spans="1:10">
      <c r="A19">
        <v>18</v>
      </c>
      <c r="B19">
        <v>3000</v>
      </c>
      <c r="C19">
        <f>SUM(B$2:B19)</f>
        <v>11989</v>
      </c>
      <c r="E19" s="38">
        <f t="shared" si="0"/>
        <v>48.934693877551</v>
      </c>
      <c r="F19" s="39">
        <v>5</v>
      </c>
      <c r="G19" s="39">
        <v>4</v>
      </c>
      <c r="H19" s="42" t="s">
        <v>152</v>
      </c>
      <c r="I19" s="39">
        <v>19</v>
      </c>
      <c r="J19" s="36">
        <v>5</v>
      </c>
    </row>
    <row r="20" spans="1:10">
      <c r="A20">
        <v>19</v>
      </c>
      <c r="B20">
        <v>4500</v>
      </c>
      <c r="C20">
        <f>SUM(B$2:B20)</f>
        <v>16489</v>
      </c>
      <c r="E20" s="38">
        <f t="shared" si="0"/>
        <v>67.3020408163265</v>
      </c>
      <c r="F20" s="39">
        <v>5</v>
      </c>
      <c r="G20" s="39">
        <v>4</v>
      </c>
      <c r="H20" s="41" t="s">
        <v>153</v>
      </c>
      <c r="I20" s="39">
        <v>20</v>
      </c>
      <c r="J20" s="36">
        <v>5</v>
      </c>
    </row>
    <row r="21" spans="1:10">
      <c r="A21">
        <v>20</v>
      </c>
      <c r="B21">
        <v>6000</v>
      </c>
      <c r="C21">
        <f>SUM(B$2:B21)</f>
        <v>22489</v>
      </c>
      <c r="E21" s="38">
        <f t="shared" si="0"/>
        <v>91.7918367346939</v>
      </c>
      <c r="F21" s="39">
        <v>5</v>
      </c>
      <c r="G21" s="39">
        <v>4</v>
      </c>
      <c r="H21" s="41" t="s">
        <v>153</v>
      </c>
      <c r="I21" s="39">
        <v>21</v>
      </c>
      <c r="J21" s="36">
        <v>5</v>
      </c>
    </row>
    <row r="22" spans="1:10">
      <c r="A22">
        <v>21</v>
      </c>
      <c r="B22">
        <v>9000</v>
      </c>
      <c r="C22">
        <f>SUM(B$2:B22)</f>
        <v>31489</v>
      </c>
      <c r="E22" s="38">
        <f t="shared" si="0"/>
        <v>128.526530612245</v>
      </c>
      <c r="F22" s="36">
        <v>6</v>
      </c>
      <c r="G22" s="36">
        <v>5</v>
      </c>
      <c r="I22" s="39">
        <v>21</v>
      </c>
      <c r="J22" s="36">
        <v>5</v>
      </c>
    </row>
    <row r="23" spans="1:10">
      <c r="A23">
        <v>22</v>
      </c>
      <c r="B23">
        <v>12000</v>
      </c>
      <c r="C23">
        <f>SUM(B$2:B23)</f>
        <v>43489</v>
      </c>
      <c r="E23" s="38">
        <f t="shared" si="0"/>
        <v>177.50612244898</v>
      </c>
      <c r="F23" s="36">
        <v>6</v>
      </c>
      <c r="G23" s="36">
        <v>5</v>
      </c>
      <c r="I23" s="39">
        <v>21</v>
      </c>
      <c r="J23" s="36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Q23" sqref="Q23"/>
    </sheetView>
  </sheetViews>
  <sheetFormatPr defaultColWidth="9" defaultRowHeight="15.6"/>
  <cols>
    <col min="1" max="1" width="9" style="1"/>
    <col min="2" max="2" width="3.75" style="1" customWidth="1"/>
    <col min="3" max="4" width="9" style="1"/>
    <col min="5" max="5" width="9.88888888888889" style="1" customWidth="1"/>
    <col min="6" max="6" width="9" style="29"/>
    <col min="7" max="7" width="9" style="1"/>
    <col min="8" max="8" width="9.88888888888889" style="1" customWidth="1"/>
    <col min="9" max="9" width="9" style="29"/>
    <col min="10" max="10" width="9" style="1"/>
    <col min="11" max="11" width="9.88888888888889" style="1" customWidth="1"/>
    <col min="12" max="12" width="9" style="29"/>
    <col min="13" max="13" width="9" style="1"/>
    <col min="14" max="14" width="9.88888888888889" style="1" customWidth="1"/>
    <col min="15" max="15" width="9" style="29"/>
    <col min="16" max="16384" width="9" style="1"/>
  </cols>
  <sheetData>
    <row r="2" ht="16.2" spans="3:19">
      <c r="C2" s="30" t="s">
        <v>154</v>
      </c>
      <c r="D2" s="30"/>
      <c r="E2" s="30"/>
      <c r="F2" s="30" t="s">
        <v>155</v>
      </c>
      <c r="G2" s="30"/>
      <c r="H2" s="30"/>
      <c r="I2" s="30" t="s">
        <v>156</v>
      </c>
      <c r="J2" s="30"/>
      <c r="K2" s="30"/>
      <c r="L2" s="30" t="s">
        <v>157</v>
      </c>
      <c r="M2" s="2"/>
      <c r="N2" s="2"/>
      <c r="O2" s="30" t="s">
        <v>158</v>
      </c>
      <c r="P2" s="2"/>
      <c r="S2" s="1" t="s">
        <v>159</v>
      </c>
    </row>
    <row r="3" spans="3:19">
      <c r="C3" s="29">
        <v>1</v>
      </c>
      <c r="D3" s="31"/>
      <c r="E3" s="31"/>
      <c r="F3" s="29">
        <v>1</v>
      </c>
      <c r="G3" s="31"/>
      <c r="H3" s="31"/>
      <c r="I3" s="29">
        <v>1</v>
      </c>
      <c r="J3" s="31"/>
      <c r="K3" s="31"/>
      <c r="L3" s="29">
        <v>1</v>
      </c>
      <c r="M3" s="31"/>
      <c r="N3" s="31"/>
      <c r="O3" s="29">
        <v>1</v>
      </c>
      <c r="P3" s="34" t="s">
        <v>54</v>
      </c>
      <c r="Q3" s="31" t="str">
        <f>CONCATENATE("0,",VLOOKUP(P3,武将表!$A:$B,2,FALSE),",5")</f>
        <v>0,14,5</v>
      </c>
      <c r="S3" s="1">
        <v>1</v>
      </c>
    </row>
    <row r="4" spans="3:19">
      <c r="C4" s="29">
        <v>2</v>
      </c>
      <c r="D4" s="31"/>
      <c r="E4" s="31"/>
      <c r="F4" s="29">
        <v>2</v>
      </c>
      <c r="G4" s="31"/>
      <c r="H4" s="31"/>
      <c r="I4" s="29">
        <v>2</v>
      </c>
      <c r="J4" s="31"/>
      <c r="K4" s="31"/>
      <c r="L4" s="29">
        <v>2</v>
      </c>
      <c r="M4" s="31"/>
      <c r="N4" s="31"/>
      <c r="O4" s="29">
        <v>2</v>
      </c>
      <c r="P4" s="34" t="s">
        <v>160</v>
      </c>
      <c r="Q4" s="31" t="str">
        <f>CONCATENATE("0,",VLOOKUP(P4,武将表!$A:$B,2,FALSE),",5")</f>
        <v>0,13,5</v>
      </c>
      <c r="S4" s="1">
        <v>2</v>
      </c>
    </row>
    <row r="5" ht="16.2" spans="3:19">
      <c r="C5" s="30">
        <v>3</v>
      </c>
      <c r="D5" s="32" t="s">
        <v>161</v>
      </c>
      <c r="E5" s="31" t="str">
        <f>CONCATENATE("0,",VLOOKUP(D5,武将表!$A:$B,2,FALSE),",10")</f>
        <v>0,316,10</v>
      </c>
      <c r="F5" s="30">
        <v>3</v>
      </c>
      <c r="G5" s="32" t="s">
        <v>161</v>
      </c>
      <c r="H5" s="31" t="str">
        <f>CONCATENATE("0,",VLOOKUP(G5,武将表!$A:$B,2,FALSE),",10")</f>
        <v>0,316,10</v>
      </c>
      <c r="I5" s="30">
        <v>3</v>
      </c>
      <c r="J5" s="32" t="s">
        <v>162</v>
      </c>
      <c r="K5" s="31" t="str">
        <f>CONCATENATE("0,",VLOOKUP(J5,武将表!$A:$B,2,FALSE),",10")</f>
        <v>0,256,10</v>
      </c>
      <c r="L5" s="30">
        <v>3</v>
      </c>
      <c r="M5" s="32" t="s">
        <v>163</v>
      </c>
      <c r="N5" s="31" t="str">
        <f>CONCATENATE("0,",VLOOKUP(M5,武将表!$A:$B,2,FALSE),",10")</f>
        <v>0,192,10</v>
      </c>
      <c r="O5" s="29">
        <v>3</v>
      </c>
      <c r="P5" s="34" t="s">
        <v>63</v>
      </c>
      <c r="Q5" s="31" t="str">
        <f>CONCATENATE("0,",VLOOKUP(P5,武将表!$A:$B,2,FALSE),",5")</f>
        <v>0,10,5</v>
      </c>
      <c r="S5" s="1">
        <v>3</v>
      </c>
    </row>
    <row r="6" spans="3:19">
      <c r="C6" s="29">
        <v>4</v>
      </c>
      <c r="D6" s="31"/>
      <c r="E6" s="31"/>
      <c r="F6" s="29">
        <v>4</v>
      </c>
      <c r="G6" s="31"/>
      <c r="H6" s="31"/>
      <c r="I6" s="29">
        <v>4</v>
      </c>
      <c r="J6" s="31"/>
      <c r="K6" s="31"/>
      <c r="L6" s="29">
        <v>4</v>
      </c>
      <c r="M6" s="31"/>
      <c r="N6" s="31"/>
      <c r="O6" s="29">
        <v>4</v>
      </c>
      <c r="P6" s="34" t="s">
        <v>64</v>
      </c>
      <c r="Q6" s="31" t="str">
        <f>CONCATENATE("0,",VLOOKUP(P6,武将表!$A:$B,2,FALSE),",5")</f>
        <v>0,43,5</v>
      </c>
      <c r="R6" s="31"/>
      <c r="S6" s="1">
        <v>4</v>
      </c>
    </row>
    <row r="7" spans="3:19">
      <c r="C7" s="29">
        <v>5</v>
      </c>
      <c r="D7" s="31"/>
      <c r="E7" s="31"/>
      <c r="F7" s="29">
        <v>5</v>
      </c>
      <c r="G7" s="31"/>
      <c r="H7" s="31"/>
      <c r="I7" s="29">
        <v>5</v>
      </c>
      <c r="J7" s="31"/>
      <c r="K7" s="31"/>
      <c r="L7" s="29">
        <v>5</v>
      </c>
      <c r="M7" s="31"/>
      <c r="N7" s="31"/>
      <c r="O7" s="29">
        <v>5</v>
      </c>
      <c r="P7" s="34" t="s">
        <v>164</v>
      </c>
      <c r="Q7" s="31" t="str">
        <f>CONCATENATE("0,",VLOOKUP(P7,武将表!$A:$B,2,FALSE),",5")</f>
        <v>0,17,5</v>
      </c>
      <c r="R7" s="31"/>
      <c r="S7" s="1">
        <v>5</v>
      </c>
    </row>
    <row r="8" ht="16.2" spans="3:19">
      <c r="C8" s="30">
        <v>6</v>
      </c>
      <c r="D8" s="33" t="s">
        <v>165</v>
      </c>
      <c r="E8" s="31" t="str">
        <f>CONCATENATE("0,",VLOOKUP(D8,武将表!$A:$B,2,FALSE),",5")</f>
        <v>0,147,5</v>
      </c>
      <c r="F8" s="30">
        <v>6</v>
      </c>
      <c r="G8" s="33" t="s">
        <v>166</v>
      </c>
      <c r="H8" s="31" t="str">
        <f>CONCATENATE("0,",VLOOKUP(G8,武将表!$A:$B,2,FALSE),",5")</f>
        <v>0,136,5</v>
      </c>
      <c r="I8" s="30">
        <v>6</v>
      </c>
      <c r="J8" s="35" t="s">
        <v>167</v>
      </c>
      <c r="K8" s="31" t="str">
        <f>CONCATENATE("0,",VLOOKUP(J8,武将表!$A:$B,2,FALSE),",5")</f>
        <v>0,101,5</v>
      </c>
      <c r="L8" s="30">
        <v>6</v>
      </c>
      <c r="M8" s="33" t="s">
        <v>168</v>
      </c>
      <c r="N8" s="31" t="str">
        <f>CONCATENATE("0,",VLOOKUP(M8,武将表!$A:$B,2,FALSE),",5")</f>
        <v>0,83,5</v>
      </c>
      <c r="O8" s="29">
        <v>6</v>
      </c>
      <c r="P8" s="34" t="s">
        <v>62</v>
      </c>
      <c r="Q8" s="31" t="str">
        <f>CONCATENATE("0,",VLOOKUP(P8,武将表!$A:$B,2,FALSE),",5")</f>
        <v>0,9,5</v>
      </c>
      <c r="R8" s="31"/>
      <c r="S8" s="1">
        <v>6</v>
      </c>
    </row>
    <row r="9" spans="3:19">
      <c r="C9" s="29">
        <v>7</v>
      </c>
      <c r="D9" s="31"/>
      <c r="E9" s="31"/>
      <c r="F9" s="29">
        <v>7</v>
      </c>
      <c r="G9" s="31"/>
      <c r="H9" s="31"/>
      <c r="I9" s="29">
        <v>7</v>
      </c>
      <c r="J9" s="31"/>
      <c r="K9" s="31"/>
      <c r="L9" s="29">
        <v>7</v>
      </c>
      <c r="M9" s="31"/>
      <c r="N9" s="31"/>
      <c r="O9" s="29">
        <v>7</v>
      </c>
      <c r="P9" s="34" t="s">
        <v>61</v>
      </c>
      <c r="Q9" s="31" t="str">
        <f>CONCATENATE("0,",VLOOKUP(P9,武将表!$A:$B,2,FALSE),",5")</f>
        <v>0,7,5</v>
      </c>
      <c r="R9" s="31"/>
      <c r="S9" s="1">
        <v>7</v>
      </c>
    </row>
    <row r="10" spans="3:19">
      <c r="C10" s="29">
        <v>8</v>
      </c>
      <c r="D10" s="31"/>
      <c r="E10" s="31"/>
      <c r="F10" s="29">
        <v>8</v>
      </c>
      <c r="G10" s="31"/>
      <c r="H10" s="31"/>
      <c r="I10" s="29">
        <v>8</v>
      </c>
      <c r="J10" s="31"/>
      <c r="K10" s="31"/>
      <c r="L10" s="29">
        <v>8</v>
      </c>
      <c r="M10" s="31"/>
      <c r="N10" s="31"/>
      <c r="O10" s="29">
        <v>8</v>
      </c>
      <c r="P10" s="34" t="s">
        <v>83</v>
      </c>
      <c r="Q10" s="31" t="str">
        <f>CONCATENATE("0,",VLOOKUP(P10,武将表!$A:$B,2,FALSE),",5")</f>
        <v>0,6,5</v>
      </c>
      <c r="R10" s="31"/>
      <c r="S10" s="1">
        <v>8</v>
      </c>
    </row>
    <row r="11" ht="16.2" spans="3:19">
      <c r="C11" s="30">
        <v>9</v>
      </c>
      <c r="D11" s="25" t="s">
        <v>169</v>
      </c>
      <c r="E11" s="31" t="str">
        <f>CONCATENATE("0,",VLOOKUP(D11,武将表!$A:$B,2,FALSE),",5")</f>
        <v>0,59,5</v>
      </c>
      <c r="F11" s="30">
        <v>9</v>
      </c>
      <c r="G11" s="25" t="s">
        <v>170</v>
      </c>
      <c r="H11" s="31" t="str">
        <f>CONCATENATE("0,",VLOOKUP(G11,武将表!$A:$B,2,FALSE),",5")</f>
        <v>0,66,5</v>
      </c>
      <c r="I11" s="30">
        <v>9</v>
      </c>
      <c r="J11" s="25" t="s">
        <v>171</v>
      </c>
      <c r="K11" s="31" t="str">
        <f>CONCATENATE("0,",VLOOKUP(J11,武将表!$A:$B,2,FALSE),",5")</f>
        <v>0,39,5</v>
      </c>
      <c r="L11" s="30">
        <v>9</v>
      </c>
      <c r="M11" s="25" t="s">
        <v>172</v>
      </c>
      <c r="N11" s="31" t="str">
        <f>CONCATENATE("0,",VLOOKUP(M11,武将表!$A:$B,2,FALSE),",5")</f>
        <v>0,26,5</v>
      </c>
      <c r="O11" s="29">
        <v>9</v>
      </c>
      <c r="P11" s="34" t="s">
        <v>71</v>
      </c>
      <c r="Q11" s="31" t="str">
        <f>CONCATENATE("0,",VLOOKUP(P11,武将表!$A:$B,2,FALSE),",5")</f>
        <v>0,2,5</v>
      </c>
      <c r="R11" s="31"/>
      <c r="S11" s="1">
        <v>9</v>
      </c>
    </row>
    <row r="12" spans="3:19">
      <c r="C12" s="29">
        <v>10</v>
      </c>
      <c r="D12" s="31"/>
      <c r="E12" s="31"/>
      <c r="F12" s="29">
        <v>10</v>
      </c>
      <c r="G12" s="31"/>
      <c r="H12" s="31"/>
      <c r="I12" s="29">
        <v>10</v>
      </c>
      <c r="J12" s="31"/>
      <c r="K12" s="31"/>
      <c r="L12" s="29">
        <v>10</v>
      </c>
      <c r="M12" s="31"/>
      <c r="N12" s="31"/>
      <c r="O12" s="29">
        <v>10</v>
      </c>
      <c r="P12" s="34" t="s">
        <v>65</v>
      </c>
      <c r="Q12" s="31" t="str">
        <f>CONCATENATE("0,",VLOOKUP(P12,武将表!$A:$B,2,FALSE),",5")</f>
        <v>0,56,5</v>
      </c>
      <c r="R12" s="31"/>
      <c r="S12" s="1">
        <v>10</v>
      </c>
    </row>
    <row r="13" spans="3:19">
      <c r="C13" s="29">
        <v>11</v>
      </c>
      <c r="D13" s="31"/>
      <c r="E13" s="31"/>
      <c r="F13" s="29">
        <v>11</v>
      </c>
      <c r="G13" s="31"/>
      <c r="H13" s="31"/>
      <c r="I13" s="29">
        <v>11</v>
      </c>
      <c r="J13" s="31"/>
      <c r="K13" s="31"/>
      <c r="L13" s="29">
        <v>11</v>
      </c>
      <c r="M13" s="31"/>
      <c r="N13" s="31"/>
      <c r="O13" s="29">
        <v>11</v>
      </c>
      <c r="P13" s="31"/>
      <c r="Q13" s="31"/>
      <c r="R13" s="31"/>
      <c r="S13" s="1">
        <v>11</v>
      </c>
    </row>
    <row r="14" ht="16.2" spans="3:19">
      <c r="C14" s="30">
        <v>12</v>
      </c>
      <c r="D14" s="33" t="s">
        <v>165</v>
      </c>
      <c r="E14" s="31" t="str">
        <f>CONCATENATE("0,",VLOOKUP(D14,武将表!$A:$B,2,FALSE),",5")</f>
        <v>0,147,5</v>
      </c>
      <c r="F14" s="30">
        <v>12</v>
      </c>
      <c r="G14" s="33" t="s">
        <v>173</v>
      </c>
      <c r="H14" s="31" t="str">
        <f>CONCATENATE("0,",VLOOKUP(G14,武将表!$A:$B,2,FALSE),",5")</f>
        <v>0,133,5</v>
      </c>
      <c r="I14" s="30">
        <v>12</v>
      </c>
      <c r="J14" s="35" t="s">
        <v>174</v>
      </c>
      <c r="K14" s="31" t="str">
        <f>CONCATENATE("0,",VLOOKUP(J14,武将表!$A:$B,2,FALSE),",5")</f>
        <v>0,114,5</v>
      </c>
      <c r="L14" s="30">
        <v>12</v>
      </c>
      <c r="M14" s="33" t="s">
        <v>175</v>
      </c>
      <c r="N14" s="31" t="str">
        <f>CONCATENATE("0,",VLOOKUP(M14,武将表!$A:$B,2,FALSE),",5")</f>
        <v>0,82,5</v>
      </c>
      <c r="O14" s="29">
        <v>12</v>
      </c>
      <c r="P14" s="31"/>
      <c r="Q14" s="31"/>
      <c r="R14" s="31"/>
      <c r="S14" s="1">
        <v>12</v>
      </c>
    </row>
    <row r="15" spans="3:19">
      <c r="C15" s="29">
        <v>13</v>
      </c>
      <c r="D15" s="31"/>
      <c r="E15" s="31"/>
      <c r="F15" s="29">
        <v>13</v>
      </c>
      <c r="G15" s="31"/>
      <c r="H15" s="31"/>
      <c r="I15" s="29">
        <v>13</v>
      </c>
      <c r="J15" s="31"/>
      <c r="K15" s="31"/>
      <c r="L15" s="29">
        <v>13</v>
      </c>
      <c r="M15" s="31"/>
      <c r="N15" s="31"/>
      <c r="O15" s="29">
        <v>13</v>
      </c>
      <c r="P15" s="31"/>
      <c r="Q15" s="31"/>
      <c r="R15" s="31"/>
      <c r="S15" s="1">
        <v>13</v>
      </c>
    </row>
    <row r="16" spans="3:19">
      <c r="C16" s="29">
        <v>14</v>
      </c>
      <c r="D16" s="31"/>
      <c r="E16" s="31"/>
      <c r="F16" s="29">
        <v>14</v>
      </c>
      <c r="G16" s="31"/>
      <c r="H16" s="31"/>
      <c r="I16" s="29">
        <v>14</v>
      </c>
      <c r="J16" s="31"/>
      <c r="K16" s="31"/>
      <c r="L16" s="29">
        <v>14</v>
      </c>
      <c r="M16" s="31"/>
      <c r="N16" s="31"/>
      <c r="O16" s="29">
        <v>14</v>
      </c>
      <c r="P16" s="31"/>
      <c r="Q16" s="31"/>
      <c r="R16" s="31"/>
      <c r="S16" s="1">
        <v>14</v>
      </c>
    </row>
    <row r="17" ht="16.2" spans="3:19">
      <c r="C17" s="30">
        <v>15</v>
      </c>
      <c r="D17" s="33" t="s">
        <v>176</v>
      </c>
      <c r="E17" s="31" t="str">
        <f>CONCATENATE("0,",VLOOKUP(D17,武将表!$A:$B,2,FALSE),",5")</f>
        <v>0,149,5</v>
      </c>
      <c r="F17" s="30">
        <v>15</v>
      </c>
      <c r="G17" s="33" t="s">
        <v>177</v>
      </c>
      <c r="H17" s="31" t="str">
        <f>CONCATENATE("0,",VLOOKUP(G17,武将表!$A:$B,2,FALSE),",5")</f>
        <v>0,311,5</v>
      </c>
      <c r="I17" s="30">
        <v>15</v>
      </c>
      <c r="J17" s="33" t="s">
        <v>178</v>
      </c>
      <c r="K17" s="31" t="str">
        <f>CONCATENATE("0,",VLOOKUP(J17,武将表!$A:$B,2,FALSE),",5")</f>
        <v>0,121,5</v>
      </c>
      <c r="L17" s="30">
        <v>15</v>
      </c>
      <c r="M17" s="33" t="s">
        <v>179</v>
      </c>
      <c r="N17" s="31" t="str">
        <f>CONCATENATE("0,",VLOOKUP(M17,武将表!$A:$B,2,FALSE),",5")</f>
        <v>0,86,5</v>
      </c>
      <c r="O17" s="29">
        <v>15</v>
      </c>
      <c r="P17" s="31"/>
      <c r="Q17" s="31"/>
      <c r="R17" s="31"/>
      <c r="S17" s="1">
        <v>15</v>
      </c>
    </row>
    <row r="18" spans="3:19">
      <c r="C18" s="29">
        <v>16</v>
      </c>
      <c r="D18" s="31"/>
      <c r="E18" s="31"/>
      <c r="F18" s="29">
        <v>16</v>
      </c>
      <c r="G18" s="31"/>
      <c r="H18" s="31"/>
      <c r="I18" s="29">
        <v>16</v>
      </c>
      <c r="J18" s="31"/>
      <c r="K18" s="31"/>
      <c r="L18" s="29">
        <v>16</v>
      </c>
      <c r="M18" s="31"/>
      <c r="N18" s="31"/>
      <c r="O18" s="29">
        <v>16</v>
      </c>
      <c r="P18" s="31"/>
      <c r="Q18" s="31"/>
      <c r="R18" s="31"/>
      <c r="S18" s="1">
        <v>16</v>
      </c>
    </row>
    <row r="19" spans="3:19">
      <c r="C19" s="29">
        <v>17</v>
      </c>
      <c r="D19" s="31"/>
      <c r="E19" s="31"/>
      <c r="F19" s="29">
        <v>17</v>
      </c>
      <c r="G19" s="31"/>
      <c r="H19" s="31"/>
      <c r="I19" s="29">
        <v>17</v>
      </c>
      <c r="J19" s="31"/>
      <c r="K19" s="31"/>
      <c r="L19" s="29">
        <v>17</v>
      </c>
      <c r="M19" s="31"/>
      <c r="N19" s="31"/>
      <c r="O19" s="29">
        <v>17</v>
      </c>
      <c r="P19" s="31"/>
      <c r="Q19" s="31"/>
      <c r="R19" s="31"/>
      <c r="S19" s="1">
        <v>17</v>
      </c>
    </row>
    <row r="20" ht="16.2" spans="3:19">
      <c r="C20" s="30">
        <v>18</v>
      </c>
      <c r="D20" s="25" t="s">
        <v>180</v>
      </c>
      <c r="E20" s="31" t="str">
        <f>CONCATENATE("0,",VLOOKUP(D20,武将表!$A:$B,2,FALSE),",5")</f>
        <v>0,139,5</v>
      </c>
      <c r="F20" s="30">
        <v>18</v>
      </c>
      <c r="G20" s="25" t="s">
        <v>169</v>
      </c>
      <c r="H20" s="31" t="str">
        <f>CONCATENATE("0,",VLOOKUP(G20,武将表!$A:$B,2,FALSE),",5")</f>
        <v>0,59,5</v>
      </c>
      <c r="I20" s="30">
        <v>18</v>
      </c>
      <c r="J20" s="25" t="s">
        <v>66</v>
      </c>
      <c r="K20" s="31" t="str">
        <f>CONCATENATE("0,",VLOOKUP(J20,武将表!$A:$B,2,FALSE),",5")</f>
        <v>0,50,5</v>
      </c>
      <c r="L20" s="30">
        <v>18</v>
      </c>
      <c r="M20" s="25" t="s">
        <v>73</v>
      </c>
      <c r="N20" s="31" t="str">
        <f>CONCATENATE("0,",VLOOKUP(M20,武将表!$A:$B,2,FALSE),",5")</f>
        <v>0,27,5</v>
      </c>
      <c r="O20" s="29">
        <v>18</v>
      </c>
      <c r="P20" s="31"/>
      <c r="Q20" s="31"/>
      <c r="R20" s="31"/>
      <c r="S20" s="1">
        <v>18</v>
      </c>
    </row>
    <row r="21" spans="3:19">
      <c r="C21" s="29">
        <v>19</v>
      </c>
      <c r="D21" s="31"/>
      <c r="E21" s="31"/>
      <c r="F21" s="29">
        <v>19</v>
      </c>
      <c r="G21" s="31"/>
      <c r="H21" s="31"/>
      <c r="I21" s="29">
        <v>19</v>
      </c>
      <c r="J21" s="31"/>
      <c r="K21" s="31"/>
      <c r="L21" s="29">
        <v>19</v>
      </c>
      <c r="M21" s="31"/>
      <c r="N21" s="31"/>
      <c r="O21" s="29">
        <v>19</v>
      </c>
      <c r="P21" s="31"/>
      <c r="Q21" s="31"/>
      <c r="R21" s="31"/>
      <c r="S21" s="1">
        <v>19</v>
      </c>
    </row>
    <row r="22" ht="16.2" spans="3:19">
      <c r="C22" s="30">
        <v>20</v>
      </c>
      <c r="D22" s="34" t="s">
        <v>164</v>
      </c>
      <c r="E22" s="31" t="str">
        <f>CONCATENATE("0,",VLOOKUP(D22,武将表!$A:$B,2,FALSE),",5")</f>
        <v>0,17,5</v>
      </c>
      <c r="F22" s="30">
        <v>20</v>
      </c>
      <c r="G22" s="34" t="s">
        <v>56</v>
      </c>
      <c r="H22" s="31" t="str">
        <f>CONCATENATE("0,",VLOOKUP(G22,武将表!$A:$B,2,FALSE),",5")</f>
        <v>0,16,5</v>
      </c>
      <c r="I22" s="30">
        <v>20</v>
      </c>
      <c r="J22" s="34" t="s">
        <v>83</v>
      </c>
      <c r="K22" s="31" t="str">
        <f>CONCATENATE("0,",VLOOKUP(J22,武将表!$A:$B,2,FALSE),",5")</f>
        <v>0,6,5</v>
      </c>
      <c r="L22" s="30">
        <v>20</v>
      </c>
      <c r="M22" s="34" t="s">
        <v>70</v>
      </c>
      <c r="N22" s="31" t="str">
        <f>CONCATENATE("0,",VLOOKUP(M22,武将表!$A:$B,2,FALSE),",5")</f>
        <v>0,0,5</v>
      </c>
      <c r="O22" s="29">
        <v>20</v>
      </c>
      <c r="P22" s="31"/>
      <c r="Q22" s="31"/>
      <c r="R22" s="31"/>
      <c r="S22" s="1">
        <v>20</v>
      </c>
    </row>
    <row r="23" spans="17:18">
      <c r="Q23" s="31"/>
      <c r="R23" s="31"/>
    </row>
    <row r="30" ht="16.2" spans="3:12">
      <c r="C30" s="2" t="s">
        <v>181</v>
      </c>
      <c r="L30" s="30" t="s">
        <v>182</v>
      </c>
    </row>
    <row r="31" spans="3:14">
      <c r="C31" s="1" t="s">
        <v>169</v>
      </c>
      <c r="D31" s="1" t="s">
        <v>171</v>
      </c>
      <c r="E31" s="1" t="s">
        <v>172</v>
      </c>
      <c r="F31" s="29" t="s">
        <v>183</v>
      </c>
      <c r="G31" s="1" t="s">
        <v>82</v>
      </c>
      <c r="L31" s="29" t="s">
        <v>184</v>
      </c>
      <c r="M31" s="29" t="s">
        <v>185</v>
      </c>
      <c r="N31" s="29" t="s">
        <v>73</v>
      </c>
    </row>
    <row r="32" spans="3:14">
      <c r="C32" s="1" t="s">
        <v>166</v>
      </c>
      <c r="D32" s="1" t="s">
        <v>167</v>
      </c>
      <c r="E32" s="1" t="s">
        <v>175</v>
      </c>
      <c r="F32" s="29" t="s">
        <v>186</v>
      </c>
      <c r="G32" s="1" t="s">
        <v>187</v>
      </c>
      <c r="L32" s="29" t="s">
        <v>54</v>
      </c>
      <c r="M32" s="29" t="s">
        <v>188</v>
      </c>
      <c r="N32" s="29"/>
    </row>
    <row r="33" spans="5:12">
      <c r="E33" s="1" t="s">
        <v>168</v>
      </c>
      <c r="L33" s="29" t="s">
        <v>170</v>
      </c>
    </row>
    <row r="34" spans="12:13">
      <c r="L34" s="29" t="s">
        <v>58</v>
      </c>
      <c r="M34" s="29"/>
    </row>
    <row r="35" spans="3:5">
      <c r="C35" s="1" t="s">
        <v>189</v>
      </c>
      <c r="D35" s="1" t="s">
        <v>190</v>
      </c>
      <c r="E35" s="1" t="s">
        <v>191</v>
      </c>
    </row>
    <row r="36" spans="3:7">
      <c r="C36" s="1" t="s">
        <v>192</v>
      </c>
      <c r="D36" s="1" t="s">
        <v>185</v>
      </c>
      <c r="F36" s="29" t="s">
        <v>193</v>
      </c>
      <c r="G36" s="1" t="s">
        <v>194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1"/>
  <sheetViews>
    <sheetView topLeftCell="A153" workbookViewId="0">
      <selection activeCell="E398" sqref="E398"/>
    </sheetView>
  </sheetViews>
  <sheetFormatPr defaultColWidth="9" defaultRowHeight="14.4" outlineLevelCol="1"/>
  <sheetData>
    <row r="1" spans="1:2">
      <c r="A1" s="6" t="s">
        <v>70</v>
      </c>
      <c r="B1" s="6">
        <v>0</v>
      </c>
    </row>
    <row r="2" spans="1:2">
      <c r="A2" s="6" t="s">
        <v>72</v>
      </c>
      <c r="B2" s="6">
        <v>1</v>
      </c>
    </row>
    <row r="3" spans="1:2">
      <c r="A3" s="6" t="s">
        <v>71</v>
      </c>
      <c r="B3" s="6">
        <v>2</v>
      </c>
    </row>
    <row r="4" spans="1:2">
      <c r="A4" s="6" t="s">
        <v>195</v>
      </c>
      <c r="B4" s="6">
        <v>3</v>
      </c>
    </row>
    <row r="5" spans="1:2">
      <c r="A5" s="6" t="s">
        <v>69</v>
      </c>
      <c r="B5" s="6">
        <v>4</v>
      </c>
    </row>
    <row r="6" spans="1:2">
      <c r="A6" s="6" t="s">
        <v>196</v>
      </c>
      <c r="B6" s="6">
        <v>5</v>
      </c>
    </row>
    <row r="7" spans="1:2">
      <c r="A7" s="6" t="s">
        <v>83</v>
      </c>
      <c r="B7" s="6">
        <v>6</v>
      </c>
    </row>
    <row r="8" spans="1:2">
      <c r="A8" s="6" t="s">
        <v>61</v>
      </c>
      <c r="B8" s="6">
        <v>7</v>
      </c>
    </row>
    <row r="9" spans="1:2">
      <c r="A9" s="6" t="s">
        <v>197</v>
      </c>
      <c r="B9" s="6">
        <v>8</v>
      </c>
    </row>
    <row r="10" spans="1:2">
      <c r="A10" s="6" t="s">
        <v>62</v>
      </c>
      <c r="B10" s="6">
        <v>9</v>
      </c>
    </row>
    <row r="11" spans="1:2">
      <c r="A11" s="6" t="s">
        <v>63</v>
      </c>
      <c r="B11" s="6">
        <v>10</v>
      </c>
    </row>
    <row r="12" spans="1:2">
      <c r="A12" s="6" t="s">
        <v>184</v>
      </c>
      <c r="B12" s="6">
        <v>11</v>
      </c>
    </row>
    <row r="13" spans="1:2">
      <c r="A13" s="6" t="s">
        <v>55</v>
      </c>
      <c r="B13" s="6">
        <v>12</v>
      </c>
    </row>
    <row r="14" spans="1:2">
      <c r="A14" s="6" t="s">
        <v>160</v>
      </c>
      <c r="B14" s="6">
        <v>13</v>
      </c>
    </row>
    <row r="15" spans="1:2">
      <c r="A15" s="6" t="s">
        <v>54</v>
      </c>
      <c r="B15" s="6">
        <v>14</v>
      </c>
    </row>
    <row r="16" spans="1:2">
      <c r="A16" s="6" t="s">
        <v>198</v>
      </c>
      <c r="B16" s="6">
        <v>15</v>
      </c>
    </row>
    <row r="17" spans="1:2">
      <c r="A17" s="6" t="s">
        <v>56</v>
      </c>
      <c r="B17" s="6">
        <v>16</v>
      </c>
    </row>
    <row r="18" spans="1:2">
      <c r="A18" s="6" t="s">
        <v>164</v>
      </c>
      <c r="B18" s="6">
        <v>17</v>
      </c>
    </row>
    <row r="19" spans="1:2">
      <c r="A19" s="6" t="s">
        <v>199</v>
      </c>
      <c r="B19" s="6">
        <v>18</v>
      </c>
    </row>
    <row r="20" spans="1:2">
      <c r="A20" s="6" t="s">
        <v>82</v>
      </c>
      <c r="B20" s="6">
        <v>19</v>
      </c>
    </row>
    <row r="21" spans="1:2">
      <c r="A21" s="6" t="s">
        <v>200</v>
      </c>
      <c r="B21" s="6">
        <v>20</v>
      </c>
    </row>
    <row r="22" spans="1:2">
      <c r="A22" s="6" t="s">
        <v>201</v>
      </c>
      <c r="B22" s="6">
        <v>21</v>
      </c>
    </row>
    <row r="23" spans="1:2">
      <c r="A23" s="6" t="s">
        <v>183</v>
      </c>
      <c r="B23" s="6">
        <v>22</v>
      </c>
    </row>
    <row r="24" spans="1:2">
      <c r="A24" s="6" t="s">
        <v>186</v>
      </c>
      <c r="B24" s="6">
        <v>23</v>
      </c>
    </row>
    <row r="25" spans="1:2">
      <c r="A25" s="6" t="s">
        <v>79</v>
      </c>
      <c r="B25" s="6">
        <v>24</v>
      </c>
    </row>
    <row r="26" spans="1:2">
      <c r="A26" s="6" t="s">
        <v>80</v>
      </c>
      <c r="B26" s="6">
        <v>25</v>
      </c>
    </row>
    <row r="27" spans="1:2">
      <c r="A27" s="6" t="s">
        <v>172</v>
      </c>
      <c r="B27" s="6">
        <v>26</v>
      </c>
    </row>
    <row r="28" spans="1:2">
      <c r="A28" s="6" t="s">
        <v>73</v>
      </c>
      <c r="B28" s="6">
        <v>27</v>
      </c>
    </row>
    <row r="29" spans="1:2">
      <c r="A29" s="6" t="s">
        <v>74</v>
      </c>
      <c r="B29" s="6">
        <v>28</v>
      </c>
    </row>
    <row r="30" spans="1:2">
      <c r="A30" s="6" t="s">
        <v>76</v>
      </c>
      <c r="B30" s="6">
        <v>29</v>
      </c>
    </row>
    <row r="31" spans="1:2">
      <c r="A31" s="6" t="s">
        <v>202</v>
      </c>
      <c r="B31" s="6">
        <v>30</v>
      </c>
    </row>
    <row r="32" spans="1:2">
      <c r="A32" s="6" t="s">
        <v>203</v>
      </c>
      <c r="B32" s="6">
        <v>31</v>
      </c>
    </row>
    <row r="33" spans="1:2">
      <c r="A33" s="6" t="s">
        <v>204</v>
      </c>
      <c r="B33" s="6">
        <v>32</v>
      </c>
    </row>
    <row r="34" spans="1:2">
      <c r="A34" s="6" t="s">
        <v>205</v>
      </c>
      <c r="B34" s="6">
        <v>33</v>
      </c>
    </row>
    <row r="35" spans="1:2">
      <c r="A35" s="6" t="s">
        <v>206</v>
      </c>
      <c r="B35" s="6">
        <v>34</v>
      </c>
    </row>
    <row r="36" spans="1:2">
      <c r="A36" s="6" t="s">
        <v>207</v>
      </c>
      <c r="B36" s="6">
        <v>35</v>
      </c>
    </row>
    <row r="37" spans="1:2">
      <c r="A37" s="6" t="s">
        <v>208</v>
      </c>
      <c r="B37" s="6">
        <v>36</v>
      </c>
    </row>
    <row r="38" spans="1:2">
      <c r="A38" s="6" t="s">
        <v>77</v>
      </c>
      <c r="B38" s="6">
        <v>37</v>
      </c>
    </row>
    <row r="39" spans="1:2">
      <c r="A39" s="6" t="s">
        <v>209</v>
      </c>
      <c r="B39" s="6">
        <v>38</v>
      </c>
    </row>
    <row r="40" spans="1:2">
      <c r="A40" s="6" t="s">
        <v>171</v>
      </c>
      <c r="B40" s="6">
        <v>39</v>
      </c>
    </row>
    <row r="41" spans="1:2">
      <c r="A41" s="6" t="s">
        <v>188</v>
      </c>
      <c r="B41" s="6">
        <v>40</v>
      </c>
    </row>
    <row r="42" spans="1:2">
      <c r="A42" s="6" t="s">
        <v>210</v>
      </c>
      <c r="B42" s="6">
        <v>41</v>
      </c>
    </row>
    <row r="43" spans="1:2">
      <c r="A43" s="6" t="s">
        <v>211</v>
      </c>
      <c r="B43" s="6">
        <v>42</v>
      </c>
    </row>
    <row r="44" spans="1:2">
      <c r="A44" s="6" t="s">
        <v>64</v>
      </c>
      <c r="B44" s="6">
        <v>43</v>
      </c>
    </row>
    <row r="45" spans="1:2">
      <c r="A45" s="6" t="s">
        <v>212</v>
      </c>
      <c r="B45" s="6">
        <v>44</v>
      </c>
    </row>
    <row r="46" spans="1:2">
      <c r="A46" s="6" t="s">
        <v>213</v>
      </c>
      <c r="B46" s="6">
        <v>45</v>
      </c>
    </row>
    <row r="47" spans="1:2">
      <c r="A47" s="6" t="s">
        <v>214</v>
      </c>
      <c r="B47" s="6">
        <v>46</v>
      </c>
    </row>
    <row r="48" spans="1:2">
      <c r="A48" s="6" t="s">
        <v>215</v>
      </c>
      <c r="B48" s="6">
        <v>47</v>
      </c>
    </row>
    <row r="49" spans="1:2">
      <c r="A49" s="6" t="s">
        <v>216</v>
      </c>
      <c r="B49" s="6">
        <v>48</v>
      </c>
    </row>
    <row r="50" spans="1:2">
      <c r="A50" s="6" t="s">
        <v>217</v>
      </c>
      <c r="B50" s="6">
        <v>49</v>
      </c>
    </row>
    <row r="51" spans="1:2">
      <c r="A51" s="6" t="s">
        <v>66</v>
      </c>
      <c r="B51" s="6">
        <v>50</v>
      </c>
    </row>
    <row r="52" spans="1:2">
      <c r="A52" s="6" t="s">
        <v>67</v>
      </c>
      <c r="B52" s="6">
        <v>51</v>
      </c>
    </row>
    <row r="53" spans="1:2">
      <c r="A53" s="6" t="s">
        <v>218</v>
      </c>
      <c r="B53" s="6">
        <v>52</v>
      </c>
    </row>
    <row r="54" spans="1:2">
      <c r="A54" s="6" t="s">
        <v>219</v>
      </c>
      <c r="B54" s="6">
        <v>53</v>
      </c>
    </row>
    <row r="55" spans="1:2">
      <c r="A55" s="6" t="s">
        <v>220</v>
      </c>
      <c r="B55" s="6">
        <v>54</v>
      </c>
    </row>
    <row r="56" spans="1:2">
      <c r="A56" s="6" t="s">
        <v>221</v>
      </c>
      <c r="B56" s="6">
        <v>55</v>
      </c>
    </row>
    <row r="57" spans="1:2">
      <c r="A57" s="6" t="s">
        <v>65</v>
      </c>
      <c r="B57" s="6">
        <v>56</v>
      </c>
    </row>
    <row r="58" spans="1:2">
      <c r="A58" s="6" t="s">
        <v>222</v>
      </c>
      <c r="B58" s="6">
        <v>57</v>
      </c>
    </row>
    <row r="59" spans="1:2">
      <c r="A59" s="6" t="s">
        <v>223</v>
      </c>
      <c r="B59" s="6">
        <v>58</v>
      </c>
    </row>
    <row r="60" spans="1:2">
      <c r="A60" s="6" t="s">
        <v>169</v>
      </c>
      <c r="B60" s="6">
        <v>59</v>
      </c>
    </row>
    <row r="61" spans="1:2">
      <c r="A61" s="6" t="s">
        <v>59</v>
      </c>
      <c r="B61" s="6">
        <v>60</v>
      </c>
    </row>
    <row r="62" spans="1:2">
      <c r="A62" s="6" t="s">
        <v>58</v>
      </c>
      <c r="B62" s="6">
        <v>61</v>
      </c>
    </row>
    <row r="63" spans="1:2">
      <c r="A63" s="6" t="s">
        <v>57</v>
      </c>
      <c r="B63" s="6">
        <v>62</v>
      </c>
    </row>
    <row r="64" spans="1:2">
      <c r="A64" s="6" t="s">
        <v>224</v>
      </c>
      <c r="B64" s="6">
        <v>63</v>
      </c>
    </row>
    <row r="65" spans="1:2">
      <c r="A65" s="6" t="s">
        <v>225</v>
      </c>
      <c r="B65" s="6">
        <v>64</v>
      </c>
    </row>
    <row r="66" spans="1:2">
      <c r="A66" s="6" t="s">
        <v>226</v>
      </c>
      <c r="B66" s="6">
        <v>65</v>
      </c>
    </row>
    <row r="67" spans="1:2">
      <c r="A67" s="6" t="s">
        <v>170</v>
      </c>
      <c r="B67" s="6">
        <v>66</v>
      </c>
    </row>
    <row r="68" spans="1:2">
      <c r="A68" s="6" t="s">
        <v>227</v>
      </c>
      <c r="B68" s="6">
        <v>67</v>
      </c>
    </row>
    <row r="69" spans="1:2">
      <c r="A69" s="6" t="s">
        <v>84</v>
      </c>
      <c r="B69" s="6">
        <v>68</v>
      </c>
    </row>
    <row r="70" spans="1:2">
      <c r="A70" s="6" t="s">
        <v>187</v>
      </c>
      <c r="B70" s="6">
        <v>69</v>
      </c>
    </row>
    <row r="71" spans="1:2">
      <c r="A71" s="6" t="s">
        <v>85</v>
      </c>
      <c r="B71" s="6">
        <v>70</v>
      </c>
    </row>
    <row r="72" spans="1:2">
      <c r="A72" s="6" t="s">
        <v>228</v>
      </c>
      <c r="B72" s="6">
        <v>71</v>
      </c>
    </row>
    <row r="73" spans="1:2">
      <c r="A73" s="6" t="s">
        <v>229</v>
      </c>
      <c r="B73" s="6">
        <v>72</v>
      </c>
    </row>
    <row r="74" spans="1:2">
      <c r="A74" s="6" t="s">
        <v>230</v>
      </c>
      <c r="B74" s="6">
        <v>73</v>
      </c>
    </row>
    <row r="75" spans="1:2">
      <c r="A75" s="6" t="s">
        <v>231</v>
      </c>
      <c r="B75" s="6">
        <v>74</v>
      </c>
    </row>
    <row r="76" spans="1:2">
      <c r="A76" s="6" t="s">
        <v>232</v>
      </c>
      <c r="B76" s="6">
        <v>75</v>
      </c>
    </row>
    <row r="77" spans="1:2">
      <c r="A77" s="6" t="s">
        <v>233</v>
      </c>
      <c r="B77" s="6">
        <v>76</v>
      </c>
    </row>
    <row r="78" spans="1:2">
      <c r="A78" s="6" t="s">
        <v>234</v>
      </c>
      <c r="B78" s="6">
        <v>77</v>
      </c>
    </row>
    <row r="79" spans="1:2">
      <c r="A79" s="6" t="s">
        <v>235</v>
      </c>
      <c r="B79" s="6">
        <v>78</v>
      </c>
    </row>
    <row r="80" spans="1:2">
      <c r="A80" s="6" t="s">
        <v>75</v>
      </c>
      <c r="B80" s="6">
        <v>79</v>
      </c>
    </row>
    <row r="81" spans="1:2">
      <c r="A81" s="6" t="s">
        <v>236</v>
      </c>
      <c r="B81" s="6">
        <v>80</v>
      </c>
    </row>
    <row r="82" spans="1:2">
      <c r="A82" s="6" t="s">
        <v>237</v>
      </c>
      <c r="B82" s="6">
        <v>81</v>
      </c>
    </row>
    <row r="83" spans="1:2">
      <c r="A83" s="6" t="s">
        <v>175</v>
      </c>
      <c r="B83" s="6">
        <v>82</v>
      </c>
    </row>
    <row r="84" spans="1:2">
      <c r="A84" s="6" t="s">
        <v>168</v>
      </c>
      <c r="B84" s="6">
        <v>83</v>
      </c>
    </row>
    <row r="85" spans="1:2">
      <c r="A85" s="6" t="s">
        <v>238</v>
      </c>
      <c r="B85" s="6">
        <v>84</v>
      </c>
    </row>
    <row r="86" spans="1:2">
      <c r="A86" s="6" t="s">
        <v>239</v>
      </c>
      <c r="B86" s="6">
        <v>85</v>
      </c>
    </row>
    <row r="87" spans="1:2">
      <c r="A87" s="6" t="s">
        <v>179</v>
      </c>
      <c r="B87" s="6">
        <v>86</v>
      </c>
    </row>
    <row r="88" spans="1:2">
      <c r="A88" s="6" t="s">
        <v>240</v>
      </c>
      <c r="B88" s="6">
        <v>87</v>
      </c>
    </row>
    <row r="89" spans="1:2">
      <c r="A89" s="6" t="s">
        <v>241</v>
      </c>
      <c r="B89" s="6">
        <v>88</v>
      </c>
    </row>
    <row r="90" spans="1:2">
      <c r="A90" s="6" t="s">
        <v>242</v>
      </c>
      <c r="B90" s="6">
        <v>89</v>
      </c>
    </row>
    <row r="91" spans="1:2">
      <c r="A91" s="6" t="s">
        <v>243</v>
      </c>
      <c r="B91" s="6">
        <v>90</v>
      </c>
    </row>
    <row r="92" spans="1:2">
      <c r="A92" s="6" t="s">
        <v>244</v>
      </c>
      <c r="B92" s="6">
        <v>91</v>
      </c>
    </row>
    <row r="93" spans="1:2">
      <c r="A93" s="6" t="s">
        <v>245</v>
      </c>
      <c r="B93" s="6">
        <v>92</v>
      </c>
    </row>
    <row r="94" spans="1:2">
      <c r="A94" s="6" t="s">
        <v>246</v>
      </c>
      <c r="B94" s="6">
        <v>93</v>
      </c>
    </row>
    <row r="95" spans="1:2">
      <c r="A95" s="6" t="s">
        <v>247</v>
      </c>
      <c r="B95" s="6">
        <v>94</v>
      </c>
    </row>
    <row r="96" spans="1:2">
      <c r="A96" s="6" t="s">
        <v>248</v>
      </c>
      <c r="B96" s="6">
        <v>95</v>
      </c>
    </row>
    <row r="97" spans="1:2">
      <c r="A97" s="6" t="s">
        <v>249</v>
      </c>
      <c r="B97" s="6">
        <v>96</v>
      </c>
    </row>
    <row r="98" spans="1:2">
      <c r="A98" s="6" t="s">
        <v>250</v>
      </c>
      <c r="B98" s="6">
        <v>97</v>
      </c>
    </row>
    <row r="99" spans="1:2">
      <c r="A99" s="6" t="s">
        <v>251</v>
      </c>
      <c r="B99" s="6">
        <v>98</v>
      </c>
    </row>
    <row r="100" spans="1:2">
      <c r="A100" s="6" t="s">
        <v>252</v>
      </c>
      <c r="B100" s="6">
        <v>99</v>
      </c>
    </row>
    <row r="101" spans="1:2">
      <c r="A101" s="6" t="s">
        <v>253</v>
      </c>
      <c r="B101" s="6">
        <v>100</v>
      </c>
    </row>
    <row r="102" spans="1:2">
      <c r="A102" s="6" t="s">
        <v>167</v>
      </c>
      <c r="B102" s="6">
        <v>101</v>
      </c>
    </row>
    <row r="103" spans="1:2">
      <c r="A103" s="6" t="s">
        <v>254</v>
      </c>
      <c r="B103" s="6">
        <v>102</v>
      </c>
    </row>
    <row r="104" spans="1:2">
      <c r="A104" s="6" t="s">
        <v>255</v>
      </c>
      <c r="B104" s="6">
        <v>103</v>
      </c>
    </row>
    <row r="105" spans="1:2">
      <c r="A105" s="6" t="s">
        <v>256</v>
      </c>
      <c r="B105" s="6">
        <v>104</v>
      </c>
    </row>
    <row r="106" spans="1:2">
      <c r="A106" s="6" t="s">
        <v>257</v>
      </c>
      <c r="B106" s="6">
        <v>105</v>
      </c>
    </row>
    <row r="107" spans="1:2">
      <c r="A107" s="6" t="s">
        <v>258</v>
      </c>
      <c r="B107" s="6">
        <v>106</v>
      </c>
    </row>
    <row r="108" spans="1:2">
      <c r="A108" s="6" t="s">
        <v>259</v>
      </c>
      <c r="B108" s="6">
        <v>107</v>
      </c>
    </row>
    <row r="109" spans="1:2">
      <c r="A109" s="6" t="s">
        <v>260</v>
      </c>
      <c r="B109" s="6">
        <v>108</v>
      </c>
    </row>
    <row r="110" spans="1:2">
      <c r="A110" s="6" t="s">
        <v>261</v>
      </c>
      <c r="B110" s="6">
        <v>109</v>
      </c>
    </row>
    <row r="111" spans="1:2">
      <c r="A111" s="6" t="s">
        <v>262</v>
      </c>
      <c r="B111" s="6">
        <v>110</v>
      </c>
    </row>
    <row r="112" spans="1:2">
      <c r="A112" s="6" t="s">
        <v>263</v>
      </c>
      <c r="B112" s="6">
        <v>111</v>
      </c>
    </row>
    <row r="113" spans="1:2">
      <c r="A113" s="6" t="s">
        <v>264</v>
      </c>
      <c r="B113" s="6">
        <v>112</v>
      </c>
    </row>
    <row r="114" spans="1:2">
      <c r="A114" s="6" t="s">
        <v>265</v>
      </c>
      <c r="B114" s="6">
        <v>113</v>
      </c>
    </row>
    <row r="115" spans="1:2">
      <c r="A115" s="6" t="s">
        <v>174</v>
      </c>
      <c r="B115" s="6">
        <v>114</v>
      </c>
    </row>
    <row r="116" spans="1:2">
      <c r="A116" s="6" t="s">
        <v>266</v>
      </c>
      <c r="B116" s="6">
        <v>115</v>
      </c>
    </row>
    <row r="117" spans="1:2">
      <c r="A117" s="6" t="s">
        <v>267</v>
      </c>
      <c r="B117" s="6">
        <v>116</v>
      </c>
    </row>
    <row r="118" spans="1:2">
      <c r="A118" s="6" t="s">
        <v>268</v>
      </c>
      <c r="B118" s="6">
        <v>117</v>
      </c>
    </row>
    <row r="119" spans="1:2">
      <c r="A119" s="6" t="s">
        <v>269</v>
      </c>
      <c r="B119" s="6">
        <v>118</v>
      </c>
    </row>
    <row r="120" spans="1:2">
      <c r="A120" s="6" t="s">
        <v>270</v>
      </c>
      <c r="B120" s="6">
        <v>119</v>
      </c>
    </row>
    <row r="121" spans="1:2">
      <c r="A121" s="6" t="s">
        <v>271</v>
      </c>
      <c r="B121" s="6">
        <v>120</v>
      </c>
    </row>
    <row r="122" spans="1:2">
      <c r="A122" s="6" t="s">
        <v>178</v>
      </c>
      <c r="B122" s="6">
        <v>121</v>
      </c>
    </row>
    <row r="123" spans="1:2">
      <c r="A123" s="6" t="s">
        <v>272</v>
      </c>
      <c r="B123" s="6">
        <v>122</v>
      </c>
    </row>
    <row r="124" spans="1:2">
      <c r="A124" s="6" t="s">
        <v>273</v>
      </c>
      <c r="B124" s="6">
        <v>123</v>
      </c>
    </row>
    <row r="125" spans="1:2">
      <c r="A125" s="6" t="s">
        <v>274</v>
      </c>
      <c r="B125" s="6">
        <v>124</v>
      </c>
    </row>
    <row r="126" spans="1:2">
      <c r="A126" s="6" t="s">
        <v>275</v>
      </c>
      <c r="B126" s="6">
        <v>125</v>
      </c>
    </row>
    <row r="127" spans="1:2">
      <c r="A127" s="6" t="s">
        <v>276</v>
      </c>
      <c r="B127" s="6">
        <v>126</v>
      </c>
    </row>
    <row r="128" spans="1:2">
      <c r="A128" s="6" t="s">
        <v>277</v>
      </c>
      <c r="B128" s="6">
        <v>127</v>
      </c>
    </row>
    <row r="129" spans="1:2">
      <c r="A129" s="6" t="s">
        <v>278</v>
      </c>
      <c r="B129" s="6">
        <v>128</v>
      </c>
    </row>
    <row r="130" spans="1:2">
      <c r="A130" s="6" t="s">
        <v>279</v>
      </c>
      <c r="B130" s="6">
        <v>129</v>
      </c>
    </row>
    <row r="131" spans="1:2">
      <c r="A131" s="6" t="s">
        <v>280</v>
      </c>
      <c r="B131" s="6">
        <v>130</v>
      </c>
    </row>
    <row r="132" spans="1:2">
      <c r="A132" s="6" t="s">
        <v>281</v>
      </c>
      <c r="B132" s="6">
        <v>131</v>
      </c>
    </row>
    <row r="133" spans="1:2">
      <c r="A133" s="6" t="s">
        <v>282</v>
      </c>
      <c r="B133" s="6">
        <v>132</v>
      </c>
    </row>
    <row r="134" spans="1:2">
      <c r="A134" s="6" t="s">
        <v>173</v>
      </c>
      <c r="B134" s="6">
        <v>133</v>
      </c>
    </row>
    <row r="135" spans="1:2">
      <c r="A135" s="6" t="s">
        <v>283</v>
      </c>
      <c r="B135" s="6">
        <v>134</v>
      </c>
    </row>
    <row r="136" spans="1:2">
      <c r="A136" s="6" t="s">
        <v>284</v>
      </c>
      <c r="B136" s="6">
        <v>135</v>
      </c>
    </row>
    <row r="137" spans="1:2">
      <c r="A137" s="6" t="s">
        <v>166</v>
      </c>
      <c r="B137" s="6">
        <v>136</v>
      </c>
    </row>
    <row r="138" spans="1:2">
      <c r="A138" s="6" t="s">
        <v>285</v>
      </c>
      <c r="B138" s="6">
        <v>137</v>
      </c>
    </row>
    <row r="139" spans="1:2">
      <c r="A139" s="6" t="s">
        <v>286</v>
      </c>
      <c r="B139" s="6">
        <v>138</v>
      </c>
    </row>
    <row r="140" spans="1:2">
      <c r="A140" s="6" t="s">
        <v>180</v>
      </c>
      <c r="B140" s="6">
        <v>139</v>
      </c>
    </row>
    <row r="141" spans="1:2">
      <c r="A141" s="6" t="s">
        <v>287</v>
      </c>
      <c r="B141" s="6">
        <v>140</v>
      </c>
    </row>
    <row r="142" spans="1:2">
      <c r="A142" s="6" t="s">
        <v>288</v>
      </c>
      <c r="B142" s="6">
        <v>141</v>
      </c>
    </row>
    <row r="143" spans="1:2">
      <c r="A143" s="6" t="s">
        <v>289</v>
      </c>
      <c r="B143" s="6">
        <v>142</v>
      </c>
    </row>
    <row r="144" spans="1:2">
      <c r="A144" s="6" t="s">
        <v>290</v>
      </c>
      <c r="B144" s="6">
        <v>143</v>
      </c>
    </row>
    <row r="145" spans="1:2">
      <c r="A145" s="6" t="s">
        <v>291</v>
      </c>
      <c r="B145" s="6">
        <v>144</v>
      </c>
    </row>
    <row r="146" spans="1:2">
      <c r="A146" s="6" t="s">
        <v>292</v>
      </c>
      <c r="B146" s="6">
        <v>145</v>
      </c>
    </row>
    <row r="147" spans="1:2">
      <c r="A147" s="6" t="s">
        <v>293</v>
      </c>
      <c r="B147" s="6">
        <v>146</v>
      </c>
    </row>
    <row r="148" spans="1:2">
      <c r="A148" s="6" t="s">
        <v>165</v>
      </c>
      <c r="B148" s="6">
        <v>147</v>
      </c>
    </row>
    <row r="149" spans="1:2">
      <c r="A149" s="6" t="s">
        <v>294</v>
      </c>
      <c r="B149" s="6">
        <v>148</v>
      </c>
    </row>
    <row r="150" spans="1:2">
      <c r="A150" s="6" t="s">
        <v>176</v>
      </c>
      <c r="B150" s="6">
        <v>149</v>
      </c>
    </row>
    <row r="151" spans="1:2">
      <c r="A151" s="6" t="s">
        <v>295</v>
      </c>
      <c r="B151" s="6">
        <v>150</v>
      </c>
    </row>
    <row r="152" spans="1:2">
      <c r="A152" s="6" t="s">
        <v>296</v>
      </c>
      <c r="B152" s="6">
        <v>151</v>
      </c>
    </row>
    <row r="153" spans="1:2">
      <c r="A153" s="6" t="s">
        <v>297</v>
      </c>
      <c r="B153" s="6">
        <v>152</v>
      </c>
    </row>
    <row r="154" spans="1:2">
      <c r="A154" s="6" t="s">
        <v>298</v>
      </c>
      <c r="B154" s="6">
        <v>153</v>
      </c>
    </row>
    <row r="155" spans="1:2">
      <c r="A155" s="6" t="s">
        <v>299</v>
      </c>
      <c r="B155" s="6">
        <v>154</v>
      </c>
    </row>
    <row r="156" spans="1:2">
      <c r="A156" s="6" t="s">
        <v>300</v>
      </c>
      <c r="B156" s="6">
        <v>155</v>
      </c>
    </row>
    <row r="157" spans="1:2">
      <c r="A157" s="6" t="s">
        <v>301</v>
      </c>
      <c r="B157" s="6">
        <v>156</v>
      </c>
    </row>
    <row r="158" spans="1:2">
      <c r="A158" s="6" t="s">
        <v>302</v>
      </c>
      <c r="B158" s="6">
        <v>157</v>
      </c>
    </row>
    <row r="159" spans="1:2">
      <c r="A159" s="6" t="s">
        <v>303</v>
      </c>
      <c r="B159" s="6">
        <v>158</v>
      </c>
    </row>
    <row r="160" spans="1:2">
      <c r="A160" s="6" t="s">
        <v>304</v>
      </c>
      <c r="B160" s="6">
        <v>159</v>
      </c>
    </row>
    <row r="161" spans="1:2">
      <c r="A161" s="6" t="s">
        <v>305</v>
      </c>
      <c r="B161" s="6">
        <v>160</v>
      </c>
    </row>
    <row r="162" spans="1:2">
      <c r="A162" s="6" t="s">
        <v>306</v>
      </c>
      <c r="B162" s="6">
        <v>161</v>
      </c>
    </row>
    <row r="163" spans="1:2">
      <c r="A163" s="6" t="s">
        <v>307</v>
      </c>
      <c r="B163" s="6">
        <v>162</v>
      </c>
    </row>
    <row r="164" spans="1:2">
      <c r="A164" s="6" t="s">
        <v>308</v>
      </c>
      <c r="B164" s="6">
        <v>163</v>
      </c>
    </row>
    <row r="165" spans="1:2">
      <c r="A165" s="6" t="s">
        <v>309</v>
      </c>
      <c r="B165" s="6">
        <v>164</v>
      </c>
    </row>
    <row r="166" spans="1:2">
      <c r="A166" s="6" t="s">
        <v>310</v>
      </c>
      <c r="B166" s="6">
        <v>165</v>
      </c>
    </row>
    <row r="167" spans="1:2">
      <c r="A167" s="6" t="s">
        <v>311</v>
      </c>
      <c r="B167" s="6">
        <v>166</v>
      </c>
    </row>
    <row r="168" spans="1:2">
      <c r="A168" s="6" t="s">
        <v>312</v>
      </c>
      <c r="B168" s="6">
        <v>167</v>
      </c>
    </row>
    <row r="169" spans="1:2">
      <c r="A169" s="6" t="s">
        <v>313</v>
      </c>
      <c r="B169" s="6">
        <v>168</v>
      </c>
    </row>
    <row r="170" spans="1:2">
      <c r="A170" s="6" t="s">
        <v>314</v>
      </c>
      <c r="B170" s="6">
        <v>169</v>
      </c>
    </row>
    <row r="171" spans="1:2">
      <c r="A171" s="6" t="s">
        <v>315</v>
      </c>
      <c r="B171" s="6">
        <v>170</v>
      </c>
    </row>
    <row r="172" spans="1:2">
      <c r="A172" s="6" t="s">
        <v>316</v>
      </c>
      <c r="B172" s="6">
        <v>171</v>
      </c>
    </row>
    <row r="173" spans="1:2">
      <c r="A173" s="6" t="s">
        <v>317</v>
      </c>
      <c r="B173" s="6">
        <v>172</v>
      </c>
    </row>
    <row r="174" spans="1:2">
      <c r="A174" s="6" t="s">
        <v>318</v>
      </c>
      <c r="B174" s="6">
        <v>173</v>
      </c>
    </row>
    <row r="175" spans="1:2">
      <c r="A175" s="6" t="s">
        <v>319</v>
      </c>
      <c r="B175" s="6">
        <v>174</v>
      </c>
    </row>
    <row r="176" spans="1:2">
      <c r="A176" s="6" t="s">
        <v>320</v>
      </c>
      <c r="B176" s="6">
        <v>175</v>
      </c>
    </row>
    <row r="177" spans="1:2">
      <c r="A177" s="6" t="s">
        <v>321</v>
      </c>
      <c r="B177" s="6">
        <v>176</v>
      </c>
    </row>
    <row r="178" spans="1:2">
      <c r="A178" s="6" t="s">
        <v>322</v>
      </c>
      <c r="B178" s="6">
        <v>177</v>
      </c>
    </row>
    <row r="179" spans="1:2">
      <c r="A179" s="6" t="s">
        <v>323</v>
      </c>
      <c r="B179" s="6">
        <v>178</v>
      </c>
    </row>
    <row r="180" spans="1:2">
      <c r="A180" s="6" t="s">
        <v>324</v>
      </c>
      <c r="B180" s="6">
        <v>179</v>
      </c>
    </row>
    <row r="181" spans="1:2">
      <c r="A181" s="6" t="s">
        <v>325</v>
      </c>
      <c r="B181" s="6">
        <v>180</v>
      </c>
    </row>
    <row r="182" spans="1:2">
      <c r="A182" s="6" t="s">
        <v>326</v>
      </c>
      <c r="B182" s="6">
        <v>181</v>
      </c>
    </row>
    <row r="183" spans="1:2">
      <c r="A183" s="6" t="s">
        <v>327</v>
      </c>
      <c r="B183" s="6">
        <v>182</v>
      </c>
    </row>
    <row r="184" spans="1:2">
      <c r="A184" s="6" t="s">
        <v>328</v>
      </c>
      <c r="B184" s="6">
        <v>183</v>
      </c>
    </row>
    <row r="185" spans="1:2">
      <c r="A185" s="6" t="s">
        <v>329</v>
      </c>
      <c r="B185" s="6">
        <v>184</v>
      </c>
    </row>
    <row r="186" spans="1:2">
      <c r="A186" s="6" t="s">
        <v>330</v>
      </c>
      <c r="B186" s="6">
        <v>185</v>
      </c>
    </row>
    <row r="187" spans="1:2">
      <c r="A187" s="6" t="s">
        <v>331</v>
      </c>
      <c r="B187" s="6">
        <v>186</v>
      </c>
    </row>
    <row r="188" spans="1:2">
      <c r="A188" s="6" t="s">
        <v>332</v>
      </c>
      <c r="B188" s="6">
        <v>187</v>
      </c>
    </row>
    <row r="189" spans="1:2">
      <c r="A189" s="6" t="s">
        <v>333</v>
      </c>
      <c r="B189" s="6">
        <v>188</v>
      </c>
    </row>
    <row r="190" spans="1:2">
      <c r="A190" s="6" t="s">
        <v>334</v>
      </c>
      <c r="B190" s="6">
        <v>189</v>
      </c>
    </row>
    <row r="191" spans="1:2">
      <c r="A191" s="6" t="s">
        <v>335</v>
      </c>
      <c r="B191" s="6">
        <v>190</v>
      </c>
    </row>
    <row r="192" spans="1:2">
      <c r="A192" s="6" t="s">
        <v>336</v>
      </c>
      <c r="B192" s="6">
        <v>191</v>
      </c>
    </row>
    <row r="193" spans="1:2">
      <c r="A193" s="6" t="s">
        <v>163</v>
      </c>
      <c r="B193" s="6">
        <v>192</v>
      </c>
    </row>
    <row r="194" spans="1:2">
      <c r="A194" s="6" t="s">
        <v>337</v>
      </c>
      <c r="B194" s="6">
        <v>193</v>
      </c>
    </row>
    <row r="195" spans="1:2">
      <c r="A195" s="6" t="s">
        <v>338</v>
      </c>
      <c r="B195" s="6">
        <v>194</v>
      </c>
    </row>
    <row r="196" spans="1:2">
      <c r="A196" s="6" t="s">
        <v>339</v>
      </c>
      <c r="B196" s="6">
        <v>195</v>
      </c>
    </row>
    <row r="197" spans="1:2">
      <c r="A197" s="6" t="s">
        <v>340</v>
      </c>
      <c r="B197" s="6">
        <v>196</v>
      </c>
    </row>
    <row r="198" spans="1:2">
      <c r="A198" s="6" t="s">
        <v>341</v>
      </c>
      <c r="B198" s="6">
        <v>197</v>
      </c>
    </row>
    <row r="199" spans="1:2">
      <c r="A199" s="6" t="s">
        <v>342</v>
      </c>
      <c r="B199" s="6">
        <v>198</v>
      </c>
    </row>
    <row r="200" spans="1:2">
      <c r="A200" s="6" t="s">
        <v>343</v>
      </c>
      <c r="B200" s="6">
        <v>199</v>
      </c>
    </row>
    <row r="201" spans="1:2">
      <c r="A201" s="6" t="s">
        <v>344</v>
      </c>
      <c r="B201" s="6">
        <v>200</v>
      </c>
    </row>
    <row r="202" spans="1:2">
      <c r="A202" s="6" t="s">
        <v>345</v>
      </c>
      <c r="B202" s="6">
        <v>201</v>
      </c>
    </row>
    <row r="203" spans="1:2">
      <c r="A203" s="6" t="s">
        <v>346</v>
      </c>
      <c r="B203" s="6">
        <v>202</v>
      </c>
    </row>
    <row r="204" spans="1:2">
      <c r="A204" s="6" t="s">
        <v>347</v>
      </c>
      <c r="B204" s="6">
        <v>203</v>
      </c>
    </row>
    <row r="205" spans="1:2">
      <c r="A205" s="6" t="s">
        <v>348</v>
      </c>
      <c r="B205" s="6">
        <v>204</v>
      </c>
    </row>
    <row r="206" spans="1:2">
      <c r="A206" s="6" t="s">
        <v>349</v>
      </c>
      <c r="B206" s="6">
        <v>205</v>
      </c>
    </row>
    <row r="207" spans="1:2">
      <c r="A207" s="6" t="s">
        <v>350</v>
      </c>
      <c r="B207" s="6">
        <v>206</v>
      </c>
    </row>
    <row r="208" spans="1:2">
      <c r="A208" s="6" t="s">
        <v>351</v>
      </c>
      <c r="B208" s="6">
        <v>207</v>
      </c>
    </row>
    <row r="209" spans="1:2">
      <c r="A209" s="6" t="s">
        <v>352</v>
      </c>
      <c r="B209" s="6">
        <v>208</v>
      </c>
    </row>
    <row r="210" spans="1:2">
      <c r="A210" s="6" t="s">
        <v>353</v>
      </c>
      <c r="B210" s="6">
        <v>209</v>
      </c>
    </row>
    <row r="211" spans="1:2">
      <c r="A211" s="6" t="s">
        <v>354</v>
      </c>
      <c r="B211" s="6">
        <v>210</v>
      </c>
    </row>
    <row r="212" spans="1:2">
      <c r="A212" s="6" t="s">
        <v>355</v>
      </c>
      <c r="B212" s="6">
        <v>211</v>
      </c>
    </row>
    <row r="213" spans="1:2">
      <c r="A213" s="6" t="s">
        <v>356</v>
      </c>
      <c r="B213" s="6">
        <v>212</v>
      </c>
    </row>
    <row r="214" spans="1:2">
      <c r="A214" s="6" t="s">
        <v>357</v>
      </c>
      <c r="B214" s="6">
        <v>213</v>
      </c>
    </row>
    <row r="215" spans="1:2">
      <c r="A215" s="6" t="s">
        <v>358</v>
      </c>
      <c r="B215" s="6">
        <v>214</v>
      </c>
    </row>
    <row r="216" spans="1:2">
      <c r="A216" s="6" t="s">
        <v>359</v>
      </c>
      <c r="B216" s="6">
        <v>215</v>
      </c>
    </row>
    <row r="217" spans="1:2">
      <c r="A217" s="6" t="s">
        <v>360</v>
      </c>
      <c r="B217" s="6">
        <v>216</v>
      </c>
    </row>
    <row r="218" spans="1:2">
      <c r="A218" s="6" t="s">
        <v>361</v>
      </c>
      <c r="B218" s="6">
        <v>217</v>
      </c>
    </row>
    <row r="219" spans="1:2">
      <c r="A219" s="6" t="s">
        <v>362</v>
      </c>
      <c r="B219" s="6">
        <v>218</v>
      </c>
    </row>
    <row r="220" spans="1:2">
      <c r="A220" s="6" t="s">
        <v>363</v>
      </c>
      <c r="B220" s="6">
        <v>219</v>
      </c>
    </row>
    <row r="221" spans="1:2">
      <c r="A221" s="6" t="s">
        <v>364</v>
      </c>
      <c r="B221" s="6">
        <v>220</v>
      </c>
    </row>
    <row r="222" spans="1:2">
      <c r="A222" s="6" t="s">
        <v>365</v>
      </c>
      <c r="B222" s="6">
        <v>221</v>
      </c>
    </row>
    <row r="223" spans="1:2">
      <c r="A223" s="6" t="s">
        <v>366</v>
      </c>
      <c r="B223" s="6">
        <v>222</v>
      </c>
    </row>
    <row r="224" spans="1:2">
      <c r="A224" s="6" t="s">
        <v>367</v>
      </c>
      <c r="B224" s="6">
        <v>223</v>
      </c>
    </row>
    <row r="225" spans="1:2">
      <c r="A225" s="6" t="s">
        <v>368</v>
      </c>
      <c r="B225" s="6">
        <v>224</v>
      </c>
    </row>
    <row r="226" spans="1:2">
      <c r="A226" s="6" t="s">
        <v>369</v>
      </c>
      <c r="B226" s="6">
        <v>225</v>
      </c>
    </row>
    <row r="227" spans="1:2">
      <c r="A227" s="6" t="s">
        <v>370</v>
      </c>
      <c r="B227" s="6">
        <v>226</v>
      </c>
    </row>
    <row r="228" spans="1:2">
      <c r="A228" s="6" t="s">
        <v>371</v>
      </c>
      <c r="B228" s="6">
        <v>227</v>
      </c>
    </row>
    <row r="229" spans="1:2">
      <c r="A229" s="6" t="s">
        <v>372</v>
      </c>
      <c r="B229" s="6">
        <v>228</v>
      </c>
    </row>
    <row r="230" spans="1:2">
      <c r="A230" s="6" t="s">
        <v>373</v>
      </c>
      <c r="B230" s="6">
        <v>229</v>
      </c>
    </row>
    <row r="231" spans="1:2">
      <c r="A231" s="6" t="s">
        <v>374</v>
      </c>
      <c r="B231" s="6">
        <v>230</v>
      </c>
    </row>
    <row r="232" spans="1:2">
      <c r="A232" s="6" t="s">
        <v>375</v>
      </c>
      <c r="B232" s="6">
        <v>231</v>
      </c>
    </row>
    <row r="233" spans="1:2">
      <c r="A233" s="6" t="s">
        <v>376</v>
      </c>
      <c r="B233" s="6">
        <v>232</v>
      </c>
    </row>
    <row r="234" spans="1:2">
      <c r="A234" s="6" t="s">
        <v>377</v>
      </c>
      <c r="B234" s="6">
        <v>233</v>
      </c>
    </row>
    <row r="235" spans="1:2">
      <c r="A235" s="6" t="s">
        <v>378</v>
      </c>
      <c r="B235" s="6">
        <v>234</v>
      </c>
    </row>
    <row r="236" spans="1:2">
      <c r="A236" s="6" t="s">
        <v>379</v>
      </c>
      <c r="B236" s="6">
        <v>235</v>
      </c>
    </row>
    <row r="237" spans="1:2">
      <c r="A237" s="6" t="s">
        <v>380</v>
      </c>
      <c r="B237" s="6">
        <v>236</v>
      </c>
    </row>
    <row r="238" spans="1:2">
      <c r="A238" s="6" t="s">
        <v>381</v>
      </c>
      <c r="B238" s="6">
        <v>237</v>
      </c>
    </row>
    <row r="239" spans="1:2">
      <c r="A239" s="6" t="s">
        <v>382</v>
      </c>
      <c r="B239" s="6">
        <v>238</v>
      </c>
    </row>
    <row r="240" spans="1:2">
      <c r="A240" s="6" t="s">
        <v>383</v>
      </c>
      <c r="B240" s="6">
        <v>239</v>
      </c>
    </row>
    <row r="241" spans="1:2">
      <c r="A241" s="6" t="s">
        <v>384</v>
      </c>
      <c r="B241" s="6">
        <v>240</v>
      </c>
    </row>
    <row r="242" spans="1:2">
      <c r="A242" s="6" t="s">
        <v>385</v>
      </c>
      <c r="B242" s="6">
        <v>241</v>
      </c>
    </row>
    <row r="243" spans="1:2">
      <c r="A243" s="6" t="s">
        <v>386</v>
      </c>
      <c r="B243" s="6">
        <v>242</v>
      </c>
    </row>
    <row r="244" spans="1:2">
      <c r="A244" s="6" t="s">
        <v>387</v>
      </c>
      <c r="B244" s="6">
        <v>243</v>
      </c>
    </row>
    <row r="245" spans="1:2">
      <c r="A245" s="6" t="s">
        <v>388</v>
      </c>
      <c r="B245" s="6">
        <v>244</v>
      </c>
    </row>
    <row r="246" spans="1:2">
      <c r="A246" s="6" t="s">
        <v>389</v>
      </c>
      <c r="B246" s="6">
        <v>245</v>
      </c>
    </row>
    <row r="247" spans="1:2">
      <c r="A247" s="6" t="s">
        <v>390</v>
      </c>
      <c r="B247" s="6">
        <v>246</v>
      </c>
    </row>
    <row r="248" spans="1:2">
      <c r="A248" s="6" t="s">
        <v>391</v>
      </c>
      <c r="B248" s="6">
        <v>247</v>
      </c>
    </row>
    <row r="249" spans="1:2">
      <c r="A249" s="6" t="s">
        <v>392</v>
      </c>
      <c r="B249" s="6">
        <v>248</v>
      </c>
    </row>
    <row r="250" spans="1:2">
      <c r="A250" s="6" t="s">
        <v>393</v>
      </c>
      <c r="B250" s="6">
        <v>249</v>
      </c>
    </row>
    <row r="251" spans="1:2">
      <c r="A251" s="6" t="s">
        <v>394</v>
      </c>
      <c r="B251" s="6">
        <v>250</v>
      </c>
    </row>
    <row r="252" spans="1:2">
      <c r="A252" s="6" t="s">
        <v>395</v>
      </c>
      <c r="B252" s="6">
        <v>251</v>
      </c>
    </row>
    <row r="253" spans="1:2">
      <c r="A253" s="6" t="s">
        <v>396</v>
      </c>
      <c r="B253" s="6">
        <v>252</v>
      </c>
    </row>
    <row r="254" spans="1:2">
      <c r="A254" s="6" t="s">
        <v>397</v>
      </c>
      <c r="B254" s="6">
        <v>253</v>
      </c>
    </row>
    <row r="255" spans="1:2">
      <c r="A255" s="6" t="s">
        <v>398</v>
      </c>
      <c r="B255" s="6">
        <v>254</v>
      </c>
    </row>
    <row r="256" spans="1:2">
      <c r="A256" s="6" t="s">
        <v>399</v>
      </c>
      <c r="B256" s="6">
        <v>255</v>
      </c>
    </row>
    <row r="257" spans="1:2">
      <c r="A257" s="6" t="s">
        <v>162</v>
      </c>
      <c r="B257" s="6">
        <v>256</v>
      </c>
    </row>
    <row r="258" spans="1:2">
      <c r="A258" s="6" t="s">
        <v>400</v>
      </c>
      <c r="B258" s="6">
        <v>257</v>
      </c>
    </row>
    <row r="259" spans="1:2">
      <c r="A259" s="6" t="s">
        <v>401</v>
      </c>
      <c r="B259" s="6">
        <v>258</v>
      </c>
    </row>
    <row r="260" spans="1:2">
      <c r="A260" s="6" t="s">
        <v>402</v>
      </c>
      <c r="B260" s="6">
        <v>259</v>
      </c>
    </row>
    <row r="261" spans="1:2">
      <c r="A261" s="6" t="s">
        <v>403</v>
      </c>
      <c r="B261" s="6">
        <v>260</v>
      </c>
    </row>
    <row r="262" spans="1:2">
      <c r="A262" s="6" t="s">
        <v>404</v>
      </c>
      <c r="B262" s="6">
        <v>261</v>
      </c>
    </row>
    <row r="263" spans="1:2">
      <c r="A263" s="6" t="s">
        <v>405</v>
      </c>
      <c r="B263" s="6">
        <v>262</v>
      </c>
    </row>
    <row r="264" spans="1:2">
      <c r="A264" s="6" t="s">
        <v>406</v>
      </c>
      <c r="B264" s="6">
        <v>263</v>
      </c>
    </row>
    <row r="265" spans="1:2">
      <c r="A265" s="6" t="s">
        <v>407</v>
      </c>
      <c r="B265" s="6">
        <v>264</v>
      </c>
    </row>
    <row r="266" spans="1:2">
      <c r="A266" s="6" t="s">
        <v>408</v>
      </c>
      <c r="B266" s="6">
        <v>265</v>
      </c>
    </row>
    <row r="267" spans="1:2">
      <c r="A267" s="6" t="s">
        <v>409</v>
      </c>
      <c r="B267" s="6">
        <v>266</v>
      </c>
    </row>
    <row r="268" spans="1:2">
      <c r="A268" s="6" t="s">
        <v>410</v>
      </c>
      <c r="B268" s="6">
        <v>267</v>
      </c>
    </row>
    <row r="269" spans="1:2">
      <c r="A269" s="6" t="s">
        <v>411</v>
      </c>
      <c r="B269" s="6">
        <v>268</v>
      </c>
    </row>
    <row r="270" spans="1:2">
      <c r="A270" s="6" t="s">
        <v>412</v>
      </c>
      <c r="B270" s="6">
        <v>269</v>
      </c>
    </row>
    <row r="271" spans="1:2">
      <c r="A271" s="6" t="s">
        <v>413</v>
      </c>
      <c r="B271" s="6">
        <v>270</v>
      </c>
    </row>
    <row r="272" spans="1:2">
      <c r="A272" s="6" t="s">
        <v>414</v>
      </c>
      <c r="B272" s="6">
        <v>271</v>
      </c>
    </row>
    <row r="273" spans="1:2">
      <c r="A273" s="6" t="s">
        <v>415</v>
      </c>
      <c r="B273" s="6">
        <v>272</v>
      </c>
    </row>
    <row r="274" spans="1:2">
      <c r="A274" s="6" t="s">
        <v>416</v>
      </c>
      <c r="B274" s="6">
        <v>273</v>
      </c>
    </row>
    <row r="275" spans="1:2">
      <c r="A275" s="6" t="s">
        <v>417</v>
      </c>
      <c r="B275" s="6">
        <v>274</v>
      </c>
    </row>
    <row r="276" spans="1:2">
      <c r="A276" s="6" t="s">
        <v>418</v>
      </c>
      <c r="B276" s="6">
        <v>275</v>
      </c>
    </row>
    <row r="277" spans="1:2">
      <c r="A277" s="6" t="s">
        <v>419</v>
      </c>
      <c r="B277" s="6">
        <v>276</v>
      </c>
    </row>
    <row r="278" spans="1:2">
      <c r="A278" s="6" t="s">
        <v>420</v>
      </c>
      <c r="B278" s="6">
        <v>277</v>
      </c>
    </row>
    <row r="279" spans="1:2">
      <c r="A279" s="6" t="s">
        <v>421</v>
      </c>
      <c r="B279" s="6">
        <v>278</v>
      </c>
    </row>
    <row r="280" spans="1:2">
      <c r="A280" s="6" t="s">
        <v>422</v>
      </c>
      <c r="B280" s="6">
        <v>279</v>
      </c>
    </row>
    <row r="281" spans="1:2">
      <c r="A281" s="6" t="s">
        <v>423</v>
      </c>
      <c r="B281" s="6">
        <v>280</v>
      </c>
    </row>
    <row r="282" spans="1:2">
      <c r="A282" s="6" t="s">
        <v>424</v>
      </c>
      <c r="B282" s="6">
        <v>281</v>
      </c>
    </row>
    <row r="283" spans="1:2">
      <c r="A283" s="6" t="s">
        <v>425</v>
      </c>
      <c r="B283" s="6">
        <v>282</v>
      </c>
    </row>
    <row r="284" spans="1:2">
      <c r="A284" s="6" t="s">
        <v>426</v>
      </c>
      <c r="B284" s="6">
        <v>283</v>
      </c>
    </row>
    <row r="285" spans="1:2">
      <c r="A285" s="6" t="s">
        <v>427</v>
      </c>
      <c r="B285" s="6">
        <v>284</v>
      </c>
    </row>
    <row r="286" spans="1:2">
      <c r="A286" s="6" t="s">
        <v>428</v>
      </c>
      <c r="B286" s="6">
        <v>285</v>
      </c>
    </row>
    <row r="287" spans="1:2">
      <c r="A287" s="6" t="s">
        <v>429</v>
      </c>
      <c r="B287" s="6">
        <v>286</v>
      </c>
    </row>
    <row r="288" spans="1:2">
      <c r="A288" s="6" t="s">
        <v>430</v>
      </c>
      <c r="B288" s="6">
        <v>287</v>
      </c>
    </row>
    <row r="289" spans="1:2">
      <c r="A289" s="6" t="s">
        <v>431</v>
      </c>
      <c r="B289" s="6">
        <v>288</v>
      </c>
    </row>
    <row r="290" spans="1:2">
      <c r="A290" s="6" t="s">
        <v>432</v>
      </c>
      <c r="B290" s="6">
        <v>289</v>
      </c>
    </row>
    <row r="291" spans="1:2">
      <c r="A291" s="6" t="s">
        <v>433</v>
      </c>
      <c r="B291" s="6">
        <v>290</v>
      </c>
    </row>
    <row r="292" spans="1:2">
      <c r="A292" s="6" t="s">
        <v>434</v>
      </c>
      <c r="B292" s="6">
        <v>291</v>
      </c>
    </row>
    <row r="293" spans="1:2">
      <c r="A293" s="6" t="s">
        <v>435</v>
      </c>
      <c r="B293" s="6">
        <v>292</v>
      </c>
    </row>
    <row r="294" spans="1:2">
      <c r="A294" s="6" t="s">
        <v>436</v>
      </c>
      <c r="B294" s="6">
        <v>293</v>
      </c>
    </row>
    <row r="295" spans="1:2">
      <c r="A295" s="6" t="s">
        <v>437</v>
      </c>
      <c r="B295" s="6">
        <v>294</v>
      </c>
    </row>
    <row r="296" spans="1:2">
      <c r="A296" s="6" t="s">
        <v>438</v>
      </c>
      <c r="B296" s="6">
        <v>295</v>
      </c>
    </row>
    <row r="297" spans="1:2">
      <c r="A297" s="6" t="s">
        <v>439</v>
      </c>
      <c r="B297" s="6">
        <v>296</v>
      </c>
    </row>
    <row r="298" spans="1:2">
      <c r="A298" s="6" t="s">
        <v>440</v>
      </c>
      <c r="B298" s="6">
        <v>297</v>
      </c>
    </row>
    <row r="299" spans="1:2">
      <c r="A299" s="6" t="s">
        <v>441</v>
      </c>
      <c r="B299" s="6">
        <v>298</v>
      </c>
    </row>
    <row r="300" spans="1:2">
      <c r="A300" s="6" t="s">
        <v>442</v>
      </c>
      <c r="B300" s="6">
        <v>299</v>
      </c>
    </row>
    <row r="301" spans="1:2">
      <c r="A301" s="6" t="s">
        <v>443</v>
      </c>
      <c r="B301" s="6">
        <v>300</v>
      </c>
    </row>
    <row r="302" spans="1:2">
      <c r="A302" s="6" t="s">
        <v>444</v>
      </c>
      <c r="B302" s="6">
        <v>301</v>
      </c>
    </row>
    <row r="303" spans="1:2">
      <c r="A303" s="6" t="s">
        <v>445</v>
      </c>
      <c r="B303" s="6">
        <v>302</v>
      </c>
    </row>
    <row r="304" spans="1:2">
      <c r="A304" s="6" t="s">
        <v>446</v>
      </c>
      <c r="B304" s="6">
        <v>303</v>
      </c>
    </row>
    <row r="305" spans="1:2">
      <c r="A305" s="6" t="s">
        <v>447</v>
      </c>
      <c r="B305" s="6">
        <v>304</v>
      </c>
    </row>
    <row r="306" spans="1:2">
      <c r="A306" s="6" t="s">
        <v>448</v>
      </c>
      <c r="B306" s="6">
        <v>305</v>
      </c>
    </row>
    <row r="307" spans="1:2">
      <c r="A307" s="6" t="s">
        <v>449</v>
      </c>
      <c r="B307" s="6">
        <v>306</v>
      </c>
    </row>
    <row r="308" spans="1:2">
      <c r="A308" s="6" t="s">
        <v>450</v>
      </c>
      <c r="B308" s="6">
        <v>307</v>
      </c>
    </row>
    <row r="309" spans="1:2">
      <c r="A309" s="6" t="s">
        <v>451</v>
      </c>
      <c r="B309" s="6">
        <v>308</v>
      </c>
    </row>
    <row r="310" spans="1:2">
      <c r="A310" s="6" t="s">
        <v>452</v>
      </c>
      <c r="B310" s="6">
        <v>309</v>
      </c>
    </row>
    <row r="311" spans="1:2">
      <c r="A311" s="6" t="s">
        <v>453</v>
      </c>
      <c r="B311" s="6">
        <v>310</v>
      </c>
    </row>
    <row r="312" spans="1:2">
      <c r="A312" s="6" t="s">
        <v>177</v>
      </c>
      <c r="B312" s="6">
        <v>311</v>
      </c>
    </row>
    <row r="313" spans="1:2">
      <c r="A313" s="6" t="s">
        <v>454</v>
      </c>
      <c r="B313" s="6">
        <v>312</v>
      </c>
    </row>
    <row r="314" spans="1:2">
      <c r="A314" s="6" t="s">
        <v>455</v>
      </c>
      <c r="B314" s="6">
        <v>313</v>
      </c>
    </row>
    <row r="315" spans="1:2">
      <c r="A315" s="6" t="s">
        <v>456</v>
      </c>
      <c r="B315" s="6">
        <v>314</v>
      </c>
    </row>
    <row r="316" spans="1:2">
      <c r="A316" s="6" t="s">
        <v>457</v>
      </c>
      <c r="B316" s="6">
        <v>315</v>
      </c>
    </row>
    <row r="317" spans="1:2">
      <c r="A317" s="6" t="s">
        <v>161</v>
      </c>
      <c r="B317" s="6">
        <v>316</v>
      </c>
    </row>
    <row r="318" spans="1:2">
      <c r="A318" s="6" t="s">
        <v>458</v>
      </c>
      <c r="B318" s="6">
        <v>317</v>
      </c>
    </row>
    <row r="319" spans="1:2">
      <c r="A319" s="6" t="s">
        <v>459</v>
      </c>
      <c r="B319" s="6">
        <v>318</v>
      </c>
    </row>
    <row r="320" spans="1:2">
      <c r="A320" s="6" t="s">
        <v>460</v>
      </c>
      <c r="B320" s="6">
        <v>319</v>
      </c>
    </row>
    <row r="321" spans="1:2">
      <c r="A321" s="6" t="s">
        <v>461</v>
      </c>
      <c r="B321" s="6">
        <v>320</v>
      </c>
    </row>
    <row r="322" spans="1:2">
      <c r="A322" s="6" t="s">
        <v>462</v>
      </c>
      <c r="B322" s="6">
        <v>321</v>
      </c>
    </row>
    <row r="323" spans="1:2">
      <c r="A323" s="6" t="s">
        <v>463</v>
      </c>
      <c r="B323" s="6">
        <v>322</v>
      </c>
    </row>
    <row r="324" spans="1:2">
      <c r="A324" s="6" t="s">
        <v>464</v>
      </c>
      <c r="B324" s="6">
        <v>323</v>
      </c>
    </row>
    <row r="325" spans="1:2">
      <c r="A325" s="6" t="s">
        <v>465</v>
      </c>
      <c r="B325" s="6">
        <v>324</v>
      </c>
    </row>
    <row r="326" spans="1:2">
      <c r="A326" s="6" t="s">
        <v>466</v>
      </c>
      <c r="B326" s="6">
        <v>325</v>
      </c>
    </row>
    <row r="327" spans="1:2">
      <c r="A327" s="6" t="s">
        <v>467</v>
      </c>
      <c r="B327" s="6">
        <v>326</v>
      </c>
    </row>
    <row r="328" spans="1:2">
      <c r="A328" s="6" t="s">
        <v>468</v>
      </c>
      <c r="B328" s="6">
        <v>327</v>
      </c>
    </row>
    <row r="329" spans="1:2">
      <c r="A329" s="6" t="s">
        <v>469</v>
      </c>
      <c r="B329" s="6">
        <v>328</v>
      </c>
    </row>
    <row r="330" spans="1:2">
      <c r="A330" s="6" t="s">
        <v>470</v>
      </c>
      <c r="B330" s="6">
        <v>329</v>
      </c>
    </row>
    <row r="331" spans="1:2">
      <c r="A331" s="6" t="s">
        <v>471</v>
      </c>
      <c r="B331" s="6">
        <v>330</v>
      </c>
    </row>
    <row r="332" spans="1:2">
      <c r="A332" s="6" t="s">
        <v>472</v>
      </c>
      <c r="B332" s="6">
        <v>331</v>
      </c>
    </row>
    <row r="333" spans="1:2">
      <c r="A333" s="6" t="s">
        <v>473</v>
      </c>
      <c r="B333" s="6">
        <v>332</v>
      </c>
    </row>
    <row r="334" spans="1:2">
      <c r="A334" s="6" t="s">
        <v>474</v>
      </c>
      <c r="B334" s="6">
        <v>333</v>
      </c>
    </row>
    <row r="335" spans="1:2">
      <c r="A335" s="6" t="s">
        <v>475</v>
      </c>
      <c r="B335" s="6">
        <v>334</v>
      </c>
    </row>
    <row r="336" spans="1:2">
      <c r="A336" s="6" t="s">
        <v>476</v>
      </c>
      <c r="B336" s="6">
        <v>335</v>
      </c>
    </row>
    <row r="337" spans="1:2">
      <c r="A337" s="6" t="s">
        <v>477</v>
      </c>
      <c r="B337" s="6">
        <v>336</v>
      </c>
    </row>
    <row r="338" spans="1:2">
      <c r="A338" s="6" t="s">
        <v>478</v>
      </c>
      <c r="B338" s="6">
        <v>337</v>
      </c>
    </row>
    <row r="339" spans="1:2">
      <c r="A339" s="6" t="s">
        <v>479</v>
      </c>
      <c r="B339" s="6">
        <v>338</v>
      </c>
    </row>
    <row r="340" spans="1:2">
      <c r="A340" s="6" t="s">
        <v>480</v>
      </c>
      <c r="B340" s="6">
        <v>339</v>
      </c>
    </row>
    <row r="341" spans="1:2">
      <c r="A341" s="6" t="s">
        <v>481</v>
      </c>
      <c r="B341" s="6">
        <v>340</v>
      </c>
    </row>
    <row r="342" spans="1:2">
      <c r="A342" s="6" t="s">
        <v>482</v>
      </c>
      <c r="B342" s="6">
        <v>341</v>
      </c>
    </row>
    <row r="343" spans="1:2">
      <c r="A343" s="6" t="s">
        <v>483</v>
      </c>
      <c r="B343" s="6">
        <v>342</v>
      </c>
    </row>
    <row r="344" spans="1:2">
      <c r="A344" s="6" t="s">
        <v>484</v>
      </c>
      <c r="B344" s="6">
        <v>343</v>
      </c>
    </row>
    <row r="345" spans="1:2">
      <c r="A345" s="6" t="s">
        <v>485</v>
      </c>
      <c r="B345" s="6">
        <v>344</v>
      </c>
    </row>
    <row r="346" spans="1:2">
      <c r="A346" s="6" t="s">
        <v>486</v>
      </c>
      <c r="B346" s="6">
        <v>345</v>
      </c>
    </row>
    <row r="347" spans="1:2">
      <c r="A347" s="6" t="s">
        <v>487</v>
      </c>
      <c r="B347" s="6">
        <v>346</v>
      </c>
    </row>
    <row r="348" spans="1:2">
      <c r="A348" s="6" t="s">
        <v>488</v>
      </c>
      <c r="B348" s="6">
        <v>347</v>
      </c>
    </row>
    <row r="349" spans="1:2">
      <c r="A349" s="6" t="s">
        <v>489</v>
      </c>
      <c r="B349" s="6">
        <v>348</v>
      </c>
    </row>
    <row r="350" spans="1:2">
      <c r="A350" s="6" t="s">
        <v>490</v>
      </c>
      <c r="B350" s="6">
        <v>349</v>
      </c>
    </row>
    <row r="351" spans="1:2">
      <c r="A351" s="6" t="s">
        <v>491</v>
      </c>
      <c r="B351" s="6">
        <v>350</v>
      </c>
    </row>
    <row r="352" spans="1:2">
      <c r="A352" s="6" t="s">
        <v>492</v>
      </c>
      <c r="B352" s="6">
        <v>351</v>
      </c>
    </row>
    <row r="353" spans="1:2">
      <c r="A353" s="6" t="s">
        <v>493</v>
      </c>
      <c r="B353" s="6">
        <v>352</v>
      </c>
    </row>
    <row r="354" spans="1:2">
      <c r="A354" s="6" t="s">
        <v>494</v>
      </c>
      <c r="B354" s="6">
        <v>353</v>
      </c>
    </row>
    <row r="355" spans="1:2">
      <c r="A355" s="6" t="s">
        <v>495</v>
      </c>
      <c r="B355" s="6">
        <v>354</v>
      </c>
    </row>
    <row r="356" spans="1:2">
      <c r="A356" s="6" t="s">
        <v>496</v>
      </c>
      <c r="B356" s="6">
        <v>355</v>
      </c>
    </row>
    <row r="357" spans="1:2">
      <c r="A357" s="6" t="s">
        <v>497</v>
      </c>
      <c r="B357" s="6">
        <v>356</v>
      </c>
    </row>
    <row r="358" spans="1:2">
      <c r="A358" s="6" t="s">
        <v>498</v>
      </c>
      <c r="B358" s="6">
        <v>357</v>
      </c>
    </row>
    <row r="359" spans="1:2">
      <c r="A359" s="6" t="s">
        <v>499</v>
      </c>
      <c r="B359" s="6">
        <v>358</v>
      </c>
    </row>
    <row r="360" spans="1:2">
      <c r="A360" s="6" t="s">
        <v>500</v>
      </c>
      <c r="B360" s="6">
        <v>359</v>
      </c>
    </row>
    <row r="361" spans="1:2">
      <c r="A361" s="6" t="s">
        <v>501</v>
      </c>
      <c r="B361" s="6">
        <v>360</v>
      </c>
    </row>
    <row r="362" spans="1:2">
      <c r="A362" s="6" t="s">
        <v>502</v>
      </c>
      <c r="B362" s="6">
        <v>361</v>
      </c>
    </row>
    <row r="363" spans="1:2">
      <c r="A363" s="6" t="s">
        <v>503</v>
      </c>
      <c r="B363" s="6">
        <v>362</v>
      </c>
    </row>
    <row r="364" spans="1:2">
      <c r="A364" s="6" t="s">
        <v>504</v>
      </c>
      <c r="B364" s="6">
        <v>363</v>
      </c>
    </row>
    <row r="365" spans="1:2">
      <c r="A365" s="6" t="s">
        <v>505</v>
      </c>
      <c r="B365" s="6">
        <v>364</v>
      </c>
    </row>
    <row r="366" spans="1:2">
      <c r="A366" s="6" t="s">
        <v>506</v>
      </c>
      <c r="B366" s="6">
        <v>365</v>
      </c>
    </row>
    <row r="367" spans="1:2">
      <c r="A367" s="6" t="s">
        <v>507</v>
      </c>
      <c r="B367" s="6">
        <v>366</v>
      </c>
    </row>
    <row r="368" spans="1:2">
      <c r="A368" s="6" t="s">
        <v>508</v>
      </c>
      <c r="B368" s="6">
        <v>367</v>
      </c>
    </row>
    <row r="369" spans="1:2">
      <c r="A369" s="6" t="s">
        <v>509</v>
      </c>
      <c r="B369" s="6">
        <v>368</v>
      </c>
    </row>
    <row r="370" spans="1:2">
      <c r="A370" s="6" t="s">
        <v>510</v>
      </c>
      <c r="B370" s="6">
        <v>369</v>
      </c>
    </row>
    <row r="371" spans="1:2">
      <c r="A371" s="6" t="s">
        <v>511</v>
      </c>
      <c r="B371" s="6">
        <v>370</v>
      </c>
    </row>
    <row r="372" spans="1:2">
      <c r="A372" s="6" t="s">
        <v>512</v>
      </c>
      <c r="B372" s="6">
        <v>371</v>
      </c>
    </row>
    <row r="373" spans="1:2">
      <c r="A373" s="6" t="s">
        <v>513</v>
      </c>
      <c r="B373" s="6">
        <v>372</v>
      </c>
    </row>
    <row r="374" spans="1:2">
      <c r="A374" s="6" t="s">
        <v>514</v>
      </c>
      <c r="B374" s="6">
        <v>373</v>
      </c>
    </row>
    <row r="375" spans="1:2">
      <c r="A375" s="6" t="s">
        <v>515</v>
      </c>
      <c r="B375" s="6">
        <v>374</v>
      </c>
    </row>
    <row r="376" spans="1:2">
      <c r="A376" s="6" t="s">
        <v>516</v>
      </c>
      <c r="B376" s="6">
        <v>375</v>
      </c>
    </row>
    <row r="377" spans="1:2">
      <c r="A377" s="6" t="s">
        <v>517</v>
      </c>
      <c r="B377" s="6">
        <v>376</v>
      </c>
    </row>
    <row r="378" spans="1:2">
      <c r="A378" s="6" t="s">
        <v>518</v>
      </c>
      <c r="B378" s="6">
        <v>377</v>
      </c>
    </row>
    <row r="379" spans="1:2">
      <c r="A379" s="6" t="s">
        <v>519</v>
      </c>
      <c r="B379" s="6">
        <v>378</v>
      </c>
    </row>
    <row r="380" spans="1:2">
      <c r="A380" s="6" t="s">
        <v>520</v>
      </c>
      <c r="B380" s="6">
        <v>379</v>
      </c>
    </row>
    <row r="381" spans="1:2">
      <c r="A381" s="6" t="s">
        <v>521</v>
      </c>
      <c r="B381" s="6">
        <v>380</v>
      </c>
    </row>
    <row r="382" spans="1:2">
      <c r="A382" s="6" t="s">
        <v>522</v>
      </c>
      <c r="B382" s="6">
        <v>381</v>
      </c>
    </row>
    <row r="383" spans="1:2">
      <c r="A383" s="6" t="s">
        <v>523</v>
      </c>
      <c r="B383" s="6">
        <v>382</v>
      </c>
    </row>
    <row r="384" spans="1:2">
      <c r="A384" s="6" t="s">
        <v>524</v>
      </c>
      <c r="B384" s="6">
        <v>383</v>
      </c>
    </row>
    <row r="385" spans="1:2">
      <c r="A385" s="6" t="s">
        <v>525</v>
      </c>
      <c r="B385" s="6">
        <v>384</v>
      </c>
    </row>
    <row r="386" spans="1:2">
      <c r="A386" s="6" t="s">
        <v>526</v>
      </c>
      <c r="B386" s="6">
        <v>385</v>
      </c>
    </row>
    <row r="387" spans="1:2">
      <c r="A387" s="6" t="s">
        <v>527</v>
      </c>
      <c r="B387" s="6">
        <v>386</v>
      </c>
    </row>
    <row r="388" spans="1:2">
      <c r="A388" s="6" t="s">
        <v>528</v>
      </c>
      <c r="B388" s="6">
        <v>387</v>
      </c>
    </row>
    <row r="389" spans="1:2">
      <c r="A389" s="6" t="s">
        <v>529</v>
      </c>
      <c r="B389" s="6">
        <v>388</v>
      </c>
    </row>
    <row r="390" spans="1:2">
      <c r="A390" s="6" t="s">
        <v>530</v>
      </c>
      <c r="B390" s="6">
        <v>389</v>
      </c>
    </row>
    <row r="391" spans="1:2">
      <c r="A391" s="6" t="s">
        <v>531</v>
      </c>
      <c r="B391" s="6">
        <v>390</v>
      </c>
    </row>
    <row r="392" spans="1:2">
      <c r="A392" s="6" t="s">
        <v>532</v>
      </c>
      <c r="B392" s="6">
        <v>391</v>
      </c>
    </row>
    <row r="393" spans="1:2">
      <c r="A393" s="6" t="s">
        <v>533</v>
      </c>
      <c r="B393" s="6">
        <v>392</v>
      </c>
    </row>
    <row r="394" spans="1:2">
      <c r="A394" s="6" t="s">
        <v>534</v>
      </c>
      <c r="B394" s="6">
        <v>393</v>
      </c>
    </row>
    <row r="395" spans="1:2">
      <c r="A395" s="6" t="s">
        <v>535</v>
      </c>
      <c r="B395" s="6">
        <v>394</v>
      </c>
    </row>
    <row r="396" spans="1:2">
      <c r="A396" s="6" t="s">
        <v>536</v>
      </c>
      <c r="B396" s="6">
        <v>395</v>
      </c>
    </row>
    <row r="397" spans="1:2">
      <c r="A397" s="6" t="s">
        <v>537</v>
      </c>
      <c r="B397" s="6">
        <v>396</v>
      </c>
    </row>
    <row r="398" spans="1:2">
      <c r="A398" s="6" t="s">
        <v>538</v>
      </c>
      <c r="B398" s="6">
        <v>397</v>
      </c>
    </row>
    <row r="399" spans="1:2">
      <c r="A399" s="6" t="s">
        <v>539</v>
      </c>
      <c r="B399" s="6">
        <v>398</v>
      </c>
    </row>
    <row r="400" spans="1:2">
      <c r="A400" s="6" t="s">
        <v>540</v>
      </c>
      <c r="B400" s="6">
        <v>399</v>
      </c>
    </row>
    <row r="401" spans="1:2">
      <c r="A401" s="6" t="s">
        <v>541</v>
      </c>
      <c r="B401" s="6">
        <v>400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5.6" outlineLevelCol="2"/>
  <cols>
    <col min="1" max="1" width="9" style="24"/>
    <col min="2" max="2" width="9.87037037037037" style="24" customWidth="1"/>
    <col min="3" max="16384" width="9" style="24"/>
  </cols>
  <sheetData>
    <row r="3" spans="2:3">
      <c r="B3" s="24" t="s">
        <v>542</v>
      </c>
      <c r="C3" s="24" t="s">
        <v>543</v>
      </c>
    </row>
    <row r="5" spans="2:3">
      <c r="B5" s="24" t="s">
        <v>121</v>
      </c>
      <c r="C5" s="24" t="s">
        <v>544</v>
      </c>
    </row>
    <row r="6" spans="3:3">
      <c r="C6" s="24" t="s">
        <v>94</v>
      </c>
    </row>
    <row r="10" spans="2:3">
      <c r="B10" s="24" t="s">
        <v>545</v>
      </c>
      <c r="C10" s="24" t="s">
        <v>546</v>
      </c>
    </row>
    <row r="11" spans="3:3">
      <c r="C11" s="24" t="s">
        <v>547</v>
      </c>
    </row>
    <row r="12" spans="3:3">
      <c r="C12" s="24" t="s">
        <v>548</v>
      </c>
    </row>
    <row r="13" spans="3:3">
      <c r="C13" s="24" t="s">
        <v>549</v>
      </c>
    </row>
    <row r="15" spans="3:3">
      <c r="C15" s="24" t="s">
        <v>121</v>
      </c>
    </row>
    <row r="16" spans="3:3">
      <c r="C16" s="24" t="s">
        <v>550</v>
      </c>
    </row>
    <row r="19" spans="2:3">
      <c r="B19" s="24" t="s">
        <v>551</v>
      </c>
      <c r="C19" s="24" t="s">
        <v>551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5.6"/>
  <cols>
    <col min="1" max="16384" width="9" style="24"/>
  </cols>
  <sheetData>
    <row r="2" ht="16.2" spans="2:15">
      <c r="B2" s="25"/>
      <c r="C2" s="25"/>
      <c r="D2" s="25" t="s">
        <v>552</v>
      </c>
      <c r="E2" s="25"/>
      <c r="F2" s="25" t="s">
        <v>553</v>
      </c>
      <c r="G2" s="25"/>
      <c r="H2" s="25" t="s">
        <v>554</v>
      </c>
      <c r="I2" s="25"/>
      <c r="J2" s="25" t="s">
        <v>555</v>
      </c>
      <c r="K2" s="25"/>
      <c r="L2" s="28" t="s">
        <v>556</v>
      </c>
      <c r="M2" s="25"/>
      <c r="N2" s="28" t="s">
        <v>557</v>
      </c>
      <c r="O2" s="25"/>
    </row>
    <row r="4" spans="10:10">
      <c r="J4" s="24" t="s">
        <v>18</v>
      </c>
    </row>
    <row r="6" spans="2:12">
      <c r="B6" s="26" t="s">
        <v>147</v>
      </c>
      <c r="J6" s="24" t="s">
        <v>94</v>
      </c>
      <c r="L6" s="24" t="s">
        <v>558</v>
      </c>
    </row>
    <row r="8" ht="16.2" spans="2:10">
      <c r="B8" s="26" t="s">
        <v>129</v>
      </c>
      <c r="D8" s="27" t="s">
        <v>143</v>
      </c>
      <c r="E8" s="26"/>
      <c r="F8" s="24" t="s">
        <v>100</v>
      </c>
      <c r="H8" s="24" t="s">
        <v>559</v>
      </c>
      <c r="J8" s="24" t="s">
        <v>544</v>
      </c>
    </row>
    <row r="10" spans="4:4">
      <c r="D10" s="26" t="s">
        <v>560</v>
      </c>
    </row>
    <row r="12" spans="4:4">
      <c r="D12" s="26" t="s">
        <v>115</v>
      </c>
    </row>
    <row r="13" spans="8:8">
      <c r="H13" s="26"/>
    </row>
    <row r="14" ht="16.2" spans="4:12">
      <c r="D14" s="27" t="s">
        <v>561</v>
      </c>
      <c r="E14" s="26"/>
      <c r="F14" s="24" t="s">
        <v>562</v>
      </c>
      <c r="H14" s="24" t="s">
        <v>563</v>
      </c>
      <c r="J14" s="24" t="s">
        <v>564</v>
      </c>
      <c r="L14" s="24" t="s">
        <v>565</v>
      </c>
    </row>
    <row r="16" spans="8:16">
      <c r="H16" s="24" t="s">
        <v>566</v>
      </c>
      <c r="J16" s="24" t="s">
        <v>567</v>
      </c>
      <c r="L16" s="24" t="s">
        <v>568</v>
      </c>
      <c r="P16" s="24" t="s">
        <v>569</v>
      </c>
    </row>
    <row r="17" spans="6:6">
      <c r="F17" s="24" t="s">
        <v>570</v>
      </c>
    </row>
    <row r="18" spans="8:14">
      <c r="H18" s="24" t="s">
        <v>571</v>
      </c>
      <c r="J18" s="24" t="s">
        <v>572</v>
      </c>
      <c r="N18" s="24" t="s">
        <v>573</v>
      </c>
    </row>
    <row r="20" ht="16.2" spans="8:14">
      <c r="H20" s="27" t="s">
        <v>574</v>
      </c>
      <c r="J20" s="24" t="s">
        <v>575</v>
      </c>
      <c r="N20" s="24" t="s">
        <v>576</v>
      </c>
    </row>
    <row r="22" spans="4:5">
      <c r="D22" s="26"/>
      <c r="E22" s="26"/>
    </row>
    <row r="23" spans="6:6">
      <c r="F23" s="24" t="s">
        <v>577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刘备</vt:lpstr>
      <vt:lpstr>曹操</vt:lpstr>
      <vt:lpstr>孙权</vt:lpstr>
      <vt:lpstr>袁绍</vt:lpstr>
      <vt:lpstr>吕布</vt:lpstr>
      <vt:lpstr>关卡难度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2021-06-19T06:21:34Z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D360C6A5D5064B7590A85F5374CACC78</vt:lpwstr>
  </property>
</Properties>
</file>