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ryce\Desktop\Master\P8105\Homework\Alzheimers_Disease_New_Hope\Data\"/>
    </mc:Choice>
  </mc:AlternateContent>
  <xr:revisionPtr revIDLastSave="0" documentId="13_ncr:1_{54CB19D8-79CD-4388-84D8-1916BB975AF0}" xr6:coauthVersionLast="47" xr6:coauthVersionMax="47" xr10:uidLastSave="{00000000-0000-0000-0000-000000000000}"/>
  <bookViews>
    <workbookView xWindow="13251" yWindow="0" windowWidth="8778" windowHeight="11709" tabRatio="898" activeTab="5" xr2:uid="{00000000-000D-0000-FFFF-FFFF00000000}"/>
  </bookViews>
  <sheets>
    <sheet name="test" sheetId="1" r:id="rId1"/>
    <sheet name="test_diff" sheetId="2" r:id="rId2"/>
    <sheet name="AE" sheetId="3" r:id="rId3"/>
    <sheet name="K-M" sheetId="4" r:id="rId4"/>
    <sheet name="safety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6" l="1"/>
  <c r="F18" i="6"/>
  <c r="G17" i="6"/>
  <c r="F17" i="6"/>
  <c r="C15" i="6"/>
  <c r="F15" i="6" s="1"/>
  <c r="C14" i="6"/>
  <c r="G14" i="6"/>
  <c r="G13" i="6"/>
  <c r="F13" i="6"/>
  <c r="G12" i="6"/>
  <c r="F12" i="6"/>
  <c r="F3" i="6"/>
  <c r="G3" i="6"/>
  <c r="F4" i="6"/>
  <c r="G4" i="6"/>
  <c r="F5" i="6"/>
  <c r="G5" i="6"/>
  <c r="F7" i="6"/>
  <c r="G7" i="6"/>
  <c r="F8" i="6"/>
  <c r="G8" i="6"/>
  <c r="C10" i="6"/>
  <c r="G10" i="6" s="1"/>
  <c r="C9" i="6"/>
  <c r="F9" i="6" s="1"/>
  <c r="C5" i="6"/>
  <c r="C4" i="6"/>
  <c r="G2" i="6"/>
  <c r="F2" i="6"/>
  <c r="E13" i="4"/>
  <c r="E14" i="4" s="1"/>
  <c r="E15" i="4" s="1"/>
  <c r="E16" i="4" s="1"/>
  <c r="E17" i="4" s="1"/>
  <c r="E12" i="4"/>
  <c r="E11" i="4"/>
  <c r="D12" i="4"/>
  <c r="D13" i="4"/>
  <c r="D14" i="4"/>
  <c r="D15" i="4"/>
  <c r="D16" i="4"/>
  <c r="D17" i="4"/>
  <c r="D11" i="4"/>
  <c r="C12" i="4"/>
  <c r="C13" i="4"/>
  <c r="C14" i="4"/>
  <c r="C15" i="4"/>
  <c r="C16" i="4"/>
  <c r="C17" i="4"/>
  <c r="G17" i="4" s="1"/>
  <c r="H17" i="4" s="1"/>
  <c r="C11" i="4"/>
  <c r="F12" i="4"/>
  <c r="F13" i="4" s="1"/>
  <c r="F11" i="4"/>
  <c r="C7" i="4"/>
  <c r="C8" i="4"/>
  <c r="E8" i="4" s="1"/>
  <c r="C4" i="4"/>
  <c r="C5" i="4"/>
  <c r="C6" i="4"/>
  <c r="D7" i="4"/>
  <c r="C3" i="4"/>
  <c r="E4" i="4"/>
  <c r="E5" i="4"/>
  <c r="E6" i="4"/>
  <c r="E3" i="4"/>
  <c r="D8" i="4"/>
  <c r="D3" i="4"/>
  <c r="D4" i="4"/>
  <c r="D5" i="4"/>
  <c r="D6" i="4"/>
  <c r="D2" i="4"/>
  <c r="I2" i="4"/>
  <c r="H2" i="4"/>
  <c r="D22" i="4"/>
  <c r="G2" i="4"/>
  <c r="C2" i="4"/>
  <c r="F24" i="4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23" i="4"/>
  <c r="F22" i="4"/>
  <c r="E29" i="4"/>
  <c r="E31" i="4"/>
  <c r="E36" i="4"/>
  <c r="E37" i="4"/>
  <c r="E22" i="4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D30" i="4"/>
  <c r="E30" i="4" s="1"/>
  <c r="D31" i="4"/>
  <c r="D32" i="4"/>
  <c r="E32" i="4" s="1"/>
  <c r="D33" i="4"/>
  <c r="E33" i="4" s="1"/>
  <c r="D34" i="4"/>
  <c r="E34" i="4" s="1"/>
  <c r="D35" i="4"/>
  <c r="E35" i="4" s="1"/>
  <c r="D36" i="4"/>
  <c r="D37" i="4"/>
  <c r="D38" i="4"/>
  <c r="E38" i="4" s="1"/>
  <c r="D21" i="4"/>
  <c r="E21" i="4" s="1"/>
  <c r="G13" i="4"/>
  <c r="H13" i="4" s="1"/>
  <c r="G14" i="4"/>
  <c r="H14" i="4" s="1"/>
  <c r="G15" i="4"/>
  <c r="H15" i="4" s="1"/>
  <c r="G16" i="4"/>
  <c r="H16" i="4" s="1"/>
  <c r="G3" i="4"/>
  <c r="H3" i="4" s="1"/>
  <c r="I3" i="4" s="1"/>
  <c r="G4" i="4"/>
  <c r="H4" i="4" s="1"/>
  <c r="G5" i="4"/>
  <c r="H5" i="4" s="1"/>
  <c r="G6" i="4"/>
  <c r="H6" i="4" s="1"/>
  <c r="G12" i="4"/>
  <c r="H12" i="4" s="1"/>
  <c r="G15" i="6" l="1"/>
  <c r="F10" i="6"/>
  <c r="G9" i="6"/>
  <c r="F14" i="6"/>
  <c r="F14" i="4"/>
  <c r="F15" i="4" s="1"/>
  <c r="F16" i="4" s="1"/>
  <c r="F17" i="4"/>
  <c r="G11" i="4"/>
  <c r="H11" i="4" s="1"/>
  <c r="I11" i="4" s="1"/>
  <c r="E7" i="4"/>
  <c r="G7" i="4"/>
  <c r="H7" i="4" s="1"/>
  <c r="I4" i="4"/>
  <c r="I5" i="4" s="1"/>
  <c r="I6" i="4" s="1"/>
  <c r="G8" i="4"/>
  <c r="H8" i="4" s="1"/>
  <c r="J2" i="4"/>
  <c r="J11" i="4" l="1"/>
  <c r="I12" i="4"/>
  <c r="I13" i="4" s="1"/>
  <c r="J3" i="4"/>
  <c r="J12" i="4" l="1"/>
  <c r="J4" i="4"/>
  <c r="I14" i="4"/>
  <c r="J13" i="4"/>
  <c r="J5" i="4" l="1"/>
  <c r="J14" i="4"/>
  <c r="I15" i="4"/>
  <c r="I7" i="4" l="1"/>
  <c r="I8" i="4" s="1"/>
  <c r="J8" i="4" s="1"/>
  <c r="J6" i="4"/>
  <c r="I16" i="4"/>
  <c r="J15" i="4"/>
  <c r="J7" i="4" l="1"/>
  <c r="I17" i="4"/>
  <c r="J17" i="4" s="1"/>
  <c r="J16" i="4"/>
</calcChain>
</file>

<file path=xl/sharedStrings.xml><?xml version="1.0" encoding="utf-8"?>
<sst xmlns="http://schemas.openxmlformats.org/spreadsheetml/2006/main" count="95" uniqueCount="49">
  <si>
    <t>CDR-SB</t>
    <phoneticPr fontId="1" type="noConversion"/>
  </si>
  <si>
    <t>Lecanemab</t>
    <phoneticPr fontId="1" type="noConversion"/>
  </si>
  <si>
    <t>Placebo</t>
    <phoneticPr fontId="1" type="noConversion"/>
  </si>
  <si>
    <t>Amyloid Burden on PET</t>
    <phoneticPr fontId="1" type="noConversion"/>
  </si>
  <si>
    <t>ADAS-Cog14 Score</t>
    <phoneticPr fontId="1" type="noConversion"/>
  </si>
  <si>
    <t>ADCOMS</t>
    <phoneticPr fontId="1" type="noConversion"/>
  </si>
  <si>
    <t>ADCS-MCI-ADL Score</t>
    <phoneticPr fontId="1" type="noConversion"/>
  </si>
  <si>
    <t>Test</t>
    <phoneticPr fontId="1" type="noConversion"/>
  </si>
  <si>
    <t>mean</t>
    <phoneticPr fontId="1" type="noConversion"/>
  </si>
  <si>
    <t>lower_quantile</t>
    <phoneticPr fontId="1" type="noConversion"/>
  </si>
  <si>
    <t>higher_quantile</t>
    <phoneticPr fontId="1" type="noConversion"/>
  </si>
  <si>
    <t>ADAS-cog14 score</t>
    <phoneticPr fontId="1" type="noConversion"/>
  </si>
  <si>
    <t>ADCS-MCI-ADL</t>
    <phoneticPr fontId="1" type="noConversion"/>
  </si>
  <si>
    <t>AE</t>
    <phoneticPr fontId="1" type="noConversion"/>
  </si>
  <si>
    <t>Infusion-related reaction</t>
    <phoneticPr fontId="1" type="noConversion"/>
  </si>
  <si>
    <t>ARIA-E</t>
    <phoneticPr fontId="1" type="noConversion"/>
  </si>
  <si>
    <t>ARIA-H</t>
    <phoneticPr fontId="1" type="noConversion"/>
  </si>
  <si>
    <t>Headache</t>
    <phoneticPr fontId="1" type="noConversion"/>
  </si>
  <si>
    <t>Fall</t>
    <phoneticPr fontId="1" type="noConversion"/>
  </si>
  <si>
    <t>Urinary tract infection</t>
    <phoneticPr fontId="1" type="noConversion"/>
  </si>
  <si>
    <t>Arrthralgia</t>
    <phoneticPr fontId="1" type="noConversion"/>
  </si>
  <si>
    <t>Dizziness</t>
    <phoneticPr fontId="1" type="noConversion"/>
  </si>
  <si>
    <t>Diarrhea</t>
    <phoneticPr fontId="1" type="noConversion"/>
  </si>
  <si>
    <t>time</t>
    <phoneticPr fontId="1" type="noConversion"/>
  </si>
  <si>
    <t>number of death</t>
    <phoneticPr fontId="1" type="noConversion"/>
  </si>
  <si>
    <t>conditional prob of death</t>
    <phoneticPr fontId="1" type="noConversion"/>
  </si>
  <si>
    <t>con_survival</t>
    <phoneticPr fontId="1" type="noConversion"/>
  </si>
  <si>
    <t>cum_survival</t>
    <phoneticPr fontId="1" type="noConversion"/>
  </si>
  <si>
    <t>Nt</t>
  </si>
  <si>
    <t>Dt</t>
  </si>
  <si>
    <r>
      <t>S</t>
    </r>
    <r>
      <rPr>
        <b/>
        <vertAlign val="subscript"/>
        <sz val="9.9"/>
        <color rgb="FF000000"/>
        <rFont val="Arial"/>
        <family val="2"/>
      </rPr>
      <t>t</t>
    </r>
  </si>
  <si>
    <t>Death</t>
    <phoneticPr fontId="1" type="noConversion"/>
  </si>
  <si>
    <t>Lecanemab Placebo</t>
    <phoneticPr fontId="1" type="noConversion"/>
  </si>
  <si>
    <t>Events</t>
    <phoneticPr fontId="1" type="noConversion"/>
  </si>
  <si>
    <t>Lecanemab_Placebo</t>
    <phoneticPr fontId="1" type="noConversion"/>
  </si>
  <si>
    <t>Participants with ≥1 AEs</t>
    <phoneticPr fontId="1" type="noConversion"/>
  </si>
  <si>
    <t>Participants with ≥1 serious Aes</t>
    <phoneticPr fontId="1" type="noConversion"/>
  </si>
  <si>
    <t>Study discontinuations due to AEs</t>
    <phoneticPr fontId="1" type="noConversion"/>
  </si>
  <si>
    <t>outcome</t>
  </si>
  <si>
    <t>group</t>
  </si>
  <si>
    <t>mean</t>
  </si>
  <si>
    <t>sd</t>
  </si>
  <si>
    <t>sample_size</t>
  </si>
  <si>
    <t>ci_lower</t>
  </si>
  <si>
    <t>ci_upper</t>
  </si>
  <si>
    <t>time</t>
  </si>
  <si>
    <t>CDR-SB</t>
  </si>
  <si>
    <t>ADAS-cog14</t>
    <phoneticPr fontId="1" type="noConversion"/>
  </si>
  <si>
    <t>MMSE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</si>
</sst>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.9"/>
      <color rgb="FF000000"/>
      <name val="Arial"/>
      <family val="2"/>
    </font>
    <font>
      <b/>
      <vertAlign val="subscript"/>
      <sz val="9.9"/>
      <color rgb="FF000000"/>
      <name val="Arial"/>
      <family val="2"/>
    </font>
    <font>
      <sz val="9.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sqref="A1:H24"/>
    </sheetView>
  </sheetViews>
  <sheetFormatPr defaultRowHeight="14.15" x14ac:dyDescent="0.35"/>
  <sheetData>
    <row r="1" spans="1:8" x14ac:dyDescent="0.35">
      <c r="A1" t="s">
        <v>0</v>
      </c>
    </row>
    <row r="2" spans="1:8" x14ac:dyDescent="0.35">
      <c r="B2">
        <v>0</v>
      </c>
      <c r="C2">
        <v>3</v>
      </c>
      <c r="D2">
        <v>6</v>
      </c>
      <c r="E2">
        <v>9</v>
      </c>
      <c r="F2">
        <v>12</v>
      </c>
      <c r="G2">
        <v>15</v>
      </c>
      <c r="H2">
        <v>18</v>
      </c>
    </row>
    <row r="3" spans="1:8" x14ac:dyDescent="0.35">
      <c r="A3" t="s">
        <v>1</v>
      </c>
      <c r="B3">
        <v>859</v>
      </c>
      <c r="C3">
        <v>824</v>
      </c>
      <c r="D3">
        <v>798</v>
      </c>
      <c r="E3">
        <v>779</v>
      </c>
      <c r="F3">
        <v>765</v>
      </c>
      <c r="G3">
        <v>738</v>
      </c>
      <c r="H3">
        <v>714</v>
      </c>
    </row>
    <row r="4" spans="1:8" x14ac:dyDescent="0.35">
      <c r="A4" t="s">
        <v>2</v>
      </c>
      <c r="B4">
        <v>875</v>
      </c>
      <c r="C4">
        <v>849</v>
      </c>
      <c r="D4">
        <v>828</v>
      </c>
      <c r="E4">
        <v>813</v>
      </c>
      <c r="F4">
        <v>779</v>
      </c>
      <c r="G4">
        <v>767</v>
      </c>
      <c r="H4">
        <v>757</v>
      </c>
    </row>
    <row r="6" spans="1:8" x14ac:dyDescent="0.35">
      <c r="A6" t="s">
        <v>3</v>
      </c>
    </row>
    <row r="7" spans="1:8" x14ac:dyDescent="0.35">
      <c r="B7">
        <v>0</v>
      </c>
      <c r="C7">
        <v>3</v>
      </c>
      <c r="D7">
        <v>6</v>
      </c>
      <c r="E7">
        <v>9</v>
      </c>
      <c r="F7">
        <v>12</v>
      </c>
      <c r="G7">
        <v>15</v>
      </c>
      <c r="H7">
        <v>18</v>
      </c>
    </row>
    <row r="8" spans="1:8" x14ac:dyDescent="0.35">
      <c r="A8" t="s">
        <v>1</v>
      </c>
      <c r="B8">
        <v>354</v>
      </c>
      <c r="C8">
        <v>296</v>
      </c>
      <c r="D8">
        <v>275</v>
      </c>
      <c r="F8">
        <v>276</v>
      </c>
      <c r="H8">
        <v>210</v>
      </c>
    </row>
    <row r="9" spans="1:8" x14ac:dyDescent="0.35">
      <c r="A9" t="s">
        <v>2</v>
      </c>
      <c r="B9">
        <v>344</v>
      </c>
      <c r="C9">
        <v>303</v>
      </c>
      <c r="D9">
        <v>286</v>
      </c>
      <c r="F9">
        <v>259</v>
      </c>
      <c r="H9">
        <v>205</v>
      </c>
    </row>
    <row r="11" spans="1:8" x14ac:dyDescent="0.35">
      <c r="A11" t="s">
        <v>4</v>
      </c>
    </row>
    <row r="12" spans="1:8" x14ac:dyDescent="0.35">
      <c r="B12">
        <v>0</v>
      </c>
      <c r="C12">
        <v>3</v>
      </c>
      <c r="D12">
        <v>6</v>
      </c>
      <c r="E12">
        <v>9</v>
      </c>
      <c r="F12">
        <v>12</v>
      </c>
      <c r="G12">
        <v>15</v>
      </c>
      <c r="H12">
        <v>18</v>
      </c>
    </row>
    <row r="13" spans="1:8" x14ac:dyDescent="0.35">
      <c r="A13" t="s">
        <v>1</v>
      </c>
      <c r="B13">
        <v>854</v>
      </c>
      <c r="C13">
        <v>819</v>
      </c>
      <c r="D13">
        <v>793</v>
      </c>
      <c r="E13">
        <v>771</v>
      </c>
      <c r="F13">
        <v>753</v>
      </c>
      <c r="G13">
        <v>730</v>
      </c>
      <c r="H13">
        <v>703</v>
      </c>
    </row>
    <row r="14" spans="1:8" x14ac:dyDescent="0.35">
      <c r="A14" t="s">
        <v>2</v>
      </c>
      <c r="B14">
        <v>872</v>
      </c>
      <c r="C14">
        <v>844</v>
      </c>
      <c r="D14">
        <v>823</v>
      </c>
      <c r="E14">
        <v>807</v>
      </c>
      <c r="F14">
        <v>770</v>
      </c>
      <c r="G14">
        <v>762</v>
      </c>
      <c r="H14">
        <v>738</v>
      </c>
    </row>
    <row r="16" spans="1:8" x14ac:dyDescent="0.35">
      <c r="A16" t="s">
        <v>5</v>
      </c>
    </row>
    <row r="17" spans="1:8" x14ac:dyDescent="0.35">
      <c r="B17">
        <v>0</v>
      </c>
      <c r="C17">
        <v>3</v>
      </c>
      <c r="D17">
        <v>6</v>
      </c>
      <c r="E17">
        <v>9</v>
      </c>
      <c r="F17">
        <v>12</v>
      </c>
      <c r="G17">
        <v>15</v>
      </c>
      <c r="H17">
        <v>18</v>
      </c>
    </row>
    <row r="18" spans="1:8" x14ac:dyDescent="0.35">
      <c r="A18" t="s">
        <v>1</v>
      </c>
      <c r="B18">
        <v>857</v>
      </c>
      <c r="C18">
        <v>820</v>
      </c>
      <c r="D18">
        <v>796</v>
      </c>
      <c r="E18">
        <v>774</v>
      </c>
      <c r="F18">
        <v>757</v>
      </c>
      <c r="G18">
        <v>733</v>
      </c>
      <c r="H18">
        <v>708</v>
      </c>
    </row>
    <row r="19" spans="1:8" x14ac:dyDescent="0.35">
      <c r="A19" t="s">
        <v>2</v>
      </c>
      <c r="B19">
        <v>875</v>
      </c>
      <c r="C19">
        <v>847</v>
      </c>
      <c r="D19">
        <v>822</v>
      </c>
      <c r="E19">
        <v>808</v>
      </c>
      <c r="F19">
        <v>775</v>
      </c>
      <c r="G19">
        <v>764</v>
      </c>
      <c r="H19">
        <v>749</v>
      </c>
    </row>
    <row r="21" spans="1:8" x14ac:dyDescent="0.35">
      <c r="A21" t="s">
        <v>6</v>
      </c>
    </row>
    <row r="22" spans="1:8" x14ac:dyDescent="0.35">
      <c r="B22">
        <v>0</v>
      </c>
      <c r="C22">
        <v>3</v>
      </c>
      <c r="D22">
        <v>6</v>
      </c>
      <c r="E22">
        <v>9</v>
      </c>
      <c r="F22">
        <v>12</v>
      </c>
      <c r="G22">
        <v>15</v>
      </c>
      <c r="H22">
        <v>18</v>
      </c>
    </row>
    <row r="23" spans="1:8" x14ac:dyDescent="0.35">
      <c r="A23" t="s">
        <v>1</v>
      </c>
      <c r="B23">
        <v>783</v>
      </c>
      <c r="D23">
        <v>756</v>
      </c>
      <c r="F23">
        <v>716</v>
      </c>
      <c r="H23">
        <v>676</v>
      </c>
    </row>
    <row r="24" spans="1:8" x14ac:dyDescent="0.35">
      <c r="A24" t="s">
        <v>2</v>
      </c>
      <c r="B24">
        <v>796</v>
      </c>
      <c r="D24">
        <v>783</v>
      </c>
      <c r="F24">
        <v>739</v>
      </c>
      <c r="H24">
        <v>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7928-5102-44BA-925E-81A92C5497E5}">
  <dimension ref="A1:D5"/>
  <sheetViews>
    <sheetView workbookViewId="0">
      <selection sqref="A1:D4"/>
    </sheetView>
  </sheetViews>
  <sheetFormatPr defaultRowHeight="14.15" x14ac:dyDescent="0.35"/>
  <sheetData>
    <row r="1" spans="1:4" x14ac:dyDescent="0.35">
      <c r="A1" t="s">
        <v>7</v>
      </c>
      <c r="B1" t="s">
        <v>9</v>
      </c>
      <c r="C1" t="s">
        <v>8</v>
      </c>
      <c r="D1" t="s">
        <v>10</v>
      </c>
    </row>
    <row r="2" spans="1:4" x14ac:dyDescent="0.35">
      <c r="A2" t="s">
        <v>0</v>
      </c>
      <c r="B2">
        <v>-0.67</v>
      </c>
      <c r="C2">
        <v>-0.45</v>
      </c>
      <c r="D2">
        <v>-0.23</v>
      </c>
    </row>
    <row r="3" spans="1:4" x14ac:dyDescent="0.35">
      <c r="A3" t="s">
        <v>11</v>
      </c>
      <c r="B3">
        <v>-2.27</v>
      </c>
      <c r="C3">
        <v>-1.44</v>
      </c>
      <c r="D3">
        <v>-0.61</v>
      </c>
    </row>
    <row r="4" spans="1:4" x14ac:dyDescent="0.35">
      <c r="A4" t="s">
        <v>5</v>
      </c>
      <c r="B4">
        <v>-7.3999999999999996E-2</v>
      </c>
      <c r="C4">
        <v>-0.05</v>
      </c>
      <c r="D4">
        <v>-2.7E-2</v>
      </c>
    </row>
    <row r="5" spans="1:4" x14ac:dyDescent="0.35">
      <c r="A5" t="s">
        <v>12</v>
      </c>
      <c r="B5">
        <v>1.2</v>
      </c>
      <c r="C5">
        <v>2</v>
      </c>
      <c r="D5">
        <v>2.8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07A0-476E-4473-B078-234860000FA5}">
  <dimension ref="A1:C10"/>
  <sheetViews>
    <sheetView workbookViewId="0">
      <selection activeCell="G7" sqref="G7"/>
    </sheetView>
  </sheetViews>
  <sheetFormatPr defaultRowHeight="14.15" x14ac:dyDescent="0.35"/>
  <sheetData>
    <row r="1" spans="1:3" x14ac:dyDescent="0.35">
      <c r="A1" t="s">
        <v>13</v>
      </c>
      <c r="B1" t="s">
        <v>1</v>
      </c>
      <c r="C1" t="s">
        <v>34</v>
      </c>
    </row>
    <row r="2" spans="1:3" x14ac:dyDescent="0.35">
      <c r="A2" t="s">
        <v>14</v>
      </c>
      <c r="B2">
        <v>237</v>
      </c>
      <c r="C2">
        <v>66</v>
      </c>
    </row>
    <row r="3" spans="1:3" x14ac:dyDescent="0.35">
      <c r="A3" t="s">
        <v>15</v>
      </c>
      <c r="B3">
        <v>113</v>
      </c>
      <c r="C3">
        <v>15</v>
      </c>
    </row>
    <row r="4" spans="1:3" x14ac:dyDescent="0.35">
      <c r="A4" t="s">
        <v>16</v>
      </c>
      <c r="B4">
        <v>155</v>
      </c>
      <c r="C4">
        <v>81</v>
      </c>
    </row>
    <row r="5" spans="1:3" x14ac:dyDescent="0.35">
      <c r="A5" t="s">
        <v>17</v>
      </c>
      <c r="B5">
        <v>100</v>
      </c>
      <c r="C5">
        <v>73</v>
      </c>
    </row>
    <row r="6" spans="1:3" x14ac:dyDescent="0.35">
      <c r="A6" t="s">
        <v>18</v>
      </c>
      <c r="B6">
        <v>93</v>
      </c>
      <c r="C6">
        <v>86</v>
      </c>
    </row>
    <row r="7" spans="1:3" x14ac:dyDescent="0.35">
      <c r="A7" t="s">
        <v>19</v>
      </c>
      <c r="B7">
        <v>78</v>
      </c>
      <c r="C7">
        <v>82</v>
      </c>
    </row>
    <row r="8" spans="1:3" x14ac:dyDescent="0.35">
      <c r="A8" t="s">
        <v>20</v>
      </c>
      <c r="B8">
        <v>53</v>
      </c>
      <c r="C8">
        <v>62</v>
      </c>
    </row>
    <row r="9" spans="1:3" x14ac:dyDescent="0.35">
      <c r="A9" t="s">
        <v>21</v>
      </c>
      <c r="B9">
        <v>49</v>
      </c>
      <c r="C9">
        <v>46</v>
      </c>
    </row>
    <row r="10" spans="1:3" x14ac:dyDescent="0.35">
      <c r="A10" t="s">
        <v>22</v>
      </c>
      <c r="B10">
        <v>48</v>
      </c>
      <c r="C10">
        <v>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63DC-7569-4A87-913E-E1548F2999E2}">
  <dimension ref="A1:K38"/>
  <sheetViews>
    <sheetView workbookViewId="0">
      <selection activeCell="N23" sqref="N23"/>
    </sheetView>
  </sheetViews>
  <sheetFormatPr defaultRowHeight="14.15" x14ac:dyDescent="0.35"/>
  <sheetData>
    <row r="1" spans="1:10" x14ac:dyDescent="0.35">
      <c r="A1" t="s">
        <v>23</v>
      </c>
      <c r="B1" t="s">
        <v>1</v>
      </c>
      <c r="C1" t="s">
        <v>24</v>
      </c>
      <c r="G1" t="s">
        <v>25</v>
      </c>
      <c r="H1" t="s">
        <v>26</v>
      </c>
      <c r="I1" t="s">
        <v>27</v>
      </c>
    </row>
    <row r="2" spans="1:10" x14ac:dyDescent="0.35">
      <c r="A2">
        <v>0</v>
      </c>
      <c r="B2">
        <v>859</v>
      </c>
      <c r="C2">
        <f>B2-B3</f>
        <v>58</v>
      </c>
      <c r="D2">
        <f>(B2-C2)/B2</f>
        <v>0.93247962747380675</v>
      </c>
      <c r="G2">
        <f>C2/B2</f>
        <v>6.7520372526193251E-2</v>
      </c>
      <c r="H2">
        <f>1-G2</f>
        <v>0.93247962747380675</v>
      </c>
      <c r="I2">
        <f>H2</f>
        <v>0.93247962747380675</v>
      </c>
      <c r="J2">
        <f>1-I2</f>
        <v>6.7520372526193251E-2</v>
      </c>
    </row>
    <row r="3" spans="1:10" x14ac:dyDescent="0.35">
      <c r="A3">
        <v>3</v>
      </c>
      <c r="B3">
        <v>801</v>
      </c>
      <c r="C3">
        <f>B2-B3</f>
        <v>58</v>
      </c>
      <c r="D3">
        <f t="shared" ref="D3:D8" si="0">(B3-C3)/B3</f>
        <v>0.92759051186017483</v>
      </c>
      <c r="E3">
        <f>C3/B3</f>
        <v>7.2409488139825215E-2</v>
      </c>
      <c r="G3">
        <f t="shared" ref="G3:G8" si="1">C3/B3</f>
        <v>7.2409488139825215E-2</v>
      </c>
      <c r="H3">
        <f t="shared" ref="H3:H8" si="2">1-G3</f>
        <v>0.92759051186017483</v>
      </c>
      <c r="I3">
        <f>I2*H3</f>
        <v>0.8649592549476135</v>
      </c>
      <c r="J3">
        <f t="shared" ref="J3:J8" si="3">1-I3</f>
        <v>0.1350407450523865</v>
      </c>
    </row>
    <row r="4" spans="1:10" x14ac:dyDescent="0.35">
      <c r="A4">
        <v>6</v>
      </c>
      <c r="B4">
        <v>765</v>
      </c>
      <c r="C4">
        <f t="shared" ref="C4:C8" si="4">B3-B4</f>
        <v>36</v>
      </c>
      <c r="D4">
        <f t="shared" si="0"/>
        <v>0.95294117647058818</v>
      </c>
      <c r="E4">
        <f t="shared" ref="E4:E7" si="5">C4/B4</f>
        <v>4.7058823529411764E-2</v>
      </c>
      <c r="G4">
        <f t="shared" si="1"/>
        <v>4.7058823529411764E-2</v>
      </c>
      <c r="H4">
        <f t="shared" si="2"/>
        <v>0.95294117647058818</v>
      </c>
      <c r="I4">
        <f>I3*H4</f>
        <v>0.82425529000890219</v>
      </c>
      <c r="J4">
        <f t="shared" si="3"/>
        <v>0.17574470999109781</v>
      </c>
    </row>
    <row r="5" spans="1:10" x14ac:dyDescent="0.35">
      <c r="A5">
        <v>9</v>
      </c>
      <c r="B5">
        <v>677</v>
      </c>
      <c r="C5">
        <f t="shared" si="4"/>
        <v>88</v>
      </c>
      <c r="D5">
        <f t="shared" si="0"/>
        <v>0.87001477104874447</v>
      </c>
      <c r="E5">
        <f t="shared" si="5"/>
        <v>0.12998522895125553</v>
      </c>
      <c r="G5">
        <f t="shared" si="1"/>
        <v>0.12998522895125553</v>
      </c>
      <c r="H5">
        <f t="shared" si="2"/>
        <v>0.87001477104874447</v>
      </c>
      <c r="I5">
        <f>I4*H5</f>
        <v>0.71711427742281153</v>
      </c>
      <c r="J5">
        <f t="shared" si="3"/>
        <v>0.28288572257718847</v>
      </c>
    </row>
    <row r="6" spans="1:10" x14ac:dyDescent="0.35">
      <c r="A6">
        <v>12</v>
      </c>
      <c r="B6">
        <v>642</v>
      </c>
      <c r="C6">
        <f t="shared" si="4"/>
        <v>35</v>
      </c>
      <c r="D6">
        <f t="shared" si="0"/>
        <v>0.94548286604361376</v>
      </c>
      <c r="E6">
        <f t="shared" si="5"/>
        <v>5.4517133956386292E-2</v>
      </c>
      <c r="G6">
        <f t="shared" si="1"/>
        <v>5.4517133956386292E-2</v>
      </c>
      <c r="H6">
        <f t="shared" si="2"/>
        <v>0.94548286604361376</v>
      </c>
      <c r="I6">
        <f>I5*H6</f>
        <v>0.67801926229851495</v>
      </c>
      <c r="J6">
        <f t="shared" si="3"/>
        <v>0.32198073770148505</v>
      </c>
    </row>
    <row r="7" spans="1:10" x14ac:dyDescent="0.35">
      <c r="A7">
        <v>15</v>
      </c>
      <c r="B7">
        <v>554</v>
      </c>
      <c r="C7">
        <f t="shared" si="4"/>
        <v>88</v>
      </c>
      <c r="D7">
        <f t="shared" si="0"/>
        <v>0.84115523465703967</v>
      </c>
      <c r="E7">
        <f t="shared" si="5"/>
        <v>0.1588447653429603</v>
      </c>
      <c r="G7">
        <f>C7/B7</f>
        <v>0.1588447653429603</v>
      </c>
      <c r="H7">
        <f>1-G7</f>
        <v>0.84115523465703967</v>
      </c>
      <c r="I7">
        <f t="shared" ref="I7:I8" si="6">I6*H7</f>
        <v>0.57031945168070031</v>
      </c>
      <c r="J7">
        <f t="shared" si="3"/>
        <v>0.42968054831929969</v>
      </c>
    </row>
    <row r="8" spans="1:10" x14ac:dyDescent="0.35">
      <c r="A8">
        <v>18</v>
      </c>
      <c r="B8">
        <v>299</v>
      </c>
      <c r="C8">
        <f t="shared" si="4"/>
        <v>255</v>
      </c>
      <c r="D8">
        <f t="shared" si="0"/>
        <v>0.14715719063545152</v>
      </c>
      <c r="E8">
        <f>C8/B8</f>
        <v>0.85284280936454848</v>
      </c>
      <c r="G8">
        <f t="shared" si="1"/>
        <v>0.85284280936454848</v>
      </c>
      <c r="H8">
        <f t="shared" si="2"/>
        <v>0.14715719063545152</v>
      </c>
      <c r="I8">
        <f t="shared" si="6"/>
        <v>8.3926608274082992E-2</v>
      </c>
      <c r="J8">
        <f t="shared" si="3"/>
        <v>0.91607339172591695</v>
      </c>
    </row>
    <row r="10" spans="1:10" x14ac:dyDescent="0.35">
      <c r="A10" t="s">
        <v>23</v>
      </c>
      <c r="B10" t="s">
        <v>1</v>
      </c>
      <c r="C10" t="s">
        <v>24</v>
      </c>
      <c r="D10" t="s">
        <v>25</v>
      </c>
      <c r="E10" t="s">
        <v>26</v>
      </c>
      <c r="G10" t="s">
        <v>25</v>
      </c>
      <c r="H10" t="s">
        <v>26</v>
      </c>
      <c r="I10" t="s">
        <v>27</v>
      </c>
    </row>
    <row r="11" spans="1:10" x14ac:dyDescent="0.35">
      <c r="A11">
        <v>0</v>
      </c>
      <c r="B11">
        <v>532</v>
      </c>
      <c r="C11">
        <f>B11-B12</f>
        <v>66</v>
      </c>
      <c r="D11">
        <f>1-C11/B11</f>
        <v>0.87593984962406013</v>
      </c>
      <c r="E11">
        <f>D11</f>
        <v>0.87593984962406013</v>
      </c>
      <c r="F11">
        <f>E11</f>
        <v>0.87593984962406013</v>
      </c>
      <c r="G11">
        <f>C11/B11</f>
        <v>0.12406015037593984</v>
      </c>
      <c r="H11">
        <f>1-G11</f>
        <v>0.87593984962406013</v>
      </c>
      <c r="I11">
        <f>H11</f>
        <v>0.87593984962406013</v>
      </c>
      <c r="J11">
        <f>1-I11</f>
        <v>0.12406015037593987</v>
      </c>
    </row>
    <row r="12" spans="1:10" x14ac:dyDescent="0.35">
      <c r="A12">
        <v>100</v>
      </c>
      <c r="B12">
        <v>466</v>
      </c>
      <c r="C12">
        <f t="shared" ref="C12:C17" si="7">B12-B13</f>
        <v>65</v>
      </c>
      <c r="D12">
        <f t="shared" ref="D12:D17" si="8">1-C12/B12</f>
        <v>0.86051502145922742</v>
      </c>
      <c r="E12">
        <f>E11*D12</f>
        <v>0.75375939849624052</v>
      </c>
      <c r="F12">
        <f>F11*E12</f>
        <v>0.66024789417151897</v>
      </c>
      <c r="G12">
        <f t="shared" ref="G12:G17" si="9">C12/B12</f>
        <v>0.13948497854077252</v>
      </c>
      <c r="H12">
        <f t="shared" ref="H12:H16" si="10">1-G12</f>
        <v>0.86051502145922742</v>
      </c>
      <c r="I12">
        <f>I11*H12</f>
        <v>0.75375939849624052</v>
      </c>
      <c r="J12">
        <f t="shared" ref="J12:J17" si="11">1-I12</f>
        <v>0.24624060150375948</v>
      </c>
    </row>
    <row r="13" spans="1:10" x14ac:dyDescent="0.35">
      <c r="A13">
        <v>200</v>
      </c>
      <c r="B13">
        <v>401</v>
      </c>
      <c r="C13">
        <f t="shared" si="7"/>
        <v>61</v>
      </c>
      <c r="D13">
        <f t="shared" si="8"/>
        <v>0.84788029925187036</v>
      </c>
      <c r="E13">
        <f t="shared" ref="E13:E17" si="12">E12*D13</f>
        <v>0.63909774436090216</v>
      </c>
      <c r="F13">
        <f t="shared" ref="F13:F17" si="13">F12*E13</f>
        <v>0.42196293988405342</v>
      </c>
      <c r="G13">
        <f t="shared" si="9"/>
        <v>0.15211970074812967</v>
      </c>
      <c r="H13">
        <f t="shared" si="10"/>
        <v>0.84788029925187036</v>
      </c>
      <c r="I13">
        <f t="shared" ref="I13:I17" si="14">I12*H13</f>
        <v>0.63909774436090216</v>
      </c>
      <c r="J13">
        <f t="shared" si="11"/>
        <v>0.36090225563909784</v>
      </c>
    </row>
    <row r="14" spans="1:10" x14ac:dyDescent="0.35">
      <c r="A14">
        <v>300</v>
      </c>
      <c r="B14">
        <v>340</v>
      </c>
      <c r="C14">
        <f t="shared" si="7"/>
        <v>55</v>
      </c>
      <c r="D14">
        <f t="shared" si="8"/>
        <v>0.83823529411764708</v>
      </c>
      <c r="E14">
        <f t="shared" si="12"/>
        <v>0.5357142857142857</v>
      </c>
      <c r="F14">
        <f t="shared" si="13"/>
        <v>0.22605157493788575</v>
      </c>
      <c r="G14">
        <f t="shared" si="9"/>
        <v>0.16176470588235295</v>
      </c>
      <c r="H14">
        <f t="shared" si="10"/>
        <v>0.83823529411764708</v>
      </c>
      <c r="I14">
        <f t="shared" si="14"/>
        <v>0.5357142857142857</v>
      </c>
      <c r="J14">
        <f t="shared" si="11"/>
        <v>0.4642857142857143</v>
      </c>
    </row>
    <row r="15" spans="1:10" x14ac:dyDescent="0.35">
      <c r="A15">
        <v>400</v>
      </c>
      <c r="B15">
        <v>285</v>
      </c>
      <c r="C15">
        <f t="shared" si="7"/>
        <v>53</v>
      </c>
      <c r="D15">
        <f t="shared" si="8"/>
        <v>0.81403508771929822</v>
      </c>
      <c r="E15">
        <f t="shared" si="12"/>
        <v>0.43609022556390975</v>
      </c>
      <c r="F15">
        <f t="shared" si="13"/>
        <v>9.8578882303739637E-2</v>
      </c>
      <c r="G15">
        <f t="shared" si="9"/>
        <v>0.18596491228070175</v>
      </c>
      <c r="H15">
        <f t="shared" si="10"/>
        <v>0.81403508771929822</v>
      </c>
      <c r="I15">
        <f t="shared" si="14"/>
        <v>0.43609022556390975</v>
      </c>
      <c r="J15">
        <f t="shared" si="11"/>
        <v>0.56390977443609025</v>
      </c>
    </row>
    <row r="16" spans="1:10" x14ac:dyDescent="0.35">
      <c r="A16">
        <v>500</v>
      </c>
      <c r="B16">
        <v>232</v>
      </c>
      <c r="C16">
        <f t="shared" si="7"/>
        <v>208</v>
      </c>
      <c r="D16">
        <f t="shared" si="8"/>
        <v>0.10344827586206895</v>
      </c>
      <c r="E16">
        <f t="shared" si="12"/>
        <v>4.5112781954887209E-2</v>
      </c>
      <c r="F16">
        <f t="shared" si="13"/>
        <v>4.4471676227250956E-3</v>
      </c>
      <c r="G16">
        <f t="shared" si="9"/>
        <v>0.89655172413793105</v>
      </c>
      <c r="H16">
        <f t="shared" si="10"/>
        <v>0.10344827586206895</v>
      </c>
      <c r="I16">
        <f t="shared" si="14"/>
        <v>4.5112781954887209E-2</v>
      </c>
      <c r="J16">
        <f t="shared" si="11"/>
        <v>0.95488721804511278</v>
      </c>
    </row>
    <row r="17" spans="1:11" x14ac:dyDescent="0.35">
      <c r="A17">
        <v>600</v>
      </c>
      <c r="B17">
        <v>24</v>
      </c>
      <c r="C17">
        <f t="shared" si="7"/>
        <v>24</v>
      </c>
      <c r="D17">
        <f t="shared" si="8"/>
        <v>0</v>
      </c>
      <c r="E17">
        <f t="shared" si="12"/>
        <v>0</v>
      </c>
      <c r="F17">
        <f t="shared" si="13"/>
        <v>0</v>
      </c>
      <c r="G17">
        <f t="shared" si="9"/>
        <v>1</v>
      </c>
      <c r="H17">
        <f>1-G17</f>
        <v>0</v>
      </c>
      <c r="I17">
        <f t="shared" si="14"/>
        <v>0</v>
      </c>
      <c r="J17">
        <f t="shared" si="11"/>
        <v>1</v>
      </c>
    </row>
    <row r="19" spans="1:11" x14ac:dyDescent="0.35">
      <c r="A19" s="4" t="s">
        <v>28</v>
      </c>
      <c r="B19" s="2"/>
      <c r="C19" s="2"/>
      <c r="D19" s="2"/>
      <c r="E19" s="2"/>
      <c r="F19" s="2"/>
      <c r="G19" s="4"/>
      <c r="H19" s="4"/>
      <c r="I19" s="4"/>
      <c r="J19" s="4"/>
      <c r="K19" s="1"/>
    </row>
    <row r="20" spans="1:11" ht="15" x14ac:dyDescent="0.35">
      <c r="A20" s="4"/>
      <c r="B20" s="2" t="s">
        <v>29</v>
      </c>
      <c r="C20" s="2" t="s">
        <v>30</v>
      </c>
      <c r="D20" s="2"/>
      <c r="E20" s="2"/>
      <c r="F20" s="2"/>
      <c r="G20" s="4"/>
      <c r="H20" s="4"/>
      <c r="I20" s="4"/>
      <c r="J20" s="4"/>
      <c r="K20" s="1"/>
    </row>
    <row r="21" spans="1:11" x14ac:dyDescent="0.35">
      <c r="A21" s="3">
        <v>0</v>
      </c>
      <c r="B21" s="3">
        <v>20</v>
      </c>
      <c r="C21" s="3"/>
      <c r="D21" s="3">
        <f>C21/B21</f>
        <v>0</v>
      </c>
      <c r="E21" s="3">
        <f>1-D21</f>
        <v>1</v>
      </c>
      <c r="F21" s="3"/>
      <c r="G21" s="3">
        <v>1</v>
      </c>
      <c r="H21" s="3"/>
      <c r="I21" s="3"/>
      <c r="J21" s="3"/>
      <c r="K21" s="3"/>
    </row>
    <row r="22" spans="1:11" x14ac:dyDescent="0.35">
      <c r="A22" s="3">
        <v>1</v>
      </c>
      <c r="B22" s="3">
        <v>20</v>
      </c>
      <c r="C22" s="3">
        <v>1</v>
      </c>
      <c r="D22" s="3">
        <f>C22/B22</f>
        <v>0.05</v>
      </c>
      <c r="E22" s="3">
        <f t="shared" ref="E22:E38" si="15">1-D22</f>
        <v>0.95</v>
      </c>
      <c r="F22" s="3">
        <f>E22</f>
        <v>0.95</v>
      </c>
      <c r="G22" s="3">
        <v>0.95</v>
      </c>
      <c r="H22" s="3">
        <v>3.0000000000000001E-3</v>
      </c>
      <c r="I22" s="3">
        <v>3.0000000000000001E-3</v>
      </c>
      <c r="J22" s="3">
        <v>4.9000000000000002E-2</v>
      </c>
      <c r="K22" s="3">
        <v>9.6000000000000002E-2</v>
      </c>
    </row>
    <row r="23" spans="1:11" x14ac:dyDescent="0.35">
      <c r="A23" s="3">
        <v>2</v>
      </c>
      <c r="B23" s="3">
        <v>19</v>
      </c>
      <c r="C23" s="3"/>
      <c r="D23" s="3">
        <f t="shared" ref="D23:D38" si="16">C23/B23</f>
        <v>0</v>
      </c>
      <c r="E23" s="3">
        <f t="shared" si="15"/>
        <v>1</v>
      </c>
      <c r="F23" s="3">
        <f>F22*E23</f>
        <v>0.95</v>
      </c>
      <c r="G23" s="3">
        <v>0.95</v>
      </c>
      <c r="H23" s="3">
        <v>0</v>
      </c>
      <c r="I23" s="3">
        <v>3.0000000000000001E-3</v>
      </c>
      <c r="J23" s="3">
        <v>4.9000000000000002E-2</v>
      </c>
      <c r="K23" s="3">
        <v>9.6000000000000002E-2</v>
      </c>
    </row>
    <row r="24" spans="1:11" x14ac:dyDescent="0.35">
      <c r="A24" s="3">
        <v>3</v>
      </c>
      <c r="B24" s="3">
        <v>18</v>
      </c>
      <c r="C24" s="3">
        <v>1</v>
      </c>
      <c r="D24" s="3">
        <f t="shared" si="16"/>
        <v>5.5555555555555552E-2</v>
      </c>
      <c r="E24" s="3">
        <f t="shared" si="15"/>
        <v>0.94444444444444442</v>
      </c>
      <c r="F24" s="3">
        <f t="shared" ref="F24:F38" si="17">F23*E24</f>
        <v>0.89722222222222214</v>
      </c>
      <c r="G24" s="3">
        <v>0.89700000000000002</v>
      </c>
      <c r="H24" s="3">
        <v>3.0000000000000001E-3</v>
      </c>
      <c r="I24" s="3">
        <v>6.0000000000000001E-3</v>
      </c>
      <c r="J24" s="3">
        <v>6.9000000000000006E-2</v>
      </c>
      <c r="K24" s="3">
        <v>0.13500000000000001</v>
      </c>
    </row>
    <row r="25" spans="1:11" x14ac:dyDescent="0.35">
      <c r="A25" s="3">
        <v>5</v>
      </c>
      <c r="B25" s="3">
        <v>17</v>
      </c>
      <c r="C25" s="3">
        <v>1</v>
      </c>
      <c r="D25" s="3">
        <f t="shared" si="16"/>
        <v>5.8823529411764705E-2</v>
      </c>
      <c r="E25" s="3">
        <f t="shared" si="15"/>
        <v>0.94117647058823528</v>
      </c>
      <c r="F25" s="3">
        <f t="shared" si="17"/>
        <v>0.84444444444444433</v>
      </c>
      <c r="G25" s="3">
        <v>0.84399999999999997</v>
      </c>
      <c r="H25" s="3">
        <v>4.0000000000000001E-3</v>
      </c>
      <c r="I25" s="3">
        <v>0.01</v>
      </c>
      <c r="J25" s="3">
        <v>8.3000000000000004E-2</v>
      </c>
      <c r="K25" s="3">
        <v>0.16200000000000001</v>
      </c>
    </row>
    <row r="26" spans="1:11" x14ac:dyDescent="0.35">
      <c r="A26" s="3">
        <v>6</v>
      </c>
      <c r="B26" s="3">
        <v>16</v>
      </c>
      <c r="C26" s="3"/>
      <c r="D26" s="3">
        <f t="shared" si="16"/>
        <v>0</v>
      </c>
      <c r="E26" s="3">
        <f t="shared" si="15"/>
        <v>1</v>
      </c>
      <c r="F26" s="3">
        <f t="shared" si="17"/>
        <v>0.84444444444444433</v>
      </c>
      <c r="G26" s="3">
        <v>0.84399999999999997</v>
      </c>
      <c r="H26" s="3">
        <v>0</v>
      </c>
      <c r="I26" s="3">
        <v>0.01</v>
      </c>
      <c r="J26" s="3">
        <v>8.3000000000000004E-2</v>
      </c>
      <c r="K26" s="3">
        <v>0.16200000000000001</v>
      </c>
    </row>
    <row r="27" spans="1:11" x14ac:dyDescent="0.35">
      <c r="A27" s="3">
        <v>9</v>
      </c>
      <c r="B27" s="3">
        <v>15</v>
      </c>
      <c r="C27" s="3"/>
      <c r="D27" s="3">
        <f t="shared" si="16"/>
        <v>0</v>
      </c>
      <c r="E27" s="3">
        <f t="shared" si="15"/>
        <v>1</v>
      </c>
      <c r="F27" s="3">
        <f t="shared" si="17"/>
        <v>0.84444444444444433</v>
      </c>
      <c r="G27" s="3">
        <v>0.84399999999999997</v>
      </c>
      <c r="H27" s="3">
        <v>0</v>
      </c>
      <c r="I27" s="3">
        <v>0.01</v>
      </c>
      <c r="J27" s="3">
        <v>8.3000000000000004E-2</v>
      </c>
      <c r="K27" s="3">
        <v>0.16200000000000001</v>
      </c>
    </row>
    <row r="28" spans="1:11" x14ac:dyDescent="0.35">
      <c r="A28" s="3">
        <v>10</v>
      </c>
      <c r="B28" s="3">
        <v>14</v>
      </c>
      <c r="C28" s="3"/>
      <c r="D28" s="3">
        <f t="shared" si="16"/>
        <v>0</v>
      </c>
      <c r="E28" s="3">
        <f t="shared" si="15"/>
        <v>1</v>
      </c>
      <c r="F28" s="3">
        <f t="shared" si="17"/>
        <v>0.84444444444444433</v>
      </c>
      <c r="G28" s="3">
        <v>0.84399999999999997</v>
      </c>
      <c r="H28" s="3">
        <v>0</v>
      </c>
      <c r="I28" s="3">
        <v>0.01</v>
      </c>
      <c r="J28" s="3">
        <v>8.3000000000000004E-2</v>
      </c>
      <c r="K28" s="3">
        <v>0.16200000000000001</v>
      </c>
    </row>
    <row r="29" spans="1:11" x14ac:dyDescent="0.35">
      <c r="A29" s="3">
        <v>11</v>
      </c>
      <c r="B29" s="3">
        <v>13</v>
      </c>
      <c r="C29" s="3"/>
      <c r="D29" s="3">
        <f t="shared" si="16"/>
        <v>0</v>
      </c>
      <c r="E29" s="3">
        <f t="shared" si="15"/>
        <v>1</v>
      </c>
      <c r="F29" s="3">
        <f t="shared" si="17"/>
        <v>0.84444444444444433</v>
      </c>
      <c r="G29" s="3">
        <v>0.84399999999999997</v>
      </c>
      <c r="H29" s="3">
        <v>0</v>
      </c>
      <c r="I29" s="3">
        <v>0.01</v>
      </c>
      <c r="J29" s="3">
        <v>8.3000000000000004E-2</v>
      </c>
      <c r="K29" s="3">
        <v>0.16200000000000001</v>
      </c>
    </row>
    <row r="30" spans="1:11" x14ac:dyDescent="0.35">
      <c r="A30" s="3">
        <v>12</v>
      </c>
      <c r="B30" s="3">
        <v>12</v>
      </c>
      <c r="C30" s="3"/>
      <c r="D30" s="3">
        <f t="shared" si="16"/>
        <v>0</v>
      </c>
      <c r="E30" s="3">
        <f t="shared" si="15"/>
        <v>1</v>
      </c>
      <c r="F30" s="3">
        <f t="shared" si="17"/>
        <v>0.84444444444444433</v>
      </c>
      <c r="G30" s="3">
        <v>0.84399999999999997</v>
      </c>
      <c r="H30" s="3">
        <v>0</v>
      </c>
      <c r="I30" s="3">
        <v>0.01</v>
      </c>
      <c r="J30" s="3">
        <v>8.3000000000000004E-2</v>
      </c>
      <c r="K30" s="3">
        <v>0.16200000000000001</v>
      </c>
    </row>
    <row r="31" spans="1:11" x14ac:dyDescent="0.35">
      <c r="A31" s="3">
        <v>13</v>
      </c>
      <c r="B31" s="3">
        <v>11</v>
      </c>
      <c r="C31" s="3"/>
      <c r="D31" s="3">
        <f t="shared" si="16"/>
        <v>0</v>
      </c>
      <c r="E31" s="3">
        <f t="shared" si="15"/>
        <v>1</v>
      </c>
      <c r="F31" s="3">
        <f t="shared" si="17"/>
        <v>0.84444444444444433</v>
      </c>
      <c r="G31" s="3">
        <v>0.84399999999999997</v>
      </c>
      <c r="H31" s="3">
        <v>0</v>
      </c>
      <c r="I31" s="3">
        <v>0.01</v>
      </c>
      <c r="J31" s="3">
        <v>8.3000000000000004E-2</v>
      </c>
      <c r="K31" s="3">
        <v>0.16200000000000001</v>
      </c>
    </row>
    <row r="32" spans="1:11" x14ac:dyDescent="0.35">
      <c r="A32" s="3">
        <v>14</v>
      </c>
      <c r="B32" s="3">
        <v>10</v>
      </c>
      <c r="C32" s="3">
        <v>1</v>
      </c>
      <c r="D32" s="3">
        <f t="shared" si="16"/>
        <v>0.1</v>
      </c>
      <c r="E32" s="3">
        <f t="shared" si="15"/>
        <v>0.9</v>
      </c>
      <c r="F32" s="3">
        <f t="shared" si="17"/>
        <v>0.7599999999999999</v>
      </c>
      <c r="G32" s="3">
        <v>0.76</v>
      </c>
      <c r="H32" s="3">
        <v>1.0999999999999999E-2</v>
      </c>
      <c r="I32" s="3">
        <v>2.1000000000000001E-2</v>
      </c>
      <c r="J32" s="3">
        <v>0.109</v>
      </c>
      <c r="K32" s="3">
        <v>0.214</v>
      </c>
    </row>
    <row r="33" spans="1:11" x14ac:dyDescent="0.35">
      <c r="A33" s="3">
        <v>17</v>
      </c>
      <c r="B33" s="3">
        <v>9</v>
      </c>
      <c r="C33" s="3">
        <v>1</v>
      </c>
      <c r="D33" s="3">
        <f t="shared" si="16"/>
        <v>0.1111111111111111</v>
      </c>
      <c r="E33" s="3">
        <f t="shared" si="15"/>
        <v>0.88888888888888884</v>
      </c>
      <c r="F33" s="3">
        <f t="shared" si="17"/>
        <v>0.67555555555555546</v>
      </c>
      <c r="G33" s="3">
        <v>0.67600000000000005</v>
      </c>
      <c r="H33" s="3">
        <v>1.4E-2</v>
      </c>
      <c r="I33" s="3">
        <v>3.5000000000000003E-2</v>
      </c>
      <c r="J33" s="3">
        <v>0.126</v>
      </c>
      <c r="K33" s="3">
        <v>0.246</v>
      </c>
    </row>
    <row r="34" spans="1:11" x14ac:dyDescent="0.35">
      <c r="A34" s="3">
        <v>18</v>
      </c>
      <c r="B34" s="3">
        <v>7</v>
      </c>
      <c r="C34" s="3"/>
      <c r="D34" s="3">
        <f t="shared" si="16"/>
        <v>0</v>
      </c>
      <c r="E34" s="3">
        <f t="shared" si="15"/>
        <v>1</v>
      </c>
      <c r="F34" s="3">
        <f t="shared" si="17"/>
        <v>0.67555555555555546</v>
      </c>
      <c r="G34" s="3">
        <v>0.67600000000000005</v>
      </c>
      <c r="H34" s="3">
        <v>0</v>
      </c>
      <c r="I34" s="3">
        <v>3.5000000000000003E-2</v>
      </c>
      <c r="J34" s="3">
        <v>0.126</v>
      </c>
      <c r="K34" s="3">
        <v>0.246</v>
      </c>
    </row>
    <row r="35" spans="1:11" x14ac:dyDescent="0.35">
      <c r="A35" s="3">
        <v>19</v>
      </c>
      <c r="B35" s="3">
        <v>6</v>
      </c>
      <c r="C35" s="3"/>
      <c r="D35" s="3">
        <f t="shared" si="16"/>
        <v>0</v>
      </c>
      <c r="E35" s="3">
        <f t="shared" si="15"/>
        <v>1</v>
      </c>
      <c r="F35" s="3">
        <f t="shared" si="17"/>
        <v>0.67555555555555546</v>
      </c>
      <c r="G35" s="3">
        <v>0.67600000000000005</v>
      </c>
      <c r="H35" s="3">
        <v>0</v>
      </c>
      <c r="I35" s="3">
        <v>3.5000000000000003E-2</v>
      </c>
      <c r="J35" s="3">
        <v>0.126</v>
      </c>
      <c r="K35" s="3">
        <v>0.246</v>
      </c>
    </row>
    <row r="36" spans="1:11" x14ac:dyDescent="0.35">
      <c r="A36" s="3">
        <v>21</v>
      </c>
      <c r="B36" s="3">
        <v>5</v>
      </c>
      <c r="C36" s="3"/>
      <c r="D36" s="3">
        <f t="shared" si="16"/>
        <v>0</v>
      </c>
      <c r="E36" s="3">
        <f t="shared" si="15"/>
        <v>1</v>
      </c>
      <c r="F36" s="3">
        <f t="shared" si="17"/>
        <v>0.67555555555555546</v>
      </c>
      <c r="G36" s="3">
        <v>0.67600000000000005</v>
      </c>
      <c r="H36" s="3">
        <v>0</v>
      </c>
      <c r="I36" s="3">
        <v>3.5000000000000003E-2</v>
      </c>
      <c r="J36" s="3">
        <v>0.126</v>
      </c>
      <c r="K36" s="3">
        <v>0.246</v>
      </c>
    </row>
    <row r="37" spans="1:11" x14ac:dyDescent="0.35">
      <c r="A37" s="3">
        <v>23</v>
      </c>
      <c r="B37" s="3">
        <v>4</v>
      </c>
      <c r="C37" s="3">
        <v>1</v>
      </c>
      <c r="D37" s="3">
        <f t="shared" si="16"/>
        <v>0.25</v>
      </c>
      <c r="E37" s="3">
        <f t="shared" si="15"/>
        <v>0.75</v>
      </c>
      <c r="F37" s="3">
        <f t="shared" si="17"/>
        <v>0.5066666666666666</v>
      </c>
      <c r="G37" s="3">
        <v>0.50700000000000001</v>
      </c>
      <c r="H37" s="3">
        <v>8.3000000000000004E-2</v>
      </c>
      <c r="I37" s="3">
        <v>0.11799999999999999</v>
      </c>
      <c r="J37" s="3">
        <v>0.17399999999999999</v>
      </c>
      <c r="K37" s="3">
        <v>0.34100000000000003</v>
      </c>
    </row>
    <row r="38" spans="1:11" x14ac:dyDescent="0.35">
      <c r="A38" s="3">
        <v>24</v>
      </c>
      <c r="B38" s="3">
        <v>3</v>
      </c>
      <c r="C38" s="1"/>
      <c r="D38" s="3">
        <f t="shared" si="16"/>
        <v>0</v>
      </c>
      <c r="E38" s="3">
        <f t="shared" si="15"/>
        <v>1</v>
      </c>
      <c r="F38" s="3">
        <f t="shared" si="17"/>
        <v>0.5066666666666666</v>
      </c>
      <c r="G38" s="1"/>
      <c r="H38" s="1"/>
      <c r="I38" s="1"/>
      <c r="J38" s="1"/>
      <c r="K38" s="1"/>
    </row>
  </sheetData>
  <mergeCells count="5">
    <mergeCell ref="A19:A20"/>
    <mergeCell ref="G19:G20"/>
    <mergeCell ref="H19:H20"/>
    <mergeCell ref="I19:I20"/>
    <mergeCell ref="J19:J2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F8A4-B237-490B-8103-F9F5475969C3}">
  <dimension ref="A1:C5"/>
  <sheetViews>
    <sheetView workbookViewId="0">
      <selection activeCell="D9" sqref="D9"/>
    </sheetView>
  </sheetViews>
  <sheetFormatPr defaultRowHeight="14.15" x14ac:dyDescent="0.35"/>
  <sheetData>
    <row r="1" spans="1:3" x14ac:dyDescent="0.35">
      <c r="A1" t="s">
        <v>33</v>
      </c>
      <c r="B1" t="s">
        <v>1</v>
      </c>
      <c r="C1" t="s">
        <v>32</v>
      </c>
    </row>
    <row r="2" spans="1:3" x14ac:dyDescent="0.35">
      <c r="A2" t="s">
        <v>35</v>
      </c>
      <c r="B2">
        <v>798</v>
      </c>
      <c r="C2">
        <v>735</v>
      </c>
    </row>
    <row r="3" spans="1:3" x14ac:dyDescent="0.35">
      <c r="A3" t="s">
        <v>36</v>
      </c>
      <c r="B3">
        <v>126</v>
      </c>
      <c r="C3">
        <v>101</v>
      </c>
    </row>
    <row r="4" spans="1:3" x14ac:dyDescent="0.35">
      <c r="A4" t="s">
        <v>37</v>
      </c>
      <c r="B4">
        <v>62</v>
      </c>
      <c r="C4">
        <v>26</v>
      </c>
    </row>
    <row r="5" spans="1:3" x14ac:dyDescent="0.35">
      <c r="A5" t="s">
        <v>31</v>
      </c>
      <c r="B5">
        <v>6</v>
      </c>
      <c r="C5"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4186-9AC8-4625-9356-DB525C12F310}">
  <dimension ref="A1:H18"/>
  <sheetViews>
    <sheetView tabSelected="1" workbookViewId="0">
      <selection activeCell="B14" sqref="B14"/>
    </sheetView>
  </sheetViews>
  <sheetFormatPr defaultRowHeight="14.15" x14ac:dyDescent="0.35"/>
  <sheetData>
    <row r="1" spans="1:8" x14ac:dyDescent="0.3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 x14ac:dyDescent="0.35">
      <c r="A2" t="s">
        <v>46</v>
      </c>
      <c r="B2" t="s">
        <v>1</v>
      </c>
      <c r="C2">
        <v>3.17</v>
      </c>
      <c r="D2">
        <v>1.34</v>
      </c>
      <c r="E2">
        <v>859</v>
      </c>
      <c r="F2">
        <f>C2-1.96*D2/SQRT(E2)</f>
        <v>3.0803883884124637</v>
      </c>
      <c r="G2">
        <f>C2+1.96*D2/SQRT(E2)</f>
        <v>3.2596116115875362</v>
      </c>
      <c r="H2">
        <v>0</v>
      </c>
    </row>
    <row r="3" spans="1:8" x14ac:dyDescent="0.35">
      <c r="A3" t="s">
        <v>46</v>
      </c>
      <c r="B3" t="s">
        <v>2</v>
      </c>
      <c r="C3">
        <v>3.22</v>
      </c>
      <c r="D3">
        <v>1.34</v>
      </c>
      <c r="E3">
        <v>875</v>
      </c>
      <c r="F3">
        <f t="shared" ref="F3:F10" si="0">C3-1.96*D3/SQRT(E3)</f>
        <v>3.1312114746152413</v>
      </c>
      <c r="G3">
        <f t="shared" ref="G3:G10" si="1">C3+1.96*D3/SQRT(E3)</f>
        <v>3.3087885253847591</v>
      </c>
      <c r="H3">
        <v>0</v>
      </c>
    </row>
    <row r="4" spans="1:8" x14ac:dyDescent="0.35">
      <c r="A4" t="s">
        <v>46</v>
      </c>
      <c r="B4" t="s">
        <v>1</v>
      </c>
      <c r="C4">
        <f>C2+1.21</f>
        <v>4.38</v>
      </c>
      <c r="D4">
        <v>1.34</v>
      </c>
      <c r="E4">
        <v>859</v>
      </c>
      <c r="F4">
        <f t="shared" si="0"/>
        <v>4.2903883884124632</v>
      </c>
      <c r="G4">
        <f t="shared" si="1"/>
        <v>4.4696116115875366</v>
      </c>
      <c r="H4">
        <v>76</v>
      </c>
    </row>
    <row r="5" spans="1:8" x14ac:dyDescent="0.35">
      <c r="A5" t="s">
        <v>46</v>
      </c>
      <c r="B5" t="s">
        <v>2</v>
      </c>
      <c r="C5">
        <f>C3+1.66</f>
        <v>4.88</v>
      </c>
      <c r="D5">
        <v>1.34</v>
      </c>
      <c r="E5">
        <v>875</v>
      </c>
      <c r="F5">
        <f t="shared" si="0"/>
        <v>4.791211474615241</v>
      </c>
      <c r="G5">
        <f t="shared" si="1"/>
        <v>4.9687885253847588</v>
      </c>
      <c r="H5">
        <v>76</v>
      </c>
    </row>
    <row r="7" spans="1:8" x14ac:dyDescent="0.35">
      <c r="A7" t="s">
        <v>47</v>
      </c>
      <c r="B7" t="s">
        <v>1</v>
      </c>
      <c r="C7">
        <v>24.45</v>
      </c>
      <c r="D7">
        <v>7.08</v>
      </c>
      <c r="E7">
        <v>859</v>
      </c>
      <c r="F7">
        <f t="shared" si="0"/>
        <v>23.976529694000181</v>
      </c>
      <c r="G7">
        <f t="shared" si="1"/>
        <v>24.923470305999817</v>
      </c>
      <c r="H7">
        <v>0</v>
      </c>
    </row>
    <row r="8" spans="1:8" x14ac:dyDescent="0.35">
      <c r="A8" t="s">
        <v>47</v>
      </c>
      <c r="B8" t="s">
        <v>2</v>
      </c>
      <c r="C8">
        <v>24.37</v>
      </c>
      <c r="D8">
        <v>7.56</v>
      </c>
      <c r="E8">
        <v>875</v>
      </c>
      <c r="F8">
        <f t="shared" si="0"/>
        <v>23.86907369260539</v>
      </c>
      <c r="G8">
        <f t="shared" si="1"/>
        <v>24.870926307394612</v>
      </c>
      <c r="H8">
        <v>0</v>
      </c>
    </row>
    <row r="9" spans="1:8" x14ac:dyDescent="0.35">
      <c r="A9" t="s">
        <v>47</v>
      </c>
      <c r="B9" t="s">
        <v>1</v>
      </c>
      <c r="C9">
        <f>C7+4.14</f>
        <v>28.59</v>
      </c>
      <c r="D9">
        <v>7.08</v>
      </c>
      <c r="E9">
        <v>854</v>
      </c>
      <c r="F9">
        <f t="shared" si="0"/>
        <v>28.115145679630299</v>
      </c>
      <c r="G9">
        <f t="shared" si="1"/>
        <v>29.064854320369701</v>
      </c>
      <c r="H9">
        <v>76</v>
      </c>
    </row>
    <row r="10" spans="1:8" x14ac:dyDescent="0.35">
      <c r="A10" t="s">
        <v>47</v>
      </c>
      <c r="B10" t="s">
        <v>2</v>
      </c>
      <c r="C10">
        <f>C8+5.58</f>
        <v>29.950000000000003</v>
      </c>
      <c r="D10">
        <v>7.56</v>
      </c>
      <c r="E10">
        <v>872</v>
      </c>
      <c r="F10">
        <f t="shared" si="0"/>
        <v>29.448212747299742</v>
      </c>
      <c r="G10">
        <f t="shared" si="1"/>
        <v>30.451787252700264</v>
      </c>
      <c r="H10">
        <v>76</v>
      </c>
    </row>
    <row r="12" spans="1:8" x14ac:dyDescent="0.35">
      <c r="A12" t="s">
        <v>12</v>
      </c>
      <c r="B12" t="s">
        <v>1</v>
      </c>
      <c r="C12">
        <v>41.2</v>
      </c>
      <c r="D12">
        <v>6.6</v>
      </c>
      <c r="E12">
        <v>859</v>
      </c>
      <c r="F12">
        <f t="shared" ref="F12:F15" si="2">C12-1.96*D12/SQRT(E12)</f>
        <v>40.758629375762887</v>
      </c>
      <c r="G12">
        <f t="shared" ref="G12:G15" si="3">C12+1.96*D12/SQRT(E12)</f>
        <v>41.641370624237119</v>
      </c>
      <c r="H12">
        <v>0</v>
      </c>
    </row>
    <row r="13" spans="1:8" x14ac:dyDescent="0.35">
      <c r="A13" t="s">
        <v>12</v>
      </c>
      <c r="B13" t="s">
        <v>2</v>
      </c>
      <c r="C13">
        <v>40.9</v>
      </c>
      <c r="D13">
        <v>6.9</v>
      </c>
      <c r="E13">
        <v>875</v>
      </c>
      <c r="F13">
        <f t="shared" si="2"/>
        <v>40.442805354362058</v>
      </c>
      <c r="G13">
        <f t="shared" si="3"/>
        <v>41.357194645637939</v>
      </c>
      <c r="H13">
        <v>0</v>
      </c>
    </row>
    <row r="14" spans="1:8" x14ac:dyDescent="0.35">
      <c r="A14" t="s">
        <v>12</v>
      </c>
      <c r="B14" t="s">
        <v>1</v>
      </c>
      <c r="C14">
        <f>C12-3.5</f>
        <v>37.700000000000003</v>
      </c>
      <c r="D14">
        <v>6.6</v>
      </c>
      <c r="E14">
        <v>783</v>
      </c>
      <c r="F14">
        <f t="shared" si="2"/>
        <v>37.237705074977946</v>
      </c>
      <c r="G14">
        <f t="shared" si="3"/>
        <v>38.16229492502206</v>
      </c>
      <c r="H14">
        <v>76</v>
      </c>
    </row>
    <row r="15" spans="1:8" x14ac:dyDescent="0.35">
      <c r="A15" t="s">
        <v>12</v>
      </c>
      <c r="B15" t="s">
        <v>2</v>
      </c>
      <c r="C15">
        <f>C13-5.5</f>
        <v>35.4</v>
      </c>
      <c r="D15">
        <v>6.9</v>
      </c>
      <c r="E15">
        <v>796</v>
      </c>
      <c r="F15">
        <f>C15-1.96*D15/SQRT(E15)</f>
        <v>34.920654529173362</v>
      </c>
      <c r="G15">
        <f t="shared" si="3"/>
        <v>35.879345470826635</v>
      </c>
      <c r="H15">
        <v>76</v>
      </c>
    </row>
    <row r="17" spans="1:8" x14ac:dyDescent="0.35">
      <c r="A17" t="s">
        <v>48</v>
      </c>
      <c r="B17" t="s">
        <v>1</v>
      </c>
      <c r="C17">
        <v>25.5</v>
      </c>
      <c r="D17">
        <v>2.2000000000000002</v>
      </c>
      <c r="E17">
        <v>859</v>
      </c>
      <c r="F17">
        <f t="shared" ref="F17:F18" si="4">C17-1.96*D17/SQRT(E17)</f>
        <v>25.352876458587627</v>
      </c>
      <c r="G17">
        <f t="shared" ref="G17:G18" si="5">C17+1.96*D17/SQRT(E17)</f>
        <v>25.647123541412373</v>
      </c>
      <c r="H17">
        <v>0</v>
      </c>
    </row>
    <row r="18" spans="1:8" x14ac:dyDescent="0.35">
      <c r="A18" t="s">
        <v>48</v>
      </c>
      <c r="B18" t="s">
        <v>2</v>
      </c>
      <c r="C18">
        <v>25.6</v>
      </c>
      <c r="D18">
        <v>2.2000000000000002</v>
      </c>
      <c r="E18">
        <v>875</v>
      </c>
      <c r="F18">
        <f t="shared" si="4"/>
        <v>25.454227794144426</v>
      </c>
      <c r="G18">
        <f t="shared" si="5"/>
        <v>25.745772205855577</v>
      </c>
      <c r="H1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</vt:lpstr>
      <vt:lpstr>test_diff</vt:lpstr>
      <vt:lpstr>AE</vt:lpstr>
      <vt:lpstr>K-M</vt:lpstr>
      <vt:lpstr>safety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</dc:creator>
  <cp:lastModifiedBy>Yige Bian</cp:lastModifiedBy>
  <dcterms:created xsi:type="dcterms:W3CDTF">2015-06-05T18:19:34Z</dcterms:created>
  <dcterms:modified xsi:type="dcterms:W3CDTF">2023-12-07T02:43:20Z</dcterms:modified>
</cp:coreProperties>
</file>