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a\Stock\"/>
    </mc:Choice>
  </mc:AlternateContent>
  <xr:revisionPtr revIDLastSave="0" documentId="13_ncr:1_{0F166399-D8F6-4080-96AB-3926F3F219F7}" xr6:coauthVersionLast="46" xr6:coauthVersionMax="46" xr10:uidLastSave="{00000000-0000-0000-0000-000000000000}"/>
  <bookViews>
    <workbookView xWindow="-110" yWindow="-110" windowWidth="19420" windowHeight="10420" activeTab="1" xr2:uid="{FB58689C-9343-42BA-87AC-E25EB20662BF}"/>
  </bookViews>
  <sheets>
    <sheet name="月營收" sheetId="1" r:id="rId1"/>
    <sheet name="季營收" sheetId="3" r:id="rId2"/>
    <sheet name="本益比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" i="3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" i="3"/>
  <c r="R3" i="3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" i="3"/>
  <c r="E2" i="3"/>
  <c r="G2" i="3" s="1"/>
  <c r="H2" i="3" s="1"/>
  <c r="R2" i="3" s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" i="3"/>
  <c r="J2" i="1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</calcChain>
</file>

<file path=xl/sharedStrings.xml><?xml version="1.0" encoding="utf-8"?>
<sst xmlns="http://schemas.openxmlformats.org/spreadsheetml/2006/main" count="380" uniqueCount="378">
  <si>
    <t>2021/09</t>
  </si>
  <si>
    <t>2021/08</t>
  </si>
  <si>
    <t>2021/07</t>
  </si>
  <si>
    <t>2021/06</t>
  </si>
  <si>
    <t>2021/05</t>
  </si>
  <si>
    <t>2021/04</t>
  </si>
  <si>
    <t>2021/03</t>
  </si>
  <si>
    <t>2021/02</t>
  </si>
  <si>
    <t>2021/01</t>
  </si>
  <si>
    <t>單月營收</t>
  </si>
  <si>
    <t>去年同月營收</t>
  </si>
  <si>
    <t>單月月增率</t>
  </si>
  <si>
    <t>單月年增率</t>
  </si>
  <si>
    <t>累計營收</t>
  </si>
  <si>
    <t>去年累計營收</t>
  </si>
  <si>
    <t>累積年增率</t>
  </si>
  <si>
    <t>2021Q2</t>
  </si>
  <si>
    <t>2021Q1</t>
  </si>
  <si>
    <t>2020Q4</t>
  </si>
  <si>
    <t>2020Q3</t>
  </si>
  <si>
    <t>2020Q2</t>
  </si>
  <si>
    <t>2020Q1</t>
  </si>
  <si>
    <t>科目(億)</t>
  </si>
  <si>
    <t>營業成本</t>
  </si>
  <si>
    <t>營業毛利</t>
  </si>
  <si>
    <t>所得稅費用</t>
  </si>
  <si>
    <t>毛利率</t>
    <phoneticPr fontId="6" type="noConversion"/>
  </si>
  <si>
    <t>營益率(本業獲利能力)</t>
    <phoneticPr fontId="6" type="noConversion"/>
  </si>
  <si>
    <t>淨利率(淨利佔收入比例)</t>
    <phoneticPr fontId="6" type="noConversion"/>
  </si>
  <si>
    <t>2021Q3</t>
    <phoneticPr fontId="6" type="noConversion"/>
  </si>
  <si>
    <t>1,862.34</t>
  </si>
  <si>
    <t>1,861.97</t>
  </si>
  <si>
    <t>405.83</t>
  </si>
  <si>
    <t>1,456.67</t>
  </si>
  <si>
    <t>1,493.91</t>
  </si>
  <si>
    <t>149.09</t>
  </si>
  <si>
    <t>1,343.59</t>
  </si>
  <si>
    <t>5.18</t>
  </si>
  <si>
    <t>3,624.1</t>
  </si>
  <si>
    <t>1,726.35</t>
  </si>
  <si>
    <t>1,897.75</t>
  </si>
  <si>
    <t>1,898.39</t>
  </si>
  <si>
    <t>391.12</t>
  </si>
  <si>
    <t>1,505.38</t>
  </si>
  <si>
    <t>1,550.64</t>
  </si>
  <si>
    <t>153.26</t>
  </si>
  <si>
    <t>1,396.9</t>
  </si>
  <si>
    <t>5.39</t>
  </si>
  <si>
    <t>3,615.33</t>
  </si>
  <si>
    <t>1,663.44</t>
  </si>
  <si>
    <t>1,951.89</t>
  </si>
  <si>
    <t>1,952.36</t>
  </si>
  <si>
    <t>383.21</t>
  </si>
  <si>
    <t>1,571.2</t>
  </si>
  <si>
    <t>1,611.07</t>
  </si>
  <si>
    <t>182.83</t>
  </si>
  <si>
    <t>1,427.66</t>
  </si>
  <si>
    <t>5.5</t>
  </si>
  <si>
    <t>3,564.26</t>
  </si>
  <si>
    <t>1,659.46</t>
  </si>
  <si>
    <t>1,904.81</t>
  </si>
  <si>
    <t>1,904.93</t>
  </si>
  <si>
    <t>408.91</t>
  </si>
  <si>
    <t>1,500.47</t>
  </si>
  <si>
    <t>1,551.24</t>
  </si>
  <si>
    <t>177.46</t>
  </si>
  <si>
    <t>1,373.1</t>
  </si>
  <si>
    <t>5.3</t>
  </si>
  <si>
    <t>3,106.98</t>
  </si>
  <si>
    <t>1,460.06</t>
  </si>
  <si>
    <t>1,646.93</t>
  </si>
  <si>
    <t>1,646.24</t>
  </si>
  <si>
    <t>335.21</t>
  </si>
  <si>
    <t>1,310.95</t>
  </si>
  <si>
    <t>1,363.99</t>
  </si>
  <si>
    <t>155.06</t>
  </si>
  <si>
    <t>1,208.22</t>
  </si>
  <si>
    <t>4.66</t>
  </si>
  <si>
    <t>3,105.97</t>
  </si>
  <si>
    <t>1,498.13</t>
  </si>
  <si>
    <t>1,607.84</t>
  </si>
  <si>
    <t>1,607.77</t>
  </si>
  <si>
    <t>323.23</t>
  </si>
  <si>
    <t>1,285.22</t>
  </si>
  <si>
    <t>1,321.47</t>
  </si>
  <si>
    <t>150.84</t>
  </si>
  <si>
    <t>1,169.87</t>
  </si>
  <si>
    <t>4.51</t>
  </si>
  <si>
    <t>2019Q4</t>
  </si>
  <si>
    <t>3,172.37</t>
  </si>
  <si>
    <t>1,579.96</t>
  </si>
  <si>
    <t>1,592.41</t>
  </si>
  <si>
    <t>1,592.02</t>
  </si>
  <si>
    <t>349.43</t>
  </si>
  <si>
    <t>1,242.44</t>
  </si>
  <si>
    <t>1,287.82</t>
  </si>
  <si>
    <t>127.04</t>
  </si>
  <si>
    <t>1,160.35</t>
  </si>
  <si>
    <t>4.48</t>
  </si>
  <si>
    <t>2019Q3</t>
  </si>
  <si>
    <t>2,930.45</t>
  </si>
  <si>
    <t>1,536.13</t>
  </si>
  <si>
    <t>1,394.32</t>
  </si>
  <si>
    <t>1,394.12</t>
  </si>
  <si>
    <t>313.79</t>
  </si>
  <si>
    <t>1,078.87</t>
  </si>
  <si>
    <t>1,123.36</t>
  </si>
  <si>
    <t>112.34</t>
  </si>
  <si>
    <t>1,010.7</t>
  </si>
  <si>
    <t>3.9</t>
  </si>
  <si>
    <t>2019Q2</t>
  </si>
  <si>
    <t>2,409.98</t>
  </si>
  <si>
    <t>1,373.25</t>
  </si>
  <si>
    <t>1,036.73</t>
  </si>
  <si>
    <t>1,037.3</t>
  </si>
  <si>
    <t>271.65</t>
  </si>
  <si>
    <t>763.04</t>
  </si>
  <si>
    <t>805.45</t>
  </si>
  <si>
    <t>137.7</t>
  </si>
  <si>
    <t>667.65</t>
  </si>
  <si>
    <t>2.57</t>
  </si>
  <si>
    <t>2019Q1</t>
  </si>
  <si>
    <t>2,187.04</t>
  </si>
  <si>
    <t>1,283.52</t>
  </si>
  <si>
    <t>903.52</t>
  </si>
  <si>
    <t>903.58</t>
  </si>
  <si>
    <t>260.18</t>
  </si>
  <si>
    <t>642.66</t>
  </si>
  <si>
    <t>681.82</t>
  </si>
  <si>
    <t>67.94</t>
  </si>
  <si>
    <t>613.94</t>
  </si>
  <si>
    <t>2.37</t>
  </si>
  <si>
    <t>2018Q4</t>
  </si>
  <si>
    <t>2,897.7</t>
  </si>
  <si>
    <t>1,517.28</t>
  </si>
  <si>
    <t>1,380.42</t>
  </si>
  <si>
    <t>1,381.19</t>
  </si>
  <si>
    <t>308.52</t>
  </si>
  <si>
    <t>1,071.23</t>
  </si>
  <si>
    <t>1,110.82</t>
  </si>
  <si>
    <t>110.77</t>
  </si>
  <si>
    <t>999.84</t>
  </si>
  <si>
    <t>3.85</t>
  </si>
  <si>
    <t>2018Q3</t>
  </si>
  <si>
    <t>2,603.48</t>
  </si>
  <si>
    <t>1,369.67</t>
  </si>
  <si>
    <t>1,233.81</t>
  </si>
  <si>
    <t>1,233.67</t>
  </si>
  <si>
    <t>281.28</t>
  </si>
  <si>
    <t>952.45</t>
  </si>
  <si>
    <t>988.97</t>
  </si>
  <si>
    <t>97.99</t>
  </si>
  <si>
    <t>890.72</t>
  </si>
  <si>
    <t>3.44</t>
  </si>
  <si>
    <t>2018Q2</t>
  </si>
  <si>
    <t>2,332.77</t>
  </si>
  <si>
    <t>1,216.89</t>
  </si>
  <si>
    <t>1,115.88</t>
  </si>
  <si>
    <t>1,115.31</t>
  </si>
  <si>
    <t>264.4</t>
  </si>
  <si>
    <t>844.28</t>
  </si>
  <si>
    <t>875.88</t>
  </si>
  <si>
    <t>152.94</t>
  </si>
  <si>
    <t>722.91</t>
  </si>
  <si>
    <t>2.79</t>
  </si>
  <si>
    <t>2018Q1</t>
  </si>
  <si>
    <t>2,480.79</t>
  </si>
  <si>
    <t>1,231.04</t>
  </si>
  <si>
    <t>1,249.75</t>
  </si>
  <si>
    <t>1,248.58</t>
  </si>
  <si>
    <t>267.28</t>
  </si>
  <si>
    <t>968.27</t>
  </si>
  <si>
    <t>999.44</t>
  </si>
  <si>
    <t>101.56</t>
  </si>
  <si>
    <t>897.85</t>
  </si>
  <si>
    <t>3.46</t>
  </si>
  <si>
    <t>2017Q4</t>
  </si>
  <si>
    <t>2,775.7</t>
  </si>
  <si>
    <t>1,388.55</t>
  </si>
  <si>
    <t>1,387.15</t>
  </si>
  <si>
    <t>1,387.48</t>
  </si>
  <si>
    <t>288.42</t>
  </si>
  <si>
    <t>1,088.95</t>
  </si>
  <si>
    <t>1,116.75</t>
  </si>
  <si>
    <t>123.69</t>
  </si>
  <si>
    <t>992.86</t>
  </si>
  <si>
    <t>3.83</t>
  </si>
  <si>
    <t>2017Q3</t>
  </si>
  <si>
    <t>2,521.07</t>
  </si>
  <si>
    <t>1,262.31</t>
  </si>
  <si>
    <t>1,258.77</t>
  </si>
  <si>
    <t>1,258.8</t>
  </si>
  <si>
    <t>275.37</t>
  </si>
  <si>
    <t>980.56</t>
  </si>
  <si>
    <t>1,005.18</t>
  </si>
  <si>
    <t>105.69</t>
  </si>
  <si>
    <t>899.25</t>
  </si>
  <si>
    <t>2017Q2</t>
  </si>
  <si>
    <t>2,138.55</t>
  </si>
  <si>
    <t>1,051.02</t>
  </si>
  <si>
    <t>1,087.53</t>
  </si>
  <si>
    <t>1,087.09</t>
  </si>
  <si>
    <t>253.67</t>
  </si>
  <si>
    <t>832.55</t>
  </si>
  <si>
    <t>861.17</t>
  </si>
  <si>
    <t>198.47</t>
  </si>
  <si>
    <t>662.71</t>
  </si>
  <si>
    <t>2.56</t>
  </si>
  <si>
    <t>2017Q1</t>
  </si>
  <si>
    <t>2,339.14</t>
  </si>
  <si>
    <t>1,124.29</t>
  </si>
  <si>
    <t>1,214.86</t>
  </si>
  <si>
    <t>1,214.9</t>
  </si>
  <si>
    <t>261.56</t>
  </si>
  <si>
    <t>953.52</t>
  </si>
  <si>
    <t>978.22</t>
  </si>
  <si>
    <t>102.02</t>
  </si>
  <si>
    <t>876.29</t>
  </si>
  <si>
    <t>3.38</t>
  </si>
  <si>
    <t>2016Q4</t>
  </si>
  <si>
    <t>2,622.27</t>
  </si>
  <si>
    <t>1,251.17</t>
  </si>
  <si>
    <t>1,371.1</t>
  </si>
  <si>
    <t>1,371.09</t>
  </si>
  <si>
    <t>271.77</t>
  </si>
  <si>
    <t>1,099.07</t>
  </si>
  <si>
    <t>1,120.47</t>
  </si>
  <si>
    <t>118.19</t>
  </si>
  <si>
    <t>1,002</t>
  </si>
  <si>
    <t>3.86</t>
  </si>
  <si>
    <t>2016Q3</t>
  </si>
  <si>
    <t>2,604.06</t>
  </si>
  <si>
    <t>1,283.67</t>
  </si>
  <si>
    <t>1,320.39</t>
  </si>
  <si>
    <t>1,320.51</t>
  </si>
  <si>
    <t>258.41</t>
  </si>
  <si>
    <t>1,062.62</t>
  </si>
  <si>
    <t>1,082.5</t>
  </si>
  <si>
    <t>114.61</t>
  </si>
  <si>
    <t>967.59</t>
  </si>
  <si>
    <t>3.74</t>
  </si>
  <si>
    <t>2016Q2</t>
  </si>
  <si>
    <t>2,218.1</t>
  </si>
  <si>
    <t>1,074.69</t>
  </si>
  <si>
    <t>1,143.41</t>
  </si>
  <si>
    <t>1,143.34</t>
  </si>
  <si>
    <t>230.08</t>
  </si>
  <si>
    <t>913.21</t>
  </si>
  <si>
    <t>934.06</t>
  </si>
  <si>
    <t>208.78</t>
  </si>
  <si>
    <t>725.06</t>
  </si>
  <si>
    <t>2016Q1</t>
  </si>
  <si>
    <t>2,034.95</t>
  </si>
  <si>
    <t>1,121.25</t>
  </si>
  <si>
    <t>913.7</t>
  </si>
  <si>
    <t>913.38</t>
  </si>
  <si>
    <t>208.79</t>
  </si>
  <si>
    <t>704.67</t>
  </si>
  <si>
    <t>722.56</t>
  </si>
  <si>
    <t>74.63</t>
  </si>
  <si>
    <t>647.81</t>
  </si>
  <si>
    <t>2.5</t>
  </si>
  <si>
    <t>2015Q4</t>
  </si>
  <si>
    <t>2,035.19</t>
  </si>
  <si>
    <t>1,046.08</t>
  </si>
  <si>
    <t>989.11</t>
  </si>
  <si>
    <t>989.25</t>
  </si>
  <si>
    <t>212.13</t>
  </si>
  <si>
    <t>779.64</t>
  </si>
  <si>
    <t>806.44</t>
  </si>
  <si>
    <t>78.02</t>
  </si>
  <si>
    <t>728.37</t>
  </si>
  <si>
    <t>2.81</t>
  </si>
  <si>
    <t>2015Q3</t>
  </si>
  <si>
    <t>2,125.05</t>
  </si>
  <si>
    <t>1,101.88</t>
  </si>
  <si>
    <t>1,023.16</t>
  </si>
  <si>
    <t>1,023.36</t>
  </si>
  <si>
    <t>221.6</t>
  </si>
  <si>
    <t>783.89</t>
  </si>
  <si>
    <t>833.95</t>
  </si>
  <si>
    <t>80.77</t>
  </si>
  <si>
    <t>753.29</t>
  </si>
  <si>
    <t>2.9</t>
  </si>
  <si>
    <t>2015Q2</t>
  </si>
  <si>
    <t>2,054.4</t>
  </si>
  <si>
    <t>1,057.36</t>
  </si>
  <si>
    <t>997.04</t>
  </si>
  <si>
    <t>997.05</t>
  </si>
  <si>
    <t>225.55</t>
  </si>
  <si>
    <t>770.69</t>
  </si>
  <si>
    <t>981.32</t>
  </si>
  <si>
    <t>187.19</t>
  </si>
  <si>
    <t>794.18</t>
  </si>
  <si>
    <t>3.06</t>
  </si>
  <si>
    <t>2015Q1</t>
  </si>
  <si>
    <t>2,220.34</t>
  </si>
  <si>
    <t>1,125.85</t>
  </si>
  <si>
    <t>1,094.49</t>
  </si>
  <si>
    <t>1,094.29</t>
  </si>
  <si>
    <t>225.39</t>
  </si>
  <si>
    <t>866.26</t>
  </si>
  <si>
    <t>882.59</t>
  </si>
  <si>
    <t>92.75</t>
  </si>
  <si>
    <t>789.9</t>
  </si>
  <si>
    <t>3.05</t>
  </si>
  <si>
    <t>2014Q4</t>
  </si>
  <si>
    <t>2,225.21</t>
  </si>
  <si>
    <t>1,119.73</t>
  </si>
  <si>
    <t>1,105.48</t>
  </si>
  <si>
    <t>1,105.63</t>
  </si>
  <si>
    <t>215.75</t>
  </si>
  <si>
    <t>882.22</t>
  </si>
  <si>
    <t>893.16</t>
  </si>
  <si>
    <t>93.46</t>
  </si>
  <si>
    <t>799.91</t>
  </si>
  <si>
    <t>3.09</t>
  </si>
  <si>
    <t>2014Q3</t>
  </si>
  <si>
    <t>2,090.5</t>
  </si>
  <si>
    <t>1,034.68</t>
  </si>
  <si>
    <t>1,055.82</t>
  </si>
  <si>
    <t>1,055.78</t>
  </si>
  <si>
    <t>211.41</t>
  </si>
  <si>
    <t>844.32</t>
  </si>
  <si>
    <t>853.81</t>
  </si>
  <si>
    <t>90.77</t>
  </si>
  <si>
    <t>763.35</t>
  </si>
  <si>
    <t>2.94</t>
  </si>
  <si>
    <t>營業費用</t>
    <phoneticPr fontId="1" type="noConversion"/>
  </si>
  <si>
    <t>營業毛利(毛損)淨額</t>
    <phoneticPr fontId="1" type="noConversion"/>
  </si>
  <si>
    <t>營業利益</t>
    <phoneticPr fontId="1" type="noConversion"/>
  </si>
  <si>
    <t>營業毛利 - 營業費用 = 營業利益</t>
    <phoneticPr fontId="1" type="noConversion"/>
  </si>
  <si>
    <t>營業收入</t>
    <phoneticPr fontId="1" type="noConversion"/>
  </si>
  <si>
    <t>營業收入 * 毛利率 = 營業毛利</t>
    <phoneticPr fontId="1" type="noConversion"/>
  </si>
  <si>
    <t>業外收入</t>
    <phoneticPr fontId="1" type="noConversion"/>
  </si>
  <si>
    <t>稅前淨利</t>
    <phoneticPr fontId="1" type="noConversion"/>
  </si>
  <si>
    <t>稅率</t>
    <phoneticPr fontId="1" type="noConversion"/>
  </si>
  <si>
    <t>稅後淨利</t>
    <phoneticPr fontId="1" type="noConversion"/>
  </si>
  <si>
    <t>營業利益 + 業外收入 = 稅前淨利</t>
    <phoneticPr fontId="1" type="noConversion"/>
  </si>
  <si>
    <t>歸屬母公司淨利(損)</t>
    <phoneticPr fontId="1" type="noConversion"/>
  </si>
  <si>
    <t>母公司(%)</t>
    <phoneticPr fontId="1" type="noConversion"/>
  </si>
  <si>
    <t>毛利率&gt;15~20%</t>
    <phoneticPr fontId="1" type="noConversion"/>
  </si>
  <si>
    <t>成本固定</t>
    <phoneticPr fontId="1" type="noConversion"/>
  </si>
  <si>
    <t>營收成長&gt;20%(季成長,月成長,歷年成長)</t>
    <phoneticPr fontId="1" type="noConversion"/>
  </si>
  <si>
    <t>股利配發率 = 股利 / 每股盈餘</t>
    <phoneticPr fontId="1" type="noConversion"/>
  </si>
  <si>
    <t>營業利益 = 營業收入 － 營業成本 － 營業費用</t>
    <phoneticPr fontId="1" type="noConversion"/>
  </si>
  <si>
    <t>營益率 = 營業利益率</t>
    <phoneticPr fontId="1" type="noConversion"/>
  </si>
  <si>
    <t>營益率&gt;10%(營收&gt;170億&gt;8%)</t>
    <phoneticPr fontId="1" type="noConversion"/>
  </si>
  <si>
    <t>營收成長率12%</t>
    <phoneticPr fontId="1" type="noConversion"/>
  </si>
  <si>
    <t>毛利成長率48%</t>
    <phoneticPr fontId="1" type="noConversion"/>
  </si>
  <si>
    <t>營業利益成長率100%</t>
    <phoneticPr fontId="1" type="noConversion"/>
  </si>
  <si>
    <t>訂單滿載、未來看好、下半年看好，都可研究</t>
    <phoneticPr fontId="1" type="noConversion"/>
  </si>
  <si>
    <t>本益比</t>
    <phoneticPr fontId="1" type="noConversion"/>
  </si>
  <si>
    <t>本益比 = 現在股價 / EPS</t>
    <phoneticPr fontId="1" type="noConversion"/>
  </si>
  <si>
    <t>最高價</t>
    <phoneticPr fontId="1" type="noConversion"/>
  </si>
  <si>
    <t>股價</t>
    <phoneticPr fontId="1" type="noConversion"/>
  </si>
  <si>
    <t>最低價</t>
    <phoneticPr fontId="1" type="noConversion"/>
  </si>
  <si>
    <t>EPS</t>
    <phoneticPr fontId="1" type="noConversion"/>
  </si>
  <si>
    <t>最低本益比P/E</t>
    <phoneticPr fontId="1" type="noConversion"/>
  </si>
  <si>
    <t>最高本益比P/E</t>
    <phoneticPr fontId="1" type="noConversion"/>
  </si>
  <si>
    <t>13~18區間</t>
    <phoneticPr fontId="1" type="noConversion"/>
  </si>
  <si>
    <t>本益比 = 股價 / EPS</t>
    <phoneticPr fontId="1" type="noConversion"/>
  </si>
  <si>
    <t>EPS 6~7塊</t>
    <phoneticPr fontId="1" type="noConversion"/>
  </si>
  <si>
    <t>股價 = 本益比 * EPS</t>
    <phoneticPr fontId="1" type="noConversion"/>
  </si>
  <si>
    <t>以EPS = 6來算</t>
    <phoneticPr fontId="1" type="noConversion"/>
  </si>
  <si>
    <t>股價 78~108</t>
    <phoneticPr fontId="1" type="noConversion"/>
  </si>
  <si>
    <t>股利配發率70%</t>
    <phoneticPr fontId="1" type="noConversion"/>
  </si>
  <si>
    <t>以EPS = 6來算，配發4塊</t>
    <phoneticPr fontId="1" type="noConversion"/>
  </si>
  <si>
    <t>4 / 目前股價50，殖利率8%</t>
    <phoneticPr fontId="1" type="noConversion"/>
  </si>
  <si>
    <t>每股盈餘(元)EPS</t>
    <phoneticPr fontId="1" type="noConversion"/>
  </si>
  <si>
    <t>估計：第三月的營收 = (1st+2nd)/2</t>
    <phoneticPr fontId="1" type="noConversion"/>
  </si>
  <si>
    <t>營收 * 毛利率(估) = 營業毛利</t>
    <phoneticPr fontId="1" type="noConversion"/>
  </si>
  <si>
    <t>營業毛利 - 營業費用 = 營業利益</t>
    <phoneticPr fontId="1" type="noConversion"/>
  </si>
  <si>
    <t>營業利益 + 業外 = 稅前淨利</t>
    <phoneticPr fontId="1" type="noConversion"/>
  </si>
  <si>
    <t>稅前淨利 * (1-所得稅) = 稅後淨利</t>
    <phoneticPr fontId="1" type="noConversion"/>
  </si>
  <si>
    <t>稅後淨利 / 股本 = EPS</t>
    <phoneticPr fontId="1" type="noConversion"/>
  </si>
  <si>
    <t xml:space="preserve">預估EPS </t>
    <phoneticPr fontId="1" type="noConversion"/>
  </si>
  <si>
    <t>若季報公布EPS &gt; 估算值，好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</si>
</sst>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color rgb="FF006E00"/>
      <name val="Arial"/>
      <family val="2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FFECD2"/>
        <bgColor indexed="64"/>
      </patternFill>
    </fill>
    <fill>
      <patternFill patternType="solid">
        <fgColor rgb="FFD9968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5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 wrapText="1"/>
    </xf>
    <xf numFmtId="10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3" fontId="3" fillId="3" borderId="0" xfId="0" applyNumberFormat="1" applyFont="1" applyFill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5" fillId="2" borderId="0" xfId="0" applyNumberFormat="1" applyFont="1" applyFill="1" applyAlignment="1">
      <alignment horizontal="center" vertical="center" wrapText="1"/>
    </xf>
    <xf numFmtId="10" fontId="5" fillId="3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3" fontId="3" fillId="4" borderId="0" xfId="0" applyNumberFormat="1" applyFont="1" applyFill="1" applyAlignment="1">
      <alignment horizontal="center" vertical="center" wrapText="1"/>
    </xf>
    <xf numFmtId="9" fontId="4" fillId="4" borderId="0" xfId="0" applyNumberFormat="1" applyFont="1" applyFill="1" applyAlignment="1">
      <alignment horizontal="center" vertical="center" wrapText="1"/>
    </xf>
    <xf numFmtId="10" fontId="4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4" fontId="0" fillId="0" borderId="0" xfId="0" applyNumberFormat="1">
      <alignment vertical="center"/>
    </xf>
    <xf numFmtId="0" fontId="0" fillId="8" borderId="0" xfId="0" applyFill="1">
      <alignment vertical="center"/>
    </xf>
    <xf numFmtId="0" fontId="0" fillId="7" borderId="0" xfId="0" applyFill="1">
      <alignment vertical="center"/>
    </xf>
    <xf numFmtId="0" fontId="0" fillId="9" borderId="0" xfId="0" applyFill="1" applyAlignment="1">
      <alignment vertical="center" wrapText="1"/>
    </xf>
    <xf numFmtId="0" fontId="0" fillId="10" borderId="0" xfId="0" applyFill="1">
      <alignment vertical="center"/>
    </xf>
    <xf numFmtId="0" fontId="7" fillId="1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03D8-08A8-4FDB-9BFD-1A62F327971E}">
  <dimension ref="A1:J10"/>
  <sheetViews>
    <sheetView workbookViewId="0">
      <selection activeCell="B13" sqref="B13:B14"/>
    </sheetView>
  </sheetViews>
  <sheetFormatPr defaultRowHeight="17" x14ac:dyDescent="0.4"/>
  <cols>
    <col min="1" max="1" width="8.7265625" style="1"/>
    <col min="2" max="2" width="13.6328125" style="1" bestFit="1" customWidth="1"/>
    <col min="3" max="3" width="15.36328125" style="1" customWidth="1"/>
    <col min="4" max="4" width="9.453125" style="1" bestFit="1" customWidth="1"/>
    <col min="5" max="5" width="8.81640625" style="1" bestFit="1" customWidth="1"/>
    <col min="6" max="6" width="15.6328125" style="1" bestFit="1" customWidth="1"/>
    <col min="7" max="7" width="13.6328125" style="1" bestFit="1" customWidth="1"/>
    <col min="8" max="10" width="8.81640625" style="1" bestFit="1" customWidth="1"/>
    <col min="11" max="16384" width="8.7265625" style="1"/>
  </cols>
  <sheetData>
    <row r="1" spans="1:10" ht="31" x14ac:dyDescent="0.4"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</row>
    <row r="2" spans="1:10" x14ac:dyDescent="0.4">
      <c r="A2" s="3" t="s">
        <v>0</v>
      </c>
      <c r="B2" s="4">
        <v>152685408</v>
      </c>
      <c r="C2" s="4">
        <v>127584496</v>
      </c>
      <c r="D2" s="5">
        <v>0.111</v>
      </c>
      <c r="E2" s="5">
        <v>0.19700000000000001</v>
      </c>
      <c r="F2" s="4">
        <v>1149225984</v>
      </c>
      <c r="G2" s="4">
        <v>977721728</v>
      </c>
      <c r="H2" s="5">
        <v>0.17499999999999999</v>
      </c>
      <c r="J2" s="1">
        <f>SUM(B2:B4)/100000</f>
        <v>4146.7040800000004</v>
      </c>
    </row>
    <row r="3" spans="1:10" x14ac:dyDescent="0.4">
      <c r="A3" s="6" t="s">
        <v>1</v>
      </c>
      <c r="B3" s="7">
        <v>137427200</v>
      </c>
      <c r="C3" s="7">
        <v>122878200</v>
      </c>
      <c r="D3" s="8">
        <v>0.10299999999999999</v>
      </c>
      <c r="E3" s="8">
        <v>0.11799999999999999</v>
      </c>
      <c r="F3" s="7">
        <v>996540288</v>
      </c>
      <c r="G3" s="7">
        <v>850137280</v>
      </c>
      <c r="H3" s="8">
        <v>0.17199999999999999</v>
      </c>
    </row>
    <row r="4" spans="1:10" x14ac:dyDescent="0.4">
      <c r="A4" s="3" t="s">
        <v>2</v>
      </c>
      <c r="B4" s="4">
        <v>124557800</v>
      </c>
      <c r="C4" s="4">
        <v>105963504</v>
      </c>
      <c r="D4" s="9">
        <v>-0.161</v>
      </c>
      <c r="E4" s="5">
        <v>0.17499999999999999</v>
      </c>
      <c r="F4" s="4">
        <v>859113216</v>
      </c>
      <c r="G4" s="4">
        <v>727259008</v>
      </c>
      <c r="H4" s="5">
        <v>0.18099999999999999</v>
      </c>
    </row>
    <row r="5" spans="1:10" x14ac:dyDescent="0.4">
      <c r="A5" s="6" t="s">
        <v>3</v>
      </c>
      <c r="B5" s="7">
        <v>148470704</v>
      </c>
      <c r="C5" s="7">
        <v>120877800</v>
      </c>
      <c r="D5" s="8">
        <v>0.32100000000000001</v>
      </c>
      <c r="E5" s="8">
        <v>0.22800000000000001</v>
      </c>
      <c r="F5" s="7">
        <v>734555328</v>
      </c>
      <c r="G5" s="7">
        <v>621295616</v>
      </c>
      <c r="H5" s="8">
        <v>0.182</v>
      </c>
    </row>
    <row r="6" spans="1:10" x14ac:dyDescent="0.4">
      <c r="A6" s="3" t="s">
        <v>4</v>
      </c>
      <c r="B6" s="4">
        <v>112359696</v>
      </c>
      <c r="C6" s="4">
        <v>93819008</v>
      </c>
      <c r="D6" s="5">
        <v>8.9999999999999993E-3</v>
      </c>
      <c r="E6" s="5">
        <v>0.19800000000000001</v>
      </c>
      <c r="F6" s="4">
        <v>586084672</v>
      </c>
      <c r="G6" s="4">
        <v>500417792</v>
      </c>
      <c r="H6" s="5">
        <v>0.17100000000000001</v>
      </c>
    </row>
    <row r="7" spans="1:10" x14ac:dyDescent="0.4">
      <c r="A7" s="6" t="s">
        <v>5</v>
      </c>
      <c r="B7" s="7">
        <v>111314800</v>
      </c>
      <c r="C7" s="7">
        <v>96001568</v>
      </c>
      <c r="D7" s="10">
        <v>-0.13800000000000001</v>
      </c>
      <c r="E7" s="8">
        <v>0.159</v>
      </c>
      <c r="F7" s="7">
        <v>473724992</v>
      </c>
      <c r="G7" s="7">
        <v>406598784</v>
      </c>
      <c r="H7" s="8">
        <v>0.16500000000000001</v>
      </c>
    </row>
    <row r="8" spans="1:10" x14ac:dyDescent="0.4">
      <c r="A8" s="3" t="s">
        <v>6</v>
      </c>
      <c r="B8" s="4">
        <v>129127400</v>
      </c>
      <c r="C8" s="4">
        <v>113519600</v>
      </c>
      <c r="D8" s="5">
        <v>0.21199999999999999</v>
      </c>
      <c r="E8" s="5">
        <v>0.13700000000000001</v>
      </c>
      <c r="F8" s="4">
        <v>362410208</v>
      </c>
      <c r="G8" s="4">
        <v>310597184</v>
      </c>
      <c r="H8" s="5">
        <v>0.16700000000000001</v>
      </c>
    </row>
    <row r="9" spans="1:10" x14ac:dyDescent="0.4">
      <c r="A9" s="6" t="s">
        <v>7</v>
      </c>
      <c r="B9" s="7">
        <v>106533696</v>
      </c>
      <c r="C9" s="7">
        <v>93394448</v>
      </c>
      <c r="D9" s="10">
        <v>-0.159</v>
      </c>
      <c r="E9" s="8">
        <v>0.14099999999999999</v>
      </c>
      <c r="F9" s="7">
        <v>233282800</v>
      </c>
      <c r="G9" s="7">
        <v>197077600</v>
      </c>
      <c r="H9" s="8">
        <v>0.184</v>
      </c>
    </row>
    <row r="10" spans="1:10" x14ac:dyDescent="0.4">
      <c r="A10" s="11" t="s">
        <v>8</v>
      </c>
      <c r="B10" s="12">
        <v>126749200</v>
      </c>
      <c r="C10" s="12">
        <v>103683104</v>
      </c>
      <c r="D10" s="13">
        <v>0.08</v>
      </c>
      <c r="E10" s="14">
        <v>0.222</v>
      </c>
      <c r="F10" s="12">
        <v>126749200</v>
      </c>
      <c r="G10" s="12">
        <v>103683104</v>
      </c>
      <c r="H10" s="14">
        <v>0.222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BB11-C02A-4A5B-9338-D819BB12BE79}">
  <dimension ref="A1:U30"/>
  <sheetViews>
    <sheetView tabSelected="1" topLeftCell="C1" zoomScale="85" zoomScaleNormal="85" workbookViewId="0">
      <pane ySplit="1" topLeftCell="A2" activePane="bottomLeft" state="frozen"/>
      <selection activeCell="B1" sqref="B1"/>
      <selection pane="bottomLeft" activeCell="T10" sqref="T10"/>
    </sheetView>
  </sheetViews>
  <sheetFormatPr defaultRowHeight="17" x14ac:dyDescent="0.4"/>
  <cols>
    <col min="2" max="2" width="10.08984375" customWidth="1"/>
    <col min="3" max="3" width="9.453125" customWidth="1"/>
    <col min="4" max="4" width="9.90625" customWidth="1"/>
    <col min="5" max="5" width="9.36328125" customWidth="1"/>
    <col min="17" max="19" width="7.7265625" customWidth="1"/>
    <col min="20" max="20" width="31.36328125" customWidth="1"/>
  </cols>
  <sheetData>
    <row r="1" spans="1:21" ht="68" x14ac:dyDescent="0.4">
      <c r="A1" s="15" t="s">
        <v>22</v>
      </c>
      <c r="B1" s="15" t="s">
        <v>332</v>
      </c>
      <c r="C1" s="15" t="s">
        <v>23</v>
      </c>
      <c r="D1" s="15" t="s">
        <v>24</v>
      </c>
      <c r="E1" s="15" t="s">
        <v>329</v>
      </c>
      <c r="F1" s="15" t="s">
        <v>328</v>
      </c>
      <c r="G1" s="15" t="s">
        <v>330</v>
      </c>
      <c r="H1" s="15" t="s">
        <v>335</v>
      </c>
      <c r="I1" s="22" t="s">
        <v>334</v>
      </c>
      <c r="J1" s="15" t="s">
        <v>25</v>
      </c>
      <c r="K1" s="15" t="s">
        <v>339</v>
      </c>
      <c r="L1" s="22" t="s">
        <v>340</v>
      </c>
      <c r="M1" s="15" t="s">
        <v>369</v>
      </c>
      <c r="N1" s="22" t="s">
        <v>26</v>
      </c>
      <c r="O1" s="22" t="s">
        <v>27</v>
      </c>
      <c r="P1" s="22" t="s">
        <v>28</v>
      </c>
      <c r="Q1" s="22" t="s">
        <v>336</v>
      </c>
      <c r="R1" s="22" t="s">
        <v>337</v>
      </c>
      <c r="S1" s="22" t="s">
        <v>352</v>
      </c>
      <c r="T1" s="15" t="s">
        <v>333</v>
      </c>
    </row>
    <row r="2" spans="1:21" x14ac:dyDescent="0.4">
      <c r="A2" s="16" t="s">
        <v>29</v>
      </c>
      <c r="B2" s="16">
        <v>4146.7</v>
      </c>
      <c r="C2" s="16"/>
      <c r="D2" s="16"/>
      <c r="E2" s="17">
        <f>B2*N2/100</f>
        <v>2073.35</v>
      </c>
      <c r="F2" s="18">
        <v>405</v>
      </c>
      <c r="G2" s="16">
        <f>E2-F2</f>
        <v>1668.35</v>
      </c>
      <c r="H2" s="17">
        <f>G2+I2</f>
        <v>1705.35</v>
      </c>
      <c r="I2" s="18">
        <v>37</v>
      </c>
      <c r="J2" s="16"/>
      <c r="K2" s="16"/>
      <c r="L2" s="16"/>
      <c r="M2" s="16"/>
      <c r="N2" s="18">
        <v>50</v>
      </c>
      <c r="O2" s="16"/>
      <c r="P2" s="16"/>
      <c r="Q2" s="20">
        <v>0.1</v>
      </c>
      <c r="R2" s="21">
        <f>ROUND(H2*(1-Q2),2)</f>
        <v>1534.82</v>
      </c>
      <c r="S2" s="21"/>
      <c r="T2" s="15" t="s">
        <v>331</v>
      </c>
    </row>
    <row r="3" spans="1:21" x14ac:dyDescent="0.4">
      <c r="A3" t="s">
        <v>16</v>
      </c>
      <c r="B3" s="19">
        <v>3721.45</v>
      </c>
      <c r="C3" s="19">
        <v>1859.11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>
        <f>H3-G3</f>
        <v>37.240000000000009</v>
      </c>
      <c r="J3" t="s">
        <v>35</v>
      </c>
      <c r="K3" t="s">
        <v>36</v>
      </c>
      <c r="L3">
        <f>ROUND(K3/H3*100,1)</f>
        <v>89.9</v>
      </c>
      <c r="M3" t="s">
        <v>37</v>
      </c>
      <c r="N3">
        <f>ROUND(D3/B3*100,1)</f>
        <v>50</v>
      </c>
      <c r="O3">
        <f>ROUND(G3/B3*100,1)</f>
        <v>39.1</v>
      </c>
      <c r="P3">
        <f>ROUND(H3/B3*100,1)</f>
        <v>40.1</v>
      </c>
      <c r="Q3">
        <f>ROUND(J3/H3,2)</f>
        <v>0.1</v>
      </c>
      <c r="R3">
        <f>ROUND(H3*(1-Q3),2)</f>
        <v>1344.52</v>
      </c>
      <c r="T3" t="s">
        <v>338</v>
      </c>
    </row>
    <row r="4" spans="1:21" x14ac:dyDescent="0.4">
      <c r="A4" t="s">
        <v>17</v>
      </c>
      <c r="B4" t="s">
        <v>38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>
        <f t="shared" ref="I4:I30" si="0">H4-G4</f>
        <v>45.259999999999991</v>
      </c>
      <c r="J4" t="s">
        <v>45</v>
      </c>
      <c r="K4" t="s">
        <v>46</v>
      </c>
      <c r="L4">
        <f t="shared" ref="L4:L30" si="1">ROUND(K4/H4*100,1)</f>
        <v>90.1</v>
      </c>
      <c r="M4" t="s">
        <v>47</v>
      </c>
      <c r="N4">
        <f t="shared" ref="N4:N30" si="2">ROUND(D4/B4*100,1)</f>
        <v>52.4</v>
      </c>
      <c r="O4">
        <f t="shared" ref="O4:O30" si="3">ROUND(G4/B4*100,1)</f>
        <v>41.5</v>
      </c>
      <c r="P4">
        <f t="shared" ref="P4:P30" si="4">ROUND(H4/B4*100,1)</f>
        <v>42.8</v>
      </c>
      <c r="Q4">
        <f t="shared" ref="Q4:Q30" si="5">ROUND(J4/H4,2)</f>
        <v>0.1</v>
      </c>
      <c r="R4">
        <f t="shared" ref="R4:R30" si="6">ROUND(H4*(1-Q4),2)</f>
        <v>1395.58</v>
      </c>
    </row>
    <row r="5" spans="1:21" x14ac:dyDescent="0.4">
      <c r="A5" t="s">
        <v>18</v>
      </c>
      <c r="B5" t="s">
        <v>48</v>
      </c>
      <c r="C5" t="s">
        <v>49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>
        <f t="shared" si="0"/>
        <v>39.869999999999891</v>
      </c>
      <c r="J5" t="s">
        <v>55</v>
      </c>
      <c r="K5" t="s">
        <v>56</v>
      </c>
      <c r="L5">
        <f t="shared" si="1"/>
        <v>88.6</v>
      </c>
      <c r="M5" t="s">
        <v>57</v>
      </c>
      <c r="N5">
        <f t="shared" si="2"/>
        <v>54</v>
      </c>
      <c r="O5">
        <f t="shared" si="3"/>
        <v>43.5</v>
      </c>
      <c r="P5">
        <f t="shared" si="4"/>
        <v>44.6</v>
      </c>
      <c r="Q5">
        <f t="shared" si="5"/>
        <v>0.11</v>
      </c>
      <c r="R5">
        <f t="shared" si="6"/>
        <v>1433.85</v>
      </c>
      <c r="T5" s="23" t="s">
        <v>370</v>
      </c>
    </row>
    <row r="6" spans="1:21" x14ac:dyDescent="0.4">
      <c r="A6" t="s">
        <v>19</v>
      </c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t="s">
        <v>64</v>
      </c>
      <c r="I6">
        <f t="shared" si="0"/>
        <v>50.769999999999982</v>
      </c>
      <c r="J6" t="s">
        <v>65</v>
      </c>
      <c r="K6" t="s">
        <v>66</v>
      </c>
      <c r="L6">
        <f t="shared" si="1"/>
        <v>88.5</v>
      </c>
      <c r="M6" t="s">
        <v>67</v>
      </c>
      <c r="N6">
        <f t="shared" si="2"/>
        <v>53.4</v>
      </c>
      <c r="O6">
        <f t="shared" si="3"/>
        <v>42.1</v>
      </c>
      <c r="P6">
        <f t="shared" si="4"/>
        <v>43.5</v>
      </c>
      <c r="Q6">
        <f t="shared" si="5"/>
        <v>0.11</v>
      </c>
      <c r="R6">
        <f t="shared" si="6"/>
        <v>1380.6</v>
      </c>
      <c r="T6" s="23" t="s">
        <v>371</v>
      </c>
    </row>
    <row r="7" spans="1:21" x14ac:dyDescent="0.4">
      <c r="A7" t="s">
        <v>20</v>
      </c>
      <c r="B7" t="s">
        <v>68</v>
      </c>
      <c r="C7" t="s">
        <v>69</v>
      </c>
      <c r="D7" t="s">
        <v>70</v>
      </c>
      <c r="E7" t="s">
        <v>71</v>
      </c>
      <c r="F7" t="s">
        <v>72</v>
      </c>
      <c r="G7" t="s">
        <v>73</v>
      </c>
      <c r="H7" t="s">
        <v>74</v>
      </c>
      <c r="I7">
        <f t="shared" si="0"/>
        <v>53.039999999999964</v>
      </c>
      <c r="J7" t="s">
        <v>75</v>
      </c>
      <c r="K7" t="s">
        <v>76</v>
      </c>
      <c r="L7">
        <f t="shared" si="1"/>
        <v>88.6</v>
      </c>
      <c r="M7" t="s">
        <v>77</v>
      </c>
      <c r="N7">
        <f t="shared" si="2"/>
        <v>53</v>
      </c>
      <c r="O7">
        <f t="shared" si="3"/>
        <v>42.2</v>
      </c>
      <c r="P7">
        <f t="shared" si="4"/>
        <v>43.9</v>
      </c>
      <c r="Q7">
        <f t="shared" si="5"/>
        <v>0.11</v>
      </c>
      <c r="R7">
        <f t="shared" si="6"/>
        <v>1213.95</v>
      </c>
      <c r="T7" s="23" t="s">
        <v>372</v>
      </c>
    </row>
    <row r="8" spans="1:21" x14ac:dyDescent="0.4">
      <c r="A8" t="s">
        <v>21</v>
      </c>
      <c r="B8" t="s">
        <v>78</v>
      </c>
      <c r="C8" t="s">
        <v>79</v>
      </c>
      <c r="D8" t="s">
        <v>80</v>
      </c>
      <c r="E8" t="s">
        <v>81</v>
      </c>
      <c r="F8" t="s">
        <v>82</v>
      </c>
      <c r="G8" t="s">
        <v>83</v>
      </c>
      <c r="H8" t="s">
        <v>84</v>
      </c>
      <c r="I8">
        <f t="shared" si="0"/>
        <v>36.25</v>
      </c>
      <c r="J8" t="s">
        <v>85</v>
      </c>
      <c r="K8" t="s">
        <v>86</v>
      </c>
      <c r="L8">
        <f t="shared" si="1"/>
        <v>88.5</v>
      </c>
      <c r="M8" t="s">
        <v>87</v>
      </c>
      <c r="N8">
        <f t="shared" si="2"/>
        <v>51.8</v>
      </c>
      <c r="O8">
        <f t="shared" si="3"/>
        <v>41.4</v>
      </c>
      <c r="P8">
        <f t="shared" si="4"/>
        <v>42.5</v>
      </c>
      <c r="Q8">
        <f t="shared" si="5"/>
        <v>0.11</v>
      </c>
      <c r="R8">
        <f t="shared" si="6"/>
        <v>1176.1099999999999</v>
      </c>
      <c r="T8" s="23" t="s">
        <v>373</v>
      </c>
    </row>
    <row r="9" spans="1:21" x14ac:dyDescent="0.4">
      <c r="A9" t="s">
        <v>88</v>
      </c>
      <c r="B9" t="s">
        <v>89</v>
      </c>
      <c r="C9" t="s">
        <v>90</v>
      </c>
      <c r="D9" t="s">
        <v>91</v>
      </c>
      <c r="E9" t="s">
        <v>92</v>
      </c>
      <c r="F9" t="s">
        <v>93</v>
      </c>
      <c r="G9" t="s">
        <v>94</v>
      </c>
      <c r="H9" t="s">
        <v>95</v>
      </c>
      <c r="I9">
        <f t="shared" si="0"/>
        <v>45.379999999999882</v>
      </c>
      <c r="J9" t="s">
        <v>96</v>
      </c>
      <c r="K9" t="s">
        <v>97</v>
      </c>
      <c r="L9">
        <f t="shared" si="1"/>
        <v>90.1</v>
      </c>
      <c r="M9" t="s">
        <v>98</v>
      </c>
      <c r="N9">
        <f t="shared" si="2"/>
        <v>50.2</v>
      </c>
      <c r="O9">
        <f t="shared" si="3"/>
        <v>39.200000000000003</v>
      </c>
      <c r="P9">
        <f t="shared" si="4"/>
        <v>40.6</v>
      </c>
      <c r="Q9">
        <f t="shared" si="5"/>
        <v>0.1</v>
      </c>
      <c r="R9">
        <f t="shared" si="6"/>
        <v>1159.04</v>
      </c>
      <c r="T9" s="23" t="s">
        <v>374</v>
      </c>
    </row>
    <row r="10" spans="1:21" x14ac:dyDescent="0.4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>
        <f t="shared" si="0"/>
        <v>44.490000000000009</v>
      </c>
      <c r="J10" t="s">
        <v>107</v>
      </c>
      <c r="K10" t="s">
        <v>108</v>
      </c>
      <c r="L10">
        <f t="shared" si="1"/>
        <v>90</v>
      </c>
      <c r="M10" t="s">
        <v>109</v>
      </c>
      <c r="N10">
        <f t="shared" si="2"/>
        <v>47.6</v>
      </c>
      <c r="O10">
        <f t="shared" si="3"/>
        <v>36.799999999999997</v>
      </c>
      <c r="P10">
        <f t="shared" si="4"/>
        <v>38.299999999999997</v>
      </c>
      <c r="Q10">
        <f t="shared" si="5"/>
        <v>0.1</v>
      </c>
      <c r="R10">
        <f t="shared" si="6"/>
        <v>1011.02</v>
      </c>
      <c r="T10" s="23" t="s">
        <v>375</v>
      </c>
      <c r="U10" t="s">
        <v>376</v>
      </c>
    </row>
    <row r="11" spans="1:21" x14ac:dyDescent="0.4">
      <c r="A11" t="s">
        <v>110</v>
      </c>
      <c r="B11" t="s">
        <v>111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117</v>
      </c>
      <c r="I11">
        <f t="shared" si="0"/>
        <v>42.410000000000082</v>
      </c>
      <c r="J11" t="s">
        <v>118</v>
      </c>
      <c r="K11" t="s">
        <v>119</v>
      </c>
      <c r="L11">
        <f t="shared" si="1"/>
        <v>82.9</v>
      </c>
      <c r="M11" t="s">
        <v>120</v>
      </c>
      <c r="N11">
        <f t="shared" si="2"/>
        <v>43</v>
      </c>
      <c r="O11">
        <f t="shared" si="3"/>
        <v>31.7</v>
      </c>
      <c r="P11">
        <f t="shared" si="4"/>
        <v>33.4</v>
      </c>
      <c r="Q11">
        <f t="shared" si="5"/>
        <v>0.17</v>
      </c>
      <c r="R11">
        <f t="shared" si="6"/>
        <v>668.52</v>
      </c>
      <c r="T11" s="24" t="s">
        <v>377</v>
      </c>
    </row>
    <row r="12" spans="1:21" x14ac:dyDescent="0.4">
      <c r="A12" t="s">
        <v>121</v>
      </c>
      <c r="B12" t="s">
        <v>122</v>
      </c>
      <c r="C12" t="s">
        <v>123</v>
      </c>
      <c r="D12" t="s">
        <v>124</v>
      </c>
      <c r="E12" t="s">
        <v>125</v>
      </c>
      <c r="F12" t="s">
        <v>126</v>
      </c>
      <c r="G12" t="s">
        <v>127</v>
      </c>
      <c r="H12" t="s">
        <v>128</v>
      </c>
      <c r="I12">
        <f t="shared" si="0"/>
        <v>39.160000000000082</v>
      </c>
      <c r="J12" t="s">
        <v>129</v>
      </c>
      <c r="K12" t="s">
        <v>130</v>
      </c>
      <c r="L12">
        <f t="shared" si="1"/>
        <v>90</v>
      </c>
      <c r="M12" t="s">
        <v>131</v>
      </c>
      <c r="N12">
        <f t="shared" si="2"/>
        <v>41.3</v>
      </c>
      <c r="O12">
        <f t="shared" si="3"/>
        <v>29.4</v>
      </c>
      <c r="P12">
        <f t="shared" si="4"/>
        <v>31.2</v>
      </c>
      <c r="Q12">
        <f t="shared" si="5"/>
        <v>0.1</v>
      </c>
      <c r="R12">
        <f t="shared" si="6"/>
        <v>613.64</v>
      </c>
    </row>
    <row r="13" spans="1:21" x14ac:dyDescent="0.4">
      <c r="A13" t="s">
        <v>132</v>
      </c>
      <c r="B13" t="s">
        <v>133</v>
      </c>
      <c r="C13" t="s">
        <v>134</v>
      </c>
      <c r="D13" t="s">
        <v>135</v>
      </c>
      <c r="E13" t="s">
        <v>136</v>
      </c>
      <c r="F13" t="s">
        <v>137</v>
      </c>
      <c r="G13" t="s">
        <v>138</v>
      </c>
      <c r="H13" t="s">
        <v>139</v>
      </c>
      <c r="I13">
        <f t="shared" si="0"/>
        <v>39.589999999999918</v>
      </c>
      <c r="J13" t="s">
        <v>140</v>
      </c>
      <c r="K13" t="s">
        <v>141</v>
      </c>
      <c r="L13">
        <f t="shared" si="1"/>
        <v>90</v>
      </c>
      <c r="M13" t="s">
        <v>142</v>
      </c>
      <c r="N13">
        <f t="shared" si="2"/>
        <v>47.6</v>
      </c>
      <c r="O13">
        <f t="shared" si="3"/>
        <v>37</v>
      </c>
      <c r="P13">
        <f t="shared" si="4"/>
        <v>38.299999999999997</v>
      </c>
      <c r="Q13">
        <f t="shared" si="5"/>
        <v>0.1</v>
      </c>
      <c r="R13">
        <f t="shared" si="6"/>
        <v>999.74</v>
      </c>
      <c r="T13" t="s">
        <v>353</v>
      </c>
    </row>
    <row r="14" spans="1:21" x14ac:dyDescent="0.4">
      <c r="A14" t="s">
        <v>143</v>
      </c>
      <c r="B14" t="s">
        <v>144</v>
      </c>
      <c r="C14" t="s">
        <v>145</v>
      </c>
      <c r="D14" t="s">
        <v>146</v>
      </c>
      <c r="E14" t="s">
        <v>147</v>
      </c>
      <c r="F14" t="s">
        <v>148</v>
      </c>
      <c r="G14" t="s">
        <v>149</v>
      </c>
      <c r="H14" t="s">
        <v>150</v>
      </c>
      <c r="I14">
        <f t="shared" si="0"/>
        <v>36.519999999999982</v>
      </c>
      <c r="J14" t="s">
        <v>151</v>
      </c>
      <c r="K14" t="s">
        <v>152</v>
      </c>
      <c r="L14">
        <f t="shared" si="1"/>
        <v>90.1</v>
      </c>
      <c r="M14" t="s">
        <v>153</v>
      </c>
      <c r="N14">
        <f t="shared" si="2"/>
        <v>47.4</v>
      </c>
      <c r="O14">
        <f t="shared" si="3"/>
        <v>36.6</v>
      </c>
      <c r="P14">
        <f t="shared" si="4"/>
        <v>38</v>
      </c>
      <c r="Q14">
        <f t="shared" si="5"/>
        <v>0.1</v>
      </c>
      <c r="R14">
        <f t="shared" si="6"/>
        <v>890.07</v>
      </c>
    </row>
    <row r="15" spans="1:21" x14ac:dyDescent="0.4">
      <c r="A15" t="s">
        <v>154</v>
      </c>
      <c r="B15" t="s">
        <v>155</v>
      </c>
      <c r="C15" t="s">
        <v>156</v>
      </c>
      <c r="D15" t="s">
        <v>157</v>
      </c>
      <c r="E15" t="s">
        <v>158</v>
      </c>
      <c r="F15" t="s">
        <v>159</v>
      </c>
      <c r="G15" t="s">
        <v>160</v>
      </c>
      <c r="H15" t="s">
        <v>161</v>
      </c>
      <c r="I15">
        <f t="shared" si="0"/>
        <v>31.600000000000023</v>
      </c>
      <c r="J15" t="s">
        <v>162</v>
      </c>
      <c r="K15" t="s">
        <v>163</v>
      </c>
      <c r="L15">
        <f t="shared" si="1"/>
        <v>82.5</v>
      </c>
      <c r="M15" t="s">
        <v>164</v>
      </c>
      <c r="N15">
        <f t="shared" si="2"/>
        <v>47.8</v>
      </c>
      <c r="O15">
        <f t="shared" si="3"/>
        <v>36.200000000000003</v>
      </c>
      <c r="P15">
        <f t="shared" si="4"/>
        <v>37.5</v>
      </c>
      <c r="Q15">
        <f t="shared" si="5"/>
        <v>0.17</v>
      </c>
      <c r="R15">
        <f t="shared" si="6"/>
        <v>726.98</v>
      </c>
      <c r="T15" t="s">
        <v>341</v>
      </c>
    </row>
    <row r="16" spans="1:21" x14ac:dyDescent="0.4">
      <c r="A16" t="s">
        <v>165</v>
      </c>
      <c r="B16" t="s">
        <v>166</v>
      </c>
      <c r="C16" t="s">
        <v>167</v>
      </c>
      <c r="D16" t="s">
        <v>168</v>
      </c>
      <c r="E16" t="s">
        <v>169</v>
      </c>
      <c r="F16" t="s">
        <v>170</v>
      </c>
      <c r="G16" t="s">
        <v>171</v>
      </c>
      <c r="H16" t="s">
        <v>172</v>
      </c>
      <c r="I16">
        <f t="shared" si="0"/>
        <v>31.170000000000073</v>
      </c>
      <c r="J16" t="s">
        <v>173</v>
      </c>
      <c r="K16" t="s">
        <v>174</v>
      </c>
      <c r="L16">
        <f t="shared" si="1"/>
        <v>89.8</v>
      </c>
      <c r="M16" t="s">
        <v>175</v>
      </c>
      <c r="N16">
        <f t="shared" si="2"/>
        <v>50.4</v>
      </c>
      <c r="O16">
        <f t="shared" si="3"/>
        <v>39</v>
      </c>
      <c r="P16">
        <f t="shared" si="4"/>
        <v>40.299999999999997</v>
      </c>
      <c r="Q16">
        <f t="shared" si="5"/>
        <v>0.1</v>
      </c>
      <c r="R16">
        <f t="shared" si="6"/>
        <v>899.5</v>
      </c>
      <c r="T16" t="s">
        <v>347</v>
      </c>
    </row>
    <row r="17" spans="1:20" x14ac:dyDescent="0.4">
      <c r="A17" t="s">
        <v>176</v>
      </c>
      <c r="B17" t="s">
        <v>177</v>
      </c>
      <c r="C17" t="s">
        <v>178</v>
      </c>
      <c r="D17" t="s">
        <v>179</v>
      </c>
      <c r="E17" t="s">
        <v>180</v>
      </c>
      <c r="F17" t="s">
        <v>181</v>
      </c>
      <c r="G17" t="s">
        <v>182</v>
      </c>
      <c r="H17" t="s">
        <v>183</v>
      </c>
      <c r="I17">
        <f t="shared" si="0"/>
        <v>27.799999999999955</v>
      </c>
      <c r="J17" t="s">
        <v>184</v>
      </c>
      <c r="K17" t="s">
        <v>185</v>
      </c>
      <c r="L17">
        <f t="shared" si="1"/>
        <v>88.9</v>
      </c>
      <c r="M17" t="s">
        <v>186</v>
      </c>
      <c r="N17">
        <f t="shared" si="2"/>
        <v>50</v>
      </c>
      <c r="O17">
        <f t="shared" si="3"/>
        <v>39.200000000000003</v>
      </c>
      <c r="P17">
        <f t="shared" si="4"/>
        <v>40.200000000000003</v>
      </c>
      <c r="Q17">
        <f t="shared" si="5"/>
        <v>0.11</v>
      </c>
      <c r="R17">
        <f t="shared" si="6"/>
        <v>993.91</v>
      </c>
      <c r="T17" t="s">
        <v>342</v>
      </c>
    </row>
    <row r="18" spans="1:20" x14ac:dyDescent="0.4">
      <c r="A18" t="s">
        <v>187</v>
      </c>
      <c r="B18" t="s">
        <v>188</v>
      </c>
      <c r="C18" t="s">
        <v>189</v>
      </c>
      <c r="D18" t="s">
        <v>190</v>
      </c>
      <c r="E18" t="s">
        <v>191</v>
      </c>
      <c r="F18" t="s">
        <v>192</v>
      </c>
      <c r="G18" t="s">
        <v>193</v>
      </c>
      <c r="H18" t="s">
        <v>194</v>
      </c>
      <c r="I18">
        <f t="shared" si="0"/>
        <v>24.620000000000005</v>
      </c>
      <c r="J18" t="s">
        <v>195</v>
      </c>
      <c r="K18" t="s">
        <v>196</v>
      </c>
      <c r="L18">
        <f t="shared" si="1"/>
        <v>89.5</v>
      </c>
      <c r="M18" t="s">
        <v>175</v>
      </c>
      <c r="N18">
        <f t="shared" si="2"/>
        <v>49.9</v>
      </c>
      <c r="O18">
        <f t="shared" si="3"/>
        <v>38.9</v>
      </c>
      <c r="P18">
        <f t="shared" si="4"/>
        <v>39.9</v>
      </c>
      <c r="Q18">
        <f t="shared" si="5"/>
        <v>0.11</v>
      </c>
      <c r="R18">
        <f t="shared" si="6"/>
        <v>894.61</v>
      </c>
      <c r="T18" t="s">
        <v>343</v>
      </c>
    </row>
    <row r="19" spans="1:20" x14ac:dyDescent="0.4">
      <c r="A19" t="s">
        <v>197</v>
      </c>
      <c r="B19" t="s">
        <v>198</v>
      </c>
      <c r="C19" t="s">
        <v>199</v>
      </c>
      <c r="D19" t="s">
        <v>200</v>
      </c>
      <c r="E19" t="s">
        <v>201</v>
      </c>
      <c r="F19" t="s">
        <v>202</v>
      </c>
      <c r="G19" t="s">
        <v>203</v>
      </c>
      <c r="H19" t="s">
        <v>204</v>
      </c>
      <c r="I19">
        <f t="shared" si="0"/>
        <v>28.620000000000005</v>
      </c>
      <c r="J19" t="s">
        <v>205</v>
      </c>
      <c r="K19" t="s">
        <v>206</v>
      </c>
      <c r="L19">
        <f t="shared" si="1"/>
        <v>77</v>
      </c>
      <c r="M19" t="s">
        <v>207</v>
      </c>
      <c r="N19">
        <f t="shared" si="2"/>
        <v>50.9</v>
      </c>
      <c r="O19">
        <f t="shared" si="3"/>
        <v>38.9</v>
      </c>
      <c r="P19">
        <f t="shared" si="4"/>
        <v>40.299999999999997</v>
      </c>
      <c r="Q19">
        <f t="shared" si="5"/>
        <v>0.23</v>
      </c>
      <c r="R19">
        <f t="shared" si="6"/>
        <v>663.1</v>
      </c>
      <c r="T19" t="s">
        <v>344</v>
      </c>
    </row>
    <row r="20" spans="1:20" x14ac:dyDescent="0.4">
      <c r="A20" t="s">
        <v>208</v>
      </c>
      <c r="B20" t="s">
        <v>209</v>
      </c>
      <c r="C20" t="s">
        <v>210</v>
      </c>
      <c r="D20" t="s">
        <v>211</v>
      </c>
      <c r="E20" t="s">
        <v>212</v>
      </c>
      <c r="F20" t="s">
        <v>213</v>
      </c>
      <c r="G20" t="s">
        <v>214</v>
      </c>
      <c r="H20" t="s">
        <v>215</v>
      </c>
      <c r="I20">
        <f t="shared" si="0"/>
        <v>24.700000000000045</v>
      </c>
      <c r="J20" t="s">
        <v>216</v>
      </c>
      <c r="K20" t="s">
        <v>217</v>
      </c>
      <c r="L20">
        <f t="shared" si="1"/>
        <v>89.6</v>
      </c>
      <c r="M20" t="s">
        <v>218</v>
      </c>
      <c r="N20">
        <f t="shared" si="2"/>
        <v>51.9</v>
      </c>
      <c r="O20">
        <f t="shared" si="3"/>
        <v>40.799999999999997</v>
      </c>
      <c r="P20">
        <f t="shared" si="4"/>
        <v>41.8</v>
      </c>
      <c r="Q20">
        <f t="shared" si="5"/>
        <v>0.1</v>
      </c>
      <c r="R20">
        <f t="shared" si="6"/>
        <v>880.4</v>
      </c>
    </row>
    <row r="21" spans="1:20" x14ac:dyDescent="0.4">
      <c r="A21" t="s">
        <v>219</v>
      </c>
      <c r="B21" t="s">
        <v>220</v>
      </c>
      <c r="C21" t="s">
        <v>221</v>
      </c>
      <c r="D21" t="s">
        <v>222</v>
      </c>
      <c r="E21" t="s">
        <v>223</v>
      </c>
      <c r="F21" t="s">
        <v>224</v>
      </c>
      <c r="G21" t="s">
        <v>225</v>
      </c>
      <c r="H21" t="s">
        <v>226</v>
      </c>
      <c r="I21">
        <f t="shared" si="0"/>
        <v>21.400000000000091</v>
      </c>
      <c r="J21" t="s">
        <v>227</v>
      </c>
      <c r="K21" t="s">
        <v>228</v>
      </c>
      <c r="L21">
        <f t="shared" si="1"/>
        <v>89.4</v>
      </c>
      <c r="M21" t="s">
        <v>229</v>
      </c>
      <c r="N21">
        <f t="shared" si="2"/>
        <v>52.3</v>
      </c>
      <c r="O21">
        <f t="shared" si="3"/>
        <v>41.9</v>
      </c>
      <c r="P21">
        <f t="shared" si="4"/>
        <v>42.7</v>
      </c>
      <c r="Q21">
        <f t="shared" si="5"/>
        <v>0.11</v>
      </c>
      <c r="R21">
        <f t="shared" si="6"/>
        <v>997.22</v>
      </c>
      <c r="T21" t="s">
        <v>345</v>
      </c>
    </row>
    <row r="22" spans="1:20" x14ac:dyDescent="0.4">
      <c r="A22" t="s">
        <v>230</v>
      </c>
      <c r="B22" t="s">
        <v>231</v>
      </c>
      <c r="C22" t="s">
        <v>232</v>
      </c>
      <c r="D22" t="s">
        <v>233</v>
      </c>
      <c r="E22" t="s">
        <v>234</v>
      </c>
      <c r="F22" t="s">
        <v>235</v>
      </c>
      <c r="G22" t="s">
        <v>236</v>
      </c>
      <c r="H22" t="s">
        <v>237</v>
      </c>
      <c r="I22">
        <f t="shared" si="0"/>
        <v>19.880000000000109</v>
      </c>
      <c r="J22" t="s">
        <v>238</v>
      </c>
      <c r="K22" t="s">
        <v>239</v>
      </c>
      <c r="L22">
        <f t="shared" si="1"/>
        <v>89.4</v>
      </c>
      <c r="M22" t="s">
        <v>240</v>
      </c>
      <c r="N22">
        <f t="shared" si="2"/>
        <v>50.7</v>
      </c>
      <c r="O22">
        <f t="shared" si="3"/>
        <v>40.799999999999997</v>
      </c>
      <c r="P22">
        <f t="shared" si="4"/>
        <v>41.6</v>
      </c>
      <c r="Q22">
        <f t="shared" si="5"/>
        <v>0.11</v>
      </c>
      <c r="R22">
        <f t="shared" si="6"/>
        <v>963.43</v>
      </c>
      <c r="T22" t="s">
        <v>346</v>
      </c>
    </row>
    <row r="23" spans="1:20" x14ac:dyDescent="0.4">
      <c r="A23" t="s">
        <v>241</v>
      </c>
      <c r="B23" t="s">
        <v>242</v>
      </c>
      <c r="C23" t="s">
        <v>243</v>
      </c>
      <c r="D23" t="s">
        <v>244</v>
      </c>
      <c r="E23" t="s">
        <v>245</v>
      </c>
      <c r="F23" t="s">
        <v>246</v>
      </c>
      <c r="G23" t="s">
        <v>247</v>
      </c>
      <c r="H23" t="s">
        <v>248</v>
      </c>
      <c r="I23">
        <f t="shared" si="0"/>
        <v>20.849999999999909</v>
      </c>
      <c r="J23" t="s">
        <v>249</v>
      </c>
      <c r="K23" t="s">
        <v>250</v>
      </c>
      <c r="L23">
        <f t="shared" si="1"/>
        <v>77.599999999999994</v>
      </c>
      <c r="M23" t="s">
        <v>164</v>
      </c>
      <c r="N23">
        <f t="shared" si="2"/>
        <v>51.5</v>
      </c>
      <c r="O23">
        <f t="shared" si="3"/>
        <v>41.2</v>
      </c>
      <c r="P23">
        <f t="shared" si="4"/>
        <v>42.1</v>
      </c>
      <c r="Q23">
        <f t="shared" si="5"/>
        <v>0.22</v>
      </c>
      <c r="R23">
        <f t="shared" si="6"/>
        <v>728.57</v>
      </c>
    </row>
    <row r="24" spans="1:20" x14ac:dyDescent="0.4">
      <c r="A24" t="s">
        <v>251</v>
      </c>
      <c r="B24" t="s">
        <v>252</v>
      </c>
      <c r="C24" t="s">
        <v>253</v>
      </c>
      <c r="D24" t="s">
        <v>254</v>
      </c>
      <c r="E24" t="s">
        <v>255</v>
      </c>
      <c r="F24" t="s">
        <v>256</v>
      </c>
      <c r="G24" t="s">
        <v>257</v>
      </c>
      <c r="H24" t="s">
        <v>258</v>
      </c>
      <c r="I24">
        <f t="shared" si="0"/>
        <v>17.889999999999986</v>
      </c>
      <c r="J24" t="s">
        <v>259</v>
      </c>
      <c r="K24" t="s">
        <v>260</v>
      </c>
      <c r="L24">
        <f t="shared" si="1"/>
        <v>89.7</v>
      </c>
      <c r="M24" t="s">
        <v>261</v>
      </c>
      <c r="N24">
        <f t="shared" si="2"/>
        <v>44.9</v>
      </c>
      <c r="O24">
        <f t="shared" si="3"/>
        <v>34.6</v>
      </c>
      <c r="P24">
        <f t="shared" si="4"/>
        <v>35.5</v>
      </c>
      <c r="Q24">
        <f t="shared" si="5"/>
        <v>0.1</v>
      </c>
      <c r="R24">
        <f t="shared" si="6"/>
        <v>650.29999999999995</v>
      </c>
      <c r="T24" t="s">
        <v>348</v>
      </c>
    </row>
    <row r="25" spans="1:20" x14ac:dyDescent="0.4">
      <c r="A25" t="s">
        <v>262</v>
      </c>
      <c r="B25" t="s">
        <v>263</v>
      </c>
      <c r="C25" t="s">
        <v>264</v>
      </c>
      <c r="D25" t="s">
        <v>265</v>
      </c>
      <c r="E25" t="s">
        <v>266</v>
      </c>
      <c r="F25" t="s">
        <v>267</v>
      </c>
      <c r="G25" t="s">
        <v>268</v>
      </c>
      <c r="H25" t="s">
        <v>269</v>
      </c>
      <c r="I25">
        <f t="shared" si="0"/>
        <v>26.800000000000068</v>
      </c>
      <c r="J25" t="s">
        <v>270</v>
      </c>
      <c r="K25" t="s">
        <v>271</v>
      </c>
      <c r="L25">
        <f t="shared" si="1"/>
        <v>90.3</v>
      </c>
      <c r="M25" t="s">
        <v>272</v>
      </c>
      <c r="N25">
        <f t="shared" si="2"/>
        <v>48.6</v>
      </c>
      <c r="O25">
        <f t="shared" si="3"/>
        <v>38.299999999999997</v>
      </c>
      <c r="P25">
        <f t="shared" si="4"/>
        <v>39.6</v>
      </c>
      <c r="Q25">
        <f t="shared" si="5"/>
        <v>0.1</v>
      </c>
      <c r="R25">
        <f t="shared" si="6"/>
        <v>725.8</v>
      </c>
      <c r="T25" t="s">
        <v>349</v>
      </c>
    </row>
    <row r="26" spans="1:20" x14ac:dyDescent="0.4">
      <c r="A26" t="s">
        <v>273</v>
      </c>
      <c r="B26" t="s">
        <v>274</v>
      </c>
      <c r="C26" t="s">
        <v>275</v>
      </c>
      <c r="D26" t="s">
        <v>276</v>
      </c>
      <c r="E26" t="s">
        <v>277</v>
      </c>
      <c r="F26" t="s">
        <v>278</v>
      </c>
      <c r="G26" t="s">
        <v>279</v>
      </c>
      <c r="H26" t="s">
        <v>280</v>
      </c>
      <c r="I26">
        <f t="shared" si="0"/>
        <v>50.060000000000059</v>
      </c>
      <c r="J26" t="s">
        <v>281</v>
      </c>
      <c r="K26" t="s">
        <v>282</v>
      </c>
      <c r="L26">
        <f t="shared" si="1"/>
        <v>90.3</v>
      </c>
      <c r="M26" t="s">
        <v>283</v>
      </c>
      <c r="N26">
        <f t="shared" si="2"/>
        <v>48.1</v>
      </c>
      <c r="O26">
        <f t="shared" si="3"/>
        <v>36.9</v>
      </c>
      <c r="P26">
        <f t="shared" si="4"/>
        <v>39.200000000000003</v>
      </c>
      <c r="Q26">
        <f t="shared" si="5"/>
        <v>0.1</v>
      </c>
      <c r="R26">
        <f t="shared" si="6"/>
        <v>750.56</v>
      </c>
      <c r="T26" t="s">
        <v>350</v>
      </c>
    </row>
    <row r="27" spans="1:20" x14ac:dyDescent="0.4">
      <c r="A27" t="s">
        <v>284</v>
      </c>
      <c r="B27" t="s">
        <v>285</v>
      </c>
      <c r="C27" t="s">
        <v>286</v>
      </c>
      <c r="D27" t="s">
        <v>287</v>
      </c>
      <c r="E27" t="s">
        <v>288</v>
      </c>
      <c r="F27" t="s">
        <v>289</v>
      </c>
      <c r="G27" t="s">
        <v>290</v>
      </c>
      <c r="H27" t="s">
        <v>291</v>
      </c>
      <c r="I27">
        <f t="shared" si="0"/>
        <v>210.63</v>
      </c>
      <c r="J27" t="s">
        <v>292</v>
      </c>
      <c r="K27" t="s">
        <v>293</v>
      </c>
      <c r="L27">
        <f t="shared" si="1"/>
        <v>80.900000000000006</v>
      </c>
      <c r="M27" t="s">
        <v>294</v>
      </c>
      <c r="N27">
        <f t="shared" si="2"/>
        <v>48.5</v>
      </c>
      <c r="O27">
        <f t="shared" si="3"/>
        <v>37.5</v>
      </c>
      <c r="P27">
        <f t="shared" si="4"/>
        <v>47.8</v>
      </c>
      <c r="Q27">
        <f t="shared" si="5"/>
        <v>0.19</v>
      </c>
      <c r="R27">
        <f t="shared" si="6"/>
        <v>794.87</v>
      </c>
    </row>
    <row r="28" spans="1:20" x14ac:dyDescent="0.4">
      <c r="A28" t="s">
        <v>295</v>
      </c>
      <c r="B28" t="s">
        <v>296</v>
      </c>
      <c r="C28" t="s">
        <v>297</v>
      </c>
      <c r="D28" t="s">
        <v>298</v>
      </c>
      <c r="E28" t="s">
        <v>299</v>
      </c>
      <c r="F28" t="s">
        <v>300</v>
      </c>
      <c r="G28" t="s">
        <v>301</v>
      </c>
      <c r="H28" t="s">
        <v>302</v>
      </c>
      <c r="I28">
        <f t="shared" si="0"/>
        <v>16.330000000000041</v>
      </c>
      <c r="J28" t="s">
        <v>303</v>
      </c>
      <c r="K28" t="s">
        <v>304</v>
      </c>
      <c r="L28">
        <f t="shared" si="1"/>
        <v>89.5</v>
      </c>
      <c r="M28" t="s">
        <v>305</v>
      </c>
      <c r="N28">
        <f t="shared" si="2"/>
        <v>49.3</v>
      </c>
      <c r="O28">
        <f t="shared" si="3"/>
        <v>39</v>
      </c>
      <c r="P28">
        <f t="shared" si="4"/>
        <v>39.799999999999997</v>
      </c>
      <c r="Q28">
        <f t="shared" si="5"/>
        <v>0.11</v>
      </c>
      <c r="R28">
        <f t="shared" si="6"/>
        <v>785.51</v>
      </c>
      <c r="T28" t="s">
        <v>351</v>
      </c>
    </row>
    <row r="29" spans="1:20" x14ac:dyDescent="0.4">
      <c r="A29" t="s">
        <v>306</v>
      </c>
      <c r="B29" t="s">
        <v>307</v>
      </c>
      <c r="C29" t="s">
        <v>308</v>
      </c>
      <c r="D29" t="s">
        <v>309</v>
      </c>
      <c r="E29" t="s">
        <v>310</v>
      </c>
      <c r="F29" t="s">
        <v>311</v>
      </c>
      <c r="G29" t="s">
        <v>312</v>
      </c>
      <c r="H29" t="s">
        <v>313</v>
      </c>
      <c r="I29">
        <f t="shared" si="0"/>
        <v>10.939999999999941</v>
      </c>
      <c r="J29" t="s">
        <v>314</v>
      </c>
      <c r="K29" t="s">
        <v>315</v>
      </c>
      <c r="L29">
        <f t="shared" si="1"/>
        <v>89.6</v>
      </c>
      <c r="M29" t="s">
        <v>316</v>
      </c>
      <c r="N29">
        <f t="shared" si="2"/>
        <v>49.7</v>
      </c>
      <c r="O29">
        <f t="shared" si="3"/>
        <v>39.6</v>
      </c>
      <c r="P29">
        <f t="shared" si="4"/>
        <v>40.1</v>
      </c>
      <c r="Q29">
        <f t="shared" si="5"/>
        <v>0.1</v>
      </c>
      <c r="R29">
        <f t="shared" si="6"/>
        <v>803.84</v>
      </c>
    </row>
    <row r="30" spans="1:20" x14ac:dyDescent="0.4">
      <c r="A30" t="s">
        <v>317</v>
      </c>
      <c r="B30" t="s">
        <v>318</v>
      </c>
      <c r="C30" t="s">
        <v>319</v>
      </c>
      <c r="D30" t="s">
        <v>320</v>
      </c>
      <c r="E30" t="s">
        <v>321</v>
      </c>
      <c r="F30" t="s">
        <v>322</v>
      </c>
      <c r="G30" t="s">
        <v>323</v>
      </c>
      <c r="H30" t="s">
        <v>324</v>
      </c>
      <c r="I30">
        <f t="shared" si="0"/>
        <v>9.4899999999998954</v>
      </c>
      <c r="J30" t="s">
        <v>325</v>
      </c>
      <c r="K30" t="s">
        <v>326</v>
      </c>
      <c r="L30">
        <f t="shared" si="1"/>
        <v>89.4</v>
      </c>
      <c r="M30" t="s">
        <v>327</v>
      </c>
      <c r="N30">
        <f t="shared" si="2"/>
        <v>50.5</v>
      </c>
      <c r="O30">
        <f t="shared" si="3"/>
        <v>40.4</v>
      </c>
      <c r="P30">
        <f t="shared" si="4"/>
        <v>40.799999999999997</v>
      </c>
      <c r="Q30">
        <f t="shared" si="5"/>
        <v>0.11</v>
      </c>
      <c r="R30">
        <f t="shared" si="6"/>
        <v>759.89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32924-AFD7-49D6-8A5A-A41D13D21C05}">
  <dimension ref="A1:H10"/>
  <sheetViews>
    <sheetView workbookViewId="0">
      <selection activeCell="H11" sqref="H11"/>
    </sheetView>
  </sheetViews>
  <sheetFormatPr defaultRowHeight="17" x14ac:dyDescent="0.4"/>
  <cols>
    <col min="5" max="6" width="15.6328125" bestFit="1" customWidth="1"/>
    <col min="8" max="8" width="25.6328125" bestFit="1" customWidth="1"/>
  </cols>
  <sheetData>
    <row r="1" spans="1:8" x14ac:dyDescent="0.4">
      <c r="A1" t="s">
        <v>355</v>
      </c>
      <c r="B1" t="s">
        <v>357</v>
      </c>
      <c r="C1" t="s">
        <v>356</v>
      </c>
      <c r="D1" t="s">
        <v>354</v>
      </c>
      <c r="E1" t="s">
        <v>358</v>
      </c>
      <c r="F1" t="s">
        <v>359</v>
      </c>
      <c r="H1" t="s">
        <v>361</v>
      </c>
    </row>
    <row r="2" spans="1:8" x14ac:dyDescent="0.4">
      <c r="A2">
        <v>2015</v>
      </c>
      <c r="B2">
        <v>1.34</v>
      </c>
      <c r="C2">
        <v>15.15</v>
      </c>
      <c r="D2">
        <v>32.65</v>
      </c>
      <c r="E2">
        <v>11.31</v>
      </c>
      <c r="F2">
        <v>17.649999999999999</v>
      </c>
      <c r="H2" t="s">
        <v>363</v>
      </c>
    </row>
    <row r="3" spans="1:8" x14ac:dyDescent="0.4">
      <c r="A3">
        <v>2016</v>
      </c>
      <c r="B3">
        <v>1.22</v>
      </c>
      <c r="C3">
        <v>16.3</v>
      </c>
      <c r="D3">
        <v>20.05</v>
      </c>
      <c r="E3">
        <v>13.36</v>
      </c>
      <c r="F3">
        <v>16.43</v>
      </c>
    </row>
    <row r="4" spans="1:8" x14ac:dyDescent="0.4">
      <c r="A4">
        <v>2017</v>
      </c>
      <c r="B4">
        <v>1.2</v>
      </c>
      <c r="C4">
        <v>18.7</v>
      </c>
      <c r="D4">
        <v>24.2</v>
      </c>
      <c r="E4">
        <v>15.58</v>
      </c>
      <c r="F4">
        <v>20.170000000000002</v>
      </c>
    </row>
    <row r="5" spans="1:8" x14ac:dyDescent="0.4">
      <c r="A5">
        <v>2018</v>
      </c>
      <c r="B5">
        <v>1.33</v>
      </c>
      <c r="C5">
        <v>18.95</v>
      </c>
      <c r="D5">
        <v>24.7</v>
      </c>
      <c r="E5">
        <v>14.25</v>
      </c>
      <c r="F5">
        <v>18.57</v>
      </c>
    </row>
    <row r="6" spans="1:8" x14ac:dyDescent="0.4">
      <c r="A6">
        <v>2019</v>
      </c>
      <c r="B6">
        <v>1.55</v>
      </c>
      <c r="C6">
        <v>19</v>
      </c>
      <c r="D6">
        <v>25</v>
      </c>
      <c r="E6">
        <v>12.26</v>
      </c>
      <c r="F6">
        <v>16.13</v>
      </c>
    </row>
    <row r="8" spans="1:8" x14ac:dyDescent="0.4">
      <c r="E8" t="s">
        <v>360</v>
      </c>
      <c r="F8" t="s">
        <v>364</v>
      </c>
      <c r="H8" t="s">
        <v>366</v>
      </c>
    </row>
    <row r="9" spans="1:8" x14ac:dyDescent="0.4">
      <c r="E9" t="s">
        <v>362</v>
      </c>
      <c r="F9" t="s">
        <v>365</v>
      </c>
      <c r="H9" t="s">
        <v>367</v>
      </c>
    </row>
    <row r="10" spans="1:8" x14ac:dyDescent="0.4">
      <c r="H10" t="s">
        <v>368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月營收</vt:lpstr>
      <vt:lpstr>季營收</vt:lpstr>
      <vt:lpstr>本益比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cp:lastModifiedBy>Mia</cp:lastModifiedBy>
  <dcterms:created xsi:type="dcterms:W3CDTF">2021-10-10T08:26:35Z</dcterms:created>
  <dcterms:modified xsi:type="dcterms:W3CDTF">2021-10-11T15:31:54Z</dcterms:modified>
</cp:coreProperties>
</file>