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insha/Desktop/AI Assignment/"/>
    </mc:Choice>
  </mc:AlternateContent>
  <xr:revisionPtr revIDLastSave="0" documentId="8_{236C2AA8-F2F5-E249-A926-0C6CD79B1E8A}" xr6:coauthVersionLast="47" xr6:coauthVersionMax="47" xr10:uidLastSave="{00000000-0000-0000-0000-000000000000}"/>
  <bookViews>
    <workbookView xWindow="11260" yWindow="500" windowWidth="17540" windowHeight="15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1" l="1"/>
  <c r="X11" i="1" s="1"/>
  <c r="L36" i="1"/>
  <c r="L39" i="1" s="1"/>
  <c r="M36" i="1"/>
  <c r="N36" i="1"/>
  <c r="T13" i="1" s="1"/>
  <c r="O36" i="1"/>
  <c r="O37" i="1" s="1"/>
  <c r="O38" i="1" s="1"/>
  <c r="X14" i="1" s="1"/>
  <c r="P36" i="1"/>
  <c r="P37" i="1" s="1"/>
  <c r="P38" i="1" s="1"/>
  <c r="L37" i="1"/>
  <c r="K37" i="1"/>
  <c r="K38" i="1" s="1"/>
  <c r="G36" i="1"/>
  <c r="G37" i="1" s="1"/>
  <c r="G38" i="1" s="1"/>
  <c r="G39" i="1" s="1"/>
  <c r="H36" i="1"/>
  <c r="S12" i="1" s="1"/>
  <c r="I36" i="1"/>
  <c r="I37" i="1" s="1"/>
  <c r="I38" i="1" s="1"/>
  <c r="W13" i="1" s="1"/>
  <c r="J36" i="1"/>
  <c r="K36" i="1"/>
  <c r="AC100" i="1"/>
  <c r="AC79" i="1"/>
  <c r="AC68" i="1"/>
  <c r="AC58" i="1"/>
  <c r="AC42" i="1"/>
  <c r="AC122" i="1"/>
  <c r="T11" i="1"/>
  <c r="T15" i="1"/>
  <c r="T12" i="1"/>
  <c r="S15" i="1"/>
  <c r="W15" i="1" l="1"/>
  <c r="K40" i="1"/>
  <c r="X15" i="1"/>
  <c r="P39" i="1"/>
  <c r="K39" i="1"/>
  <c r="S13" i="1"/>
  <c r="S14" i="1"/>
  <c r="G40" i="1"/>
  <c r="L40" i="1"/>
  <c r="J37" i="1"/>
  <c r="J38" i="1" s="1"/>
  <c r="W14" i="1" s="1"/>
  <c r="I39" i="1"/>
  <c r="H37" i="1"/>
  <c r="H38" i="1" s="1"/>
  <c r="W12" i="1" s="1"/>
  <c r="I40" i="1"/>
  <c r="N37" i="1"/>
  <c r="N38" i="1" s="1"/>
  <c r="X13" i="1" s="1"/>
  <c r="O39" i="1"/>
  <c r="M37" i="1"/>
  <c r="M38" i="1" s="1"/>
  <c r="X12" i="1" s="1"/>
  <c r="P40" i="1"/>
  <c r="O40" i="1"/>
  <c r="T14" i="1"/>
  <c r="S11" i="1"/>
  <c r="W11" i="1"/>
  <c r="AC101" i="1"/>
  <c r="AC128" i="1" s="1"/>
  <c r="J39" i="1" l="1"/>
  <c r="H40" i="1"/>
  <c r="N40" i="1"/>
  <c r="J40" i="1"/>
  <c r="N39" i="1"/>
  <c r="H39" i="1"/>
  <c r="M39" i="1"/>
  <c r="M40" i="1"/>
</calcChain>
</file>

<file path=xl/sharedStrings.xml><?xml version="1.0" encoding="utf-8"?>
<sst xmlns="http://schemas.openxmlformats.org/spreadsheetml/2006/main" count="97" uniqueCount="76">
  <si>
    <t>FIRST NAME</t>
  </si>
  <si>
    <t>LAST NAME</t>
  </si>
  <si>
    <t>SRN</t>
  </si>
  <si>
    <t>MARK</t>
  </si>
  <si>
    <t>Number of Turtles:</t>
  </si>
  <si>
    <t>Run:</t>
  </si>
  <si>
    <t xml:space="preserve"> </t>
  </si>
  <si>
    <t>RANDOM</t>
  </si>
  <si>
    <t>LOGISTIC</t>
  </si>
  <si>
    <t>DO NOT tamper with the format of this spreadsheet</t>
  </si>
  <si>
    <t>Mean (m)</t>
  </si>
  <si>
    <t>Standard Deviation (s)</t>
  </si>
  <si>
    <t>95% Confidence Interval</t>
  </si>
  <si>
    <t>Lower Limit (LL)</t>
  </si>
  <si>
    <t>Upper Limit (UL)</t>
  </si>
  <si>
    <t>a. Means</t>
  </si>
  <si>
    <t># Turtles</t>
  </si>
  <si>
    <t>Random</t>
  </si>
  <si>
    <t>Logistic</t>
  </si>
  <si>
    <t>Type Of Movement</t>
  </si>
  <si>
    <t>Table 2</t>
  </si>
  <si>
    <t>Table 1 Data</t>
  </si>
  <si>
    <t>b. 95% Confidence Intervals</t>
  </si>
  <si>
    <t>CONCLUSIONS</t>
  </si>
  <si>
    <r>
      <rPr>
        <b/>
        <sz val="20"/>
        <color theme="1"/>
        <rFont val="Calibri"/>
        <family val="2"/>
        <scheme val="minor"/>
      </rPr>
      <t>c.</t>
    </r>
    <r>
      <rPr>
        <sz val="20"/>
        <color theme="1"/>
        <rFont val="Calibri"/>
        <family val="2"/>
        <scheme val="minor"/>
      </rPr>
      <t xml:space="preserve"> The</t>
    </r>
    <r>
      <rPr>
        <b/>
        <sz val="20"/>
        <color theme="1"/>
        <rFont val="Calibri"/>
        <family val="2"/>
        <scheme val="minor"/>
      </rPr>
      <t xml:space="preserve"> Logistic Walk  model</t>
    </r>
    <r>
      <rPr>
        <sz val="20"/>
        <color theme="1"/>
        <rFont val="Calibri"/>
        <family val="2"/>
        <scheme val="minor"/>
      </rPr>
      <t xml:space="preserve"> is: </t>
    </r>
  </si>
  <si>
    <r>
      <rPr>
        <b/>
        <sz val="20"/>
        <color theme="1"/>
        <rFont val="Calibri"/>
        <family val="2"/>
        <scheme val="minor"/>
      </rPr>
      <t>d.</t>
    </r>
    <r>
      <rPr>
        <sz val="20"/>
        <color theme="1"/>
        <rFont val="Calibri"/>
        <family val="2"/>
        <scheme val="minor"/>
      </rPr>
      <t xml:space="preserve"> The</t>
    </r>
    <r>
      <rPr>
        <b/>
        <sz val="20"/>
        <color theme="1"/>
        <rFont val="Calibri"/>
        <family val="2"/>
        <scheme val="minor"/>
      </rPr>
      <t xml:space="preserve"> Random  Walk model</t>
    </r>
    <r>
      <rPr>
        <sz val="20"/>
        <color theme="1"/>
        <rFont val="Calibri"/>
        <family val="2"/>
        <scheme val="minor"/>
      </rPr>
      <t xml:space="preserve"> is: </t>
    </r>
  </si>
  <si>
    <t>ONLY put data or write in the yellow cells</t>
  </si>
  <si>
    <t>DO NOT put anything in the light green cells</t>
  </si>
  <si>
    <t xml:space="preserve">Figure 1a. Time Series of Angle </t>
  </si>
  <si>
    <t xml:space="preserve">Figure 1b. Time Series of Angle </t>
  </si>
  <si>
    <t xml:space="preserve">Figure 2a. Delay Plot  of Last Angle vs Angle </t>
  </si>
  <si>
    <t xml:space="preserve">Figure 2b. Delay Plot  of Last Angle vs Angle </t>
  </si>
  <si>
    <t>Figure 3a. Distribution of Angles (Histogram)</t>
  </si>
  <si>
    <t>Figure 3b. Distribution of Angles (Histogram)</t>
  </si>
  <si>
    <t>Plots</t>
  </si>
  <si>
    <t>Random Walking Turtles</t>
  </si>
  <si>
    <t>Logistic Walking Turtles</t>
  </si>
  <si>
    <r>
      <t>ANSWER THE QUESTIONS BELOW BY WRITING THE CHOSEN OPTIONS (</t>
    </r>
    <r>
      <rPr>
        <b/>
        <sz val="20"/>
        <color theme="1"/>
        <rFont val="Calibri"/>
        <family val="2"/>
        <scheme val="minor"/>
      </rPr>
      <t>BOLD</t>
    </r>
    <r>
      <rPr>
        <sz val="20"/>
        <color theme="1"/>
        <rFont val="Calibri"/>
        <family val="2"/>
        <scheme val="minor"/>
      </rPr>
      <t xml:space="preserve"> CAPITAL) IN THE YELLOW BOXES</t>
    </r>
  </si>
  <si>
    <r>
      <t>… is  the  More (</t>
    </r>
    <r>
      <rPr>
        <b/>
        <sz val="20"/>
        <color rgb="FFFF0000"/>
        <rFont val="Calibri"/>
        <family val="2"/>
        <scheme val="minor"/>
      </rPr>
      <t>M</t>
    </r>
    <r>
      <rPr>
        <sz val="20"/>
        <color theme="1"/>
        <rFont val="Calibri"/>
        <family val="2"/>
        <scheme val="minor"/>
      </rPr>
      <t>) / Less (</t>
    </r>
    <r>
      <rPr>
        <b/>
        <sz val="20"/>
        <color rgb="FFFF0000"/>
        <rFont val="Calibri"/>
        <family val="2"/>
        <scheme val="minor"/>
      </rPr>
      <t>L</t>
    </r>
    <r>
      <rPr>
        <sz val="20"/>
        <color theme="1"/>
        <rFont val="Calibri"/>
        <family val="2"/>
        <scheme val="minor"/>
      </rPr>
      <t xml:space="preserve">) efficient exploration strategy </t>
    </r>
  </si>
  <si>
    <r>
      <rPr>
        <b/>
        <sz val="20"/>
        <color theme="1"/>
        <rFont val="Calibri"/>
        <family val="2"/>
        <scheme val="minor"/>
      </rPr>
      <t>L</t>
    </r>
    <r>
      <rPr>
        <sz val="20"/>
        <color theme="1"/>
        <rFont val="Calibri"/>
        <family val="2"/>
        <scheme val="minor"/>
      </rPr>
      <t>inearly (</t>
    </r>
    <r>
      <rPr>
        <b/>
        <sz val="20"/>
        <color rgb="FFFF0000"/>
        <rFont val="Calibri"/>
        <family val="2"/>
        <scheme val="minor"/>
      </rPr>
      <t>L</t>
    </r>
    <r>
      <rPr>
        <sz val="20"/>
        <color theme="1"/>
        <rFont val="Calibri"/>
        <family val="2"/>
        <scheme val="minor"/>
      </rPr>
      <t xml:space="preserve">), </t>
    </r>
    <r>
      <rPr>
        <b/>
        <sz val="20"/>
        <color theme="1"/>
        <rFont val="Calibri"/>
        <family val="2"/>
        <scheme val="minor"/>
      </rPr>
      <t>E</t>
    </r>
    <r>
      <rPr>
        <sz val="20"/>
        <color theme="1"/>
        <rFont val="Calibri"/>
        <family val="2"/>
        <scheme val="minor"/>
      </rPr>
      <t>xponentially (</t>
    </r>
    <r>
      <rPr>
        <b/>
        <sz val="20"/>
        <color rgb="FFFF0000"/>
        <rFont val="Calibri"/>
        <family val="2"/>
        <scheme val="minor"/>
      </rPr>
      <t>E</t>
    </r>
    <r>
      <rPr>
        <sz val="20"/>
        <color theme="1"/>
        <rFont val="Calibri"/>
        <family val="2"/>
        <scheme val="minor"/>
      </rPr>
      <t xml:space="preserve"> ) with the number of turtles or is a</t>
    </r>
    <r>
      <rPr>
        <b/>
        <sz val="20"/>
        <color theme="1"/>
        <rFont val="Calibri"/>
        <family val="2"/>
        <scheme val="minor"/>
      </rPr>
      <t xml:space="preserve"> P</t>
    </r>
    <r>
      <rPr>
        <sz val="20"/>
        <color theme="1"/>
        <rFont val="Calibri"/>
        <family val="2"/>
        <scheme val="minor"/>
      </rPr>
      <t>ower function (</t>
    </r>
    <r>
      <rPr>
        <b/>
        <sz val="20"/>
        <color rgb="FFFF0000"/>
        <rFont val="Calibri"/>
        <family val="2"/>
        <scheme val="minor"/>
      </rPr>
      <t>P</t>
    </r>
    <r>
      <rPr>
        <sz val="20"/>
        <color theme="1"/>
        <rFont val="Calibri"/>
        <family val="2"/>
        <scheme val="minor"/>
      </rPr>
      <t>) of the number of turtles</t>
    </r>
  </si>
  <si>
    <r>
      <rPr>
        <b/>
        <sz val="20"/>
        <color theme="1"/>
        <rFont val="Calibri"/>
        <family val="2"/>
        <scheme val="minor"/>
      </rPr>
      <t>S</t>
    </r>
    <r>
      <rPr>
        <sz val="20"/>
        <color theme="1"/>
        <rFont val="Calibri"/>
        <family val="2"/>
        <scheme val="minor"/>
      </rPr>
      <t>imple (</t>
    </r>
    <r>
      <rPr>
        <b/>
        <sz val="20"/>
        <color rgb="FFFF0000"/>
        <rFont val="Calibri"/>
        <family val="2"/>
        <scheme val="minor"/>
      </rPr>
      <t>S</t>
    </r>
    <r>
      <rPr>
        <sz val="20"/>
        <color theme="1"/>
        <rFont val="Calibri"/>
        <family val="2"/>
        <scheme val="minor"/>
      </rPr>
      <t xml:space="preserve">) / </t>
    </r>
    <r>
      <rPr>
        <b/>
        <sz val="20"/>
        <color theme="1"/>
        <rFont val="Calibri"/>
        <family val="2"/>
        <scheme val="minor"/>
      </rPr>
      <t>C</t>
    </r>
    <r>
      <rPr>
        <sz val="20"/>
        <color theme="1"/>
        <rFont val="Calibri"/>
        <family val="2"/>
        <scheme val="minor"/>
      </rPr>
      <t>omplex (</t>
    </r>
    <r>
      <rPr>
        <b/>
        <sz val="20"/>
        <color rgb="FFFF0000"/>
        <rFont val="Calibri"/>
        <family val="2"/>
        <scheme val="minor"/>
      </rPr>
      <t>C</t>
    </r>
    <r>
      <rPr>
        <sz val="20"/>
        <color theme="1"/>
        <rFont val="Calibri"/>
        <family val="2"/>
        <scheme val="minor"/>
      </rPr>
      <t xml:space="preserve"> ) in terms of the mathematical structure of its formulation,</t>
    </r>
  </si>
  <si>
    <r>
      <t xml:space="preserve">… but </t>
    </r>
    <r>
      <rPr>
        <b/>
        <sz val="20"/>
        <color theme="1"/>
        <rFont val="Calibri"/>
        <family val="2"/>
        <scheme val="minor"/>
      </rPr>
      <t>C</t>
    </r>
    <r>
      <rPr>
        <sz val="20"/>
        <color theme="1"/>
        <rFont val="Calibri"/>
        <family val="2"/>
        <scheme val="minor"/>
      </rPr>
      <t>omplex (</t>
    </r>
    <r>
      <rPr>
        <b/>
        <sz val="20"/>
        <color rgb="FFFF0000"/>
        <rFont val="Calibri"/>
        <family val="2"/>
        <scheme val="minor"/>
      </rPr>
      <t>C</t>
    </r>
    <r>
      <rPr>
        <sz val="20"/>
        <color theme="1"/>
        <rFont val="Calibri"/>
        <family val="2"/>
        <scheme val="minor"/>
      </rPr>
      <t xml:space="preserve"> ) / </t>
    </r>
    <r>
      <rPr>
        <b/>
        <sz val="20"/>
        <color theme="1"/>
        <rFont val="Calibri"/>
        <family val="2"/>
        <scheme val="minor"/>
      </rPr>
      <t>S</t>
    </r>
    <r>
      <rPr>
        <sz val="20"/>
        <color theme="1"/>
        <rFont val="Calibri"/>
        <family val="2"/>
        <scheme val="minor"/>
      </rPr>
      <t>imple (</t>
    </r>
    <r>
      <rPr>
        <b/>
        <sz val="20"/>
        <color rgb="FFFF0000"/>
        <rFont val="Calibri"/>
        <family val="2"/>
        <scheme val="minor"/>
      </rPr>
      <t>S</t>
    </r>
    <r>
      <rPr>
        <sz val="20"/>
        <color theme="1"/>
        <rFont val="Calibri"/>
        <family val="2"/>
        <scheme val="minor"/>
      </rPr>
      <t>) with respect to its mathematical properties</t>
    </r>
  </si>
  <si>
    <r>
      <t>… one of which is long term Unpredictability (</t>
    </r>
    <r>
      <rPr>
        <b/>
        <sz val="20"/>
        <color rgb="FFFF0000"/>
        <rFont val="Calibri"/>
        <family val="2"/>
        <scheme val="minor"/>
      </rPr>
      <t>U</t>
    </r>
    <r>
      <rPr>
        <sz val="20"/>
        <color theme="1"/>
        <rFont val="Calibri"/>
        <family val="2"/>
        <scheme val="minor"/>
      </rPr>
      <t>) / Predictability (</t>
    </r>
    <r>
      <rPr>
        <b/>
        <sz val="20"/>
        <color rgb="FFFF0000"/>
        <rFont val="Calibri"/>
        <family val="2"/>
        <scheme val="minor"/>
      </rPr>
      <t>P</t>
    </r>
    <r>
      <rPr>
        <sz val="20"/>
        <color theme="1"/>
        <rFont val="Calibri"/>
        <family val="2"/>
        <scheme val="minor"/>
      </rPr>
      <t>)</t>
    </r>
  </si>
  <si>
    <r>
      <t>… despite its Deterministic (</t>
    </r>
    <r>
      <rPr>
        <b/>
        <sz val="20"/>
        <color rgb="FFFF0000"/>
        <rFont val="Calibri"/>
        <family val="2"/>
        <scheme val="minor"/>
      </rPr>
      <t>D</t>
    </r>
    <r>
      <rPr>
        <sz val="20"/>
        <color theme="1"/>
        <rFont val="Calibri"/>
        <family val="2"/>
        <scheme val="minor"/>
      </rPr>
      <t>) / Stochastic (</t>
    </r>
    <r>
      <rPr>
        <b/>
        <sz val="20"/>
        <color rgb="FFFF0000"/>
        <rFont val="Calibri"/>
        <family val="2"/>
        <scheme val="minor"/>
      </rPr>
      <t>S</t>
    </r>
    <r>
      <rPr>
        <sz val="20"/>
        <color theme="1"/>
        <rFont val="Calibri"/>
        <family val="2"/>
        <scheme val="minor"/>
      </rPr>
      <t>) nature</t>
    </r>
  </si>
  <si>
    <r>
      <t xml:space="preserve">However, the model is </t>
    </r>
    <r>
      <rPr>
        <b/>
        <sz val="20"/>
        <color theme="1"/>
        <rFont val="Calibri"/>
        <family val="2"/>
        <scheme val="minor"/>
      </rPr>
      <t>S</t>
    </r>
    <r>
      <rPr>
        <sz val="20"/>
        <color theme="1"/>
        <rFont val="Calibri"/>
        <family val="2"/>
        <scheme val="minor"/>
      </rPr>
      <t>imple (</t>
    </r>
    <r>
      <rPr>
        <b/>
        <sz val="20"/>
        <color rgb="FFFF0000"/>
        <rFont val="Calibri"/>
        <family val="2"/>
        <scheme val="minor"/>
      </rPr>
      <t>S</t>
    </r>
    <r>
      <rPr>
        <sz val="20"/>
        <color theme="1"/>
        <rFont val="Calibri"/>
        <family val="2"/>
        <scheme val="minor"/>
      </rPr>
      <t>) /</t>
    </r>
    <r>
      <rPr>
        <b/>
        <sz val="20"/>
        <color theme="1"/>
        <rFont val="Calibri"/>
        <family val="2"/>
        <scheme val="minor"/>
      </rPr>
      <t xml:space="preserve"> C</t>
    </r>
    <r>
      <rPr>
        <sz val="20"/>
        <color theme="1"/>
        <rFont val="Calibri"/>
        <family val="2"/>
        <scheme val="minor"/>
      </rPr>
      <t>omplex (</t>
    </r>
    <r>
      <rPr>
        <b/>
        <sz val="20"/>
        <color rgb="FFFF0000"/>
        <rFont val="Calibri"/>
        <family val="2"/>
        <scheme val="minor"/>
      </rPr>
      <t>C</t>
    </r>
    <r>
      <rPr>
        <sz val="20"/>
        <color theme="1"/>
        <rFont val="Calibri"/>
        <family val="2"/>
        <scheme val="minor"/>
      </rPr>
      <t xml:space="preserve"> ) in the sense that it starts from a complete lack of knowledge</t>
    </r>
  </si>
  <si>
    <t xml:space="preserve">Figure 4a. Mean Exploration Duration vs Number of Turtles </t>
  </si>
  <si>
    <t>Figure 4b. Plot of log (Mean Exploration Duration) ) vs log (Number of Turtles)</t>
  </si>
  <si>
    <t>Max. Marks</t>
  </si>
  <si>
    <t>TOTAL</t>
  </si>
  <si>
    <t>OVERALL TOTAL</t>
  </si>
  <si>
    <t>Marks for Data Collection</t>
  </si>
  <si>
    <t>Max</t>
  </si>
  <si>
    <t>Marks for Plots</t>
  </si>
  <si>
    <t>Marks for Conclusions</t>
  </si>
  <si>
    <r>
      <t xml:space="preserve">Use </t>
    </r>
    <r>
      <rPr>
        <b/>
        <sz val="14"/>
        <color theme="1"/>
        <rFont val="Calibri"/>
        <family val="2"/>
        <scheme val="minor"/>
      </rPr>
      <t>Paste</t>
    </r>
    <r>
      <rPr>
        <sz val="14"/>
        <color theme="1"/>
        <rFont val="Calibri"/>
        <family val="2"/>
        <scheme val="minor"/>
      </rPr>
      <t xml:space="preserve"> &gt; </t>
    </r>
    <r>
      <rPr>
        <b/>
        <sz val="14"/>
        <color theme="1"/>
        <rFont val="Calibri"/>
        <family val="2"/>
        <scheme val="minor"/>
      </rPr>
      <t>Paste Values</t>
    </r>
    <r>
      <rPr>
        <sz val="14"/>
        <color theme="1"/>
        <rFont val="Calibri"/>
        <family val="2"/>
        <scheme val="minor"/>
      </rPr>
      <t xml:space="preserve"> to put the copied data into the columns below</t>
    </r>
  </si>
  <si>
    <t>*Click with RightHandMouse Button on plot</t>
  </si>
  <si>
    <t>*Select Copy Image</t>
  </si>
  <si>
    <t>* Press CTRL-V</t>
  </si>
  <si>
    <t>* Adjust size to fit plot in the slot</t>
  </si>
  <si>
    <t>From the NetLogo Interface</t>
  </si>
  <si>
    <r>
      <t xml:space="preserve">On the </t>
    </r>
    <r>
      <rPr>
        <b/>
        <sz val="11"/>
        <color theme="1"/>
        <rFont val="Calibri"/>
        <family val="2"/>
        <scheme val="minor"/>
      </rPr>
      <t>Netlogo Interface</t>
    </r>
    <r>
      <rPr>
        <sz val="11"/>
        <color theme="1"/>
        <rFont val="Calibri"/>
        <family val="2"/>
        <scheme val="minor"/>
      </rPr>
      <t>:</t>
    </r>
  </si>
  <si>
    <t xml:space="preserve">* Put mouse in upper left (yellow cell) </t>
  </si>
  <si>
    <t xml:space="preserve">   and click </t>
  </si>
  <si>
    <t>Scatter Plots in Excel</t>
  </si>
  <si>
    <r>
      <rPr>
        <b/>
        <sz val="20"/>
        <color theme="1"/>
        <rFont val="Calibri"/>
        <family val="2"/>
        <scheme val="minor"/>
      </rPr>
      <t>b.</t>
    </r>
    <r>
      <rPr>
        <sz val="20"/>
        <color theme="1"/>
        <rFont val="Calibri"/>
        <family val="2"/>
        <scheme val="minor"/>
      </rPr>
      <t xml:space="preserve"> The mean number of ticks needed to cover the area</t>
    </r>
    <r>
      <rPr>
        <b/>
        <sz val="20"/>
        <color theme="1"/>
        <rFont val="Calibri"/>
        <family val="2"/>
        <scheme val="minor"/>
      </rPr>
      <t xml:space="preserve"> D</t>
    </r>
    <r>
      <rPr>
        <sz val="20"/>
        <color theme="1"/>
        <rFont val="Calibri"/>
        <family val="2"/>
        <scheme val="minor"/>
      </rPr>
      <t>ecreases (</t>
    </r>
    <r>
      <rPr>
        <b/>
        <sz val="20"/>
        <color rgb="FFFF0000"/>
        <rFont val="Calibri"/>
        <family val="2"/>
        <scheme val="minor"/>
      </rPr>
      <t>D</t>
    </r>
    <r>
      <rPr>
        <sz val="20"/>
        <color theme="1"/>
        <rFont val="Calibri"/>
        <family val="2"/>
        <scheme val="minor"/>
      </rPr>
      <t>) /</t>
    </r>
    <r>
      <rPr>
        <b/>
        <sz val="20"/>
        <color theme="1"/>
        <rFont val="Calibri"/>
        <family val="2"/>
        <scheme val="minor"/>
      </rPr>
      <t>I</t>
    </r>
    <r>
      <rPr>
        <sz val="20"/>
        <color theme="1"/>
        <rFont val="Calibri"/>
        <family val="2"/>
        <scheme val="minor"/>
      </rPr>
      <t>ncreases (</t>
    </r>
    <r>
      <rPr>
        <b/>
        <sz val="20"/>
        <color rgb="FFFF0000"/>
        <rFont val="Calibri"/>
        <family val="2"/>
        <scheme val="minor"/>
      </rPr>
      <t>I</t>
    </r>
    <r>
      <rPr>
        <sz val="20"/>
        <color theme="1"/>
        <rFont val="Calibri"/>
        <family val="2"/>
        <scheme val="minor"/>
      </rPr>
      <t>)</t>
    </r>
  </si>
  <si>
    <r>
      <rPr>
        <b/>
        <sz val="20"/>
        <color theme="1"/>
        <rFont val="Calibri"/>
        <family val="2"/>
        <scheme val="minor"/>
      </rPr>
      <t>a.</t>
    </r>
    <r>
      <rPr>
        <sz val="20"/>
        <color theme="1"/>
        <rFont val="Calibri"/>
        <family val="2"/>
        <scheme val="minor"/>
      </rPr>
      <t xml:space="preserve"> The plots relating the mean number of ticks till completion to the number of turtles for the </t>
    </r>
    <r>
      <rPr>
        <b/>
        <sz val="20"/>
        <color theme="1"/>
        <rFont val="Calibri"/>
        <family val="2"/>
        <scheme val="minor"/>
      </rPr>
      <t>Random Walk</t>
    </r>
    <r>
      <rPr>
        <sz val="20"/>
        <color theme="1"/>
        <rFont val="Calibri"/>
        <family val="2"/>
        <scheme val="minor"/>
      </rPr>
      <t>:</t>
    </r>
  </si>
  <si>
    <r>
      <t>Suggests that the Random Walk (</t>
    </r>
    <r>
      <rPr>
        <b/>
        <sz val="20"/>
        <color rgb="FFFF0000"/>
        <rFont val="Calibri"/>
        <family val="2"/>
        <scheme val="minor"/>
      </rPr>
      <t>R</t>
    </r>
    <r>
      <rPr>
        <sz val="20"/>
        <color theme="1"/>
        <rFont val="Calibri"/>
        <family val="2"/>
        <scheme val="minor"/>
      </rPr>
      <t xml:space="preserve"> ) / Logistic  (</t>
    </r>
    <r>
      <rPr>
        <b/>
        <sz val="20"/>
        <color rgb="FFFF0000"/>
        <rFont val="Calibri"/>
        <family val="2"/>
        <scheme val="minor"/>
      </rPr>
      <t>L</t>
    </r>
    <r>
      <rPr>
        <sz val="20"/>
        <color theme="1"/>
        <rFont val="Calibri"/>
        <family val="2"/>
        <scheme val="minor"/>
      </rPr>
      <t>) walk</t>
    </r>
  </si>
  <si>
    <r>
      <rPr>
        <b/>
        <sz val="20"/>
        <color theme="1"/>
        <rFont val="Calibri"/>
        <family val="2"/>
        <scheme val="minor"/>
      </rPr>
      <t>C</t>
    </r>
    <r>
      <rPr>
        <sz val="20"/>
        <color theme="1"/>
        <rFont val="Calibri"/>
        <family val="2"/>
        <scheme val="minor"/>
      </rPr>
      <t xml:space="preserve">omplex / </t>
    </r>
    <r>
      <rPr>
        <b/>
        <sz val="20"/>
        <color theme="1"/>
        <rFont val="Calibri"/>
        <family val="2"/>
        <scheme val="minor"/>
      </rPr>
      <t>S</t>
    </r>
    <r>
      <rPr>
        <sz val="20"/>
        <color theme="1"/>
        <rFont val="Calibri"/>
        <family val="2"/>
        <scheme val="minor"/>
      </rPr>
      <t>imple (</t>
    </r>
    <r>
      <rPr>
        <b/>
        <sz val="20"/>
        <color rgb="FFFF0000"/>
        <rFont val="Calibri"/>
        <family val="2"/>
        <scheme val="minor"/>
      </rPr>
      <t>C</t>
    </r>
    <r>
      <rPr>
        <sz val="20"/>
        <color theme="1"/>
        <rFont val="Calibri"/>
        <family val="2"/>
        <scheme val="minor"/>
      </rPr>
      <t xml:space="preserve"> /</t>
    </r>
    <r>
      <rPr>
        <b/>
        <sz val="20"/>
        <color rgb="FFFF0000"/>
        <rFont val="Calibri"/>
        <family val="2"/>
        <scheme val="minor"/>
      </rPr>
      <t xml:space="preserve"> S</t>
    </r>
    <r>
      <rPr>
        <sz val="20"/>
        <color theme="1"/>
        <rFont val="Calibri"/>
        <family val="2"/>
        <scheme val="minor"/>
      </rPr>
      <t>) because its unpredictability is due to the summed effect of a very large number of variables</t>
    </r>
  </si>
  <si>
    <t>Rearrangement Descriptive Statistics  for making plots in Figure 4a</t>
  </si>
  <si>
    <t>R</t>
  </si>
  <si>
    <t>L</t>
  </si>
  <si>
    <t>D</t>
  </si>
  <si>
    <t>E</t>
  </si>
  <si>
    <t>C</t>
  </si>
  <si>
    <t>S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</si>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</sst>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" fillId="0" borderId="8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righ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/>
    <xf numFmtId="0" fontId="4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17" xfId="0" applyFont="1" applyBorder="1"/>
    <xf numFmtId="0" fontId="8" fillId="0" borderId="18" xfId="0" applyFont="1" applyBorder="1"/>
    <xf numFmtId="0" fontId="8" fillId="0" borderId="20" xfId="0" applyFont="1" applyBorder="1"/>
    <xf numFmtId="0" fontId="5" fillId="0" borderId="0" xfId="0" applyFont="1" applyBorder="1"/>
    <xf numFmtId="0" fontId="8" fillId="0" borderId="0" xfId="0" applyFont="1" applyBorder="1"/>
    <xf numFmtId="0" fontId="10" fillId="0" borderId="22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9" fillId="0" borderId="0" xfId="0" applyFont="1" applyBorder="1"/>
    <xf numFmtId="0" fontId="11" fillId="2" borderId="1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8" fillId="0" borderId="0" xfId="0" applyFont="1" applyFill="1" applyBorder="1"/>
    <xf numFmtId="0" fontId="11" fillId="0" borderId="22" xfId="0" applyFont="1" applyBorder="1" applyAlignment="1">
      <alignment horizontal="center"/>
    </xf>
    <xf numFmtId="0" fontId="8" fillId="0" borderId="21" xfId="0" applyFont="1" applyBorder="1"/>
    <xf numFmtId="0" fontId="8" fillId="0" borderId="22" xfId="0" applyFont="1" applyBorder="1"/>
    <xf numFmtId="0" fontId="8" fillId="0" borderId="0" xfId="0" applyFont="1"/>
    <xf numFmtId="0" fontId="5" fillId="2" borderId="0" xfId="0" applyFont="1" applyFill="1"/>
    <xf numFmtId="0" fontId="0" fillId="2" borderId="0" xfId="0" applyFill="1"/>
    <xf numFmtId="0" fontId="0" fillId="3" borderId="0" xfId="0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3" xfId="0" applyFont="1" applyBorder="1" applyAlignment="1">
      <alignment horizontal="center"/>
    </xf>
    <xf numFmtId="0" fontId="5" fillId="3" borderId="0" xfId="0" applyFont="1" applyFill="1"/>
    <xf numFmtId="0" fontId="0" fillId="3" borderId="0" xfId="0" applyFill="1"/>
    <xf numFmtId="0" fontId="0" fillId="0" borderId="20" xfId="0" applyBorder="1"/>
    <xf numFmtId="0" fontId="0" fillId="0" borderId="21" xfId="0" applyBorder="1"/>
    <xf numFmtId="0" fontId="1" fillId="0" borderId="0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0" xfId="0" applyFill="1" applyBorder="1"/>
    <xf numFmtId="0" fontId="0" fillId="4" borderId="14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2" fillId="0" borderId="0" xfId="0" applyFont="1" applyAlignment="1">
      <alignment horizontal="center"/>
    </xf>
    <xf numFmtId="0" fontId="0" fillId="0" borderId="0" xfId="0" applyFill="1"/>
    <xf numFmtId="0" fontId="12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/>
    <xf numFmtId="0" fontId="13" fillId="0" borderId="2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3" borderId="22" xfId="0" applyFill="1" applyBorder="1"/>
    <xf numFmtId="0" fontId="2" fillId="0" borderId="23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19" xfId="0" applyFont="1" applyFill="1" applyBorder="1"/>
    <xf numFmtId="0" fontId="8" fillId="0" borderId="14" xfId="0" applyFont="1" applyFill="1" applyBorder="1"/>
    <xf numFmtId="0" fontId="11" fillId="0" borderId="14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/>
    </xf>
    <xf numFmtId="0" fontId="8" fillId="0" borderId="23" xfId="0" applyFont="1" applyFill="1" applyBorder="1"/>
    <xf numFmtId="0" fontId="8" fillId="0" borderId="0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 vertical="center"/>
    </xf>
    <xf numFmtId="0" fontId="9" fillId="0" borderId="14" xfId="0" applyFont="1" applyFill="1" applyBorder="1"/>
    <xf numFmtId="0" fontId="0" fillId="0" borderId="14" xfId="0" applyFont="1" applyFill="1" applyBorder="1"/>
    <xf numFmtId="0" fontId="2" fillId="0" borderId="14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2" fontId="0" fillId="3" borderId="23" xfId="0" applyNumberFormat="1" applyFill="1" applyBorder="1" applyAlignment="1">
      <alignment horizontal="center"/>
    </xf>
    <xf numFmtId="0" fontId="0" fillId="2" borderId="17" xfId="0" applyFill="1" applyBorder="1"/>
    <xf numFmtId="0" fontId="2" fillId="0" borderId="0" xfId="0" applyFont="1"/>
    <xf numFmtId="2" fontId="0" fillId="2" borderId="11" xfId="0" applyNumberFormat="1" applyFill="1" applyBorder="1" applyAlignment="1">
      <alignment horizontal="center" vertical="center"/>
    </xf>
    <xf numFmtId="0" fontId="0" fillId="0" borderId="27" xfId="0" applyBorder="1"/>
    <xf numFmtId="0" fontId="0" fillId="2" borderId="1" xfId="0" applyFill="1" applyBorder="1"/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Sheet1!$R$10</c:f>
              <c:strCache>
                <c:ptCount val="1"/>
                <c:pt idx="0">
                  <c:v># Turtles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yVal>
            <c:numRef>
              <c:f>Sheet1!$R$11:$R$15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8-7B49-96BA-583B6FF71989}"/>
            </c:ext>
          </c:extLst>
        </c:ser>
        <c:ser>
          <c:idx val="1"/>
          <c:order val="1"/>
          <c:tx>
            <c:strRef>
              <c:f>Sheet1!$S$10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Sheet1!$G$38:$K$38</c:f>
                <c:numCache>
                  <c:formatCode>General</c:formatCode>
                  <c:ptCount val="5"/>
                  <c:pt idx="0">
                    <c:v>547.45581276077758</c:v>
                  </c:pt>
                  <c:pt idx="1">
                    <c:v>108.28881539696998</c:v>
                  </c:pt>
                  <c:pt idx="2">
                    <c:v>58.225259211926875</c:v>
                  </c:pt>
                  <c:pt idx="3">
                    <c:v>28.827782551764653</c:v>
                  </c:pt>
                  <c:pt idx="4">
                    <c:v>20.566573492395687</c:v>
                  </c:pt>
                </c:numCache>
              </c:numRef>
            </c:plus>
            <c:minus>
              <c:numRef>
                <c:f>Sheet1!$G$38:$K$38</c:f>
                <c:numCache>
                  <c:formatCode>General</c:formatCode>
                  <c:ptCount val="5"/>
                  <c:pt idx="0">
                    <c:v>547.45581276077758</c:v>
                  </c:pt>
                  <c:pt idx="1">
                    <c:v>108.28881539696998</c:v>
                  </c:pt>
                  <c:pt idx="2">
                    <c:v>58.225259211926875</c:v>
                  </c:pt>
                  <c:pt idx="3">
                    <c:v>28.827782551764653</c:v>
                  </c:pt>
                  <c:pt idx="4">
                    <c:v>20.566573492395687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yVal>
            <c:numRef>
              <c:f>Sheet1!$S$11:$S$15</c:f>
              <c:numCache>
                <c:formatCode>0.00</c:formatCode>
                <c:ptCount val="5"/>
                <c:pt idx="0">
                  <c:v>17156.759999999998</c:v>
                </c:pt>
                <c:pt idx="1">
                  <c:v>3697.48</c:v>
                </c:pt>
                <c:pt idx="2">
                  <c:v>1765.76</c:v>
                </c:pt>
                <c:pt idx="3">
                  <c:v>1229.2</c:v>
                </c:pt>
                <c:pt idx="4">
                  <c:v>878.92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08-7B49-96BA-583B6FF71989}"/>
            </c:ext>
          </c:extLst>
        </c:ser>
        <c:ser>
          <c:idx val="2"/>
          <c:order val="2"/>
          <c:tx>
            <c:strRef>
              <c:f>Sheet1!$T$10</c:f>
              <c:strCache>
                <c:ptCount val="1"/>
                <c:pt idx="0">
                  <c:v>Logistic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Sheet1!$L$38:$P$38</c:f>
                <c:numCache>
                  <c:formatCode>General</c:formatCode>
                  <c:ptCount val="5"/>
                  <c:pt idx="0">
                    <c:v>774.36732759525626</c:v>
                  </c:pt>
                  <c:pt idx="1">
                    <c:v>651.52704924075613</c:v>
                  </c:pt>
                  <c:pt idx="2">
                    <c:v>99.05603988267994</c:v>
                  </c:pt>
                  <c:pt idx="3">
                    <c:v>46.414174698781494</c:v>
                  </c:pt>
                  <c:pt idx="4">
                    <c:v>27.203941539835327</c:v>
                  </c:pt>
                </c:numCache>
              </c:numRef>
            </c:plus>
            <c:minus>
              <c:numRef>
                <c:f>Sheet1!$L$38:$P$38</c:f>
                <c:numCache>
                  <c:formatCode>General</c:formatCode>
                  <c:ptCount val="5"/>
                  <c:pt idx="0">
                    <c:v>774.36732759525626</c:v>
                  </c:pt>
                  <c:pt idx="1">
                    <c:v>651.52704924075613</c:v>
                  </c:pt>
                  <c:pt idx="2">
                    <c:v>99.05603988267994</c:v>
                  </c:pt>
                  <c:pt idx="3">
                    <c:v>46.414174698781494</c:v>
                  </c:pt>
                  <c:pt idx="4">
                    <c:v>27.203941539835327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yVal>
            <c:numRef>
              <c:f>Sheet1!$T$11:$T$15</c:f>
              <c:numCache>
                <c:formatCode>0.00</c:formatCode>
                <c:ptCount val="5"/>
                <c:pt idx="0">
                  <c:v>14242.4</c:v>
                </c:pt>
                <c:pt idx="1">
                  <c:v>5328.88</c:v>
                </c:pt>
                <c:pt idx="2">
                  <c:v>1695.12</c:v>
                </c:pt>
                <c:pt idx="3">
                  <c:v>2014.52</c:v>
                </c:pt>
                <c:pt idx="4">
                  <c:v>795.2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08-7B49-96BA-583B6FF71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500208"/>
        <c:axId val="2010169152"/>
      </c:scatterChart>
      <c:valAx>
        <c:axId val="20105002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10169152"/>
        <c:crosses val="autoZero"/>
        <c:crossBetween val="midCat"/>
      </c:valAx>
      <c:valAx>
        <c:axId val="20101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1050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Sheet1!$R$10</c:f>
              <c:strCache>
                <c:ptCount val="1"/>
                <c:pt idx="0">
                  <c:v># Turtles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Sheet1!$R$11:$R$15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E-6E41-BE2C-93A249D46929}"/>
            </c:ext>
          </c:extLst>
        </c:ser>
        <c:ser>
          <c:idx val="1"/>
          <c:order val="1"/>
          <c:tx>
            <c:strRef>
              <c:f>Sheet1!$S$10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Sheet1!$G$38:$K$38</c:f>
                <c:numCache>
                  <c:formatCode>General</c:formatCode>
                  <c:ptCount val="5"/>
                  <c:pt idx="0">
                    <c:v>547.45581276077758</c:v>
                  </c:pt>
                  <c:pt idx="1">
                    <c:v>108.28881539696998</c:v>
                  </c:pt>
                  <c:pt idx="2">
                    <c:v>58.225259211926875</c:v>
                  </c:pt>
                  <c:pt idx="3">
                    <c:v>28.827782551764653</c:v>
                  </c:pt>
                  <c:pt idx="4">
                    <c:v>20.566573492395687</c:v>
                  </c:pt>
                </c:numCache>
              </c:numRef>
            </c:plus>
            <c:minus>
              <c:numRef>
                <c:f>Sheet1!$G$38:$K$38</c:f>
                <c:numCache>
                  <c:formatCode>General</c:formatCode>
                  <c:ptCount val="5"/>
                  <c:pt idx="0">
                    <c:v>547.45581276077758</c:v>
                  </c:pt>
                  <c:pt idx="1">
                    <c:v>108.28881539696998</c:v>
                  </c:pt>
                  <c:pt idx="2">
                    <c:v>58.225259211926875</c:v>
                  </c:pt>
                  <c:pt idx="3">
                    <c:v>28.827782551764653</c:v>
                  </c:pt>
                  <c:pt idx="4">
                    <c:v>20.566573492395687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yVal>
            <c:numRef>
              <c:f>Sheet1!$S$11:$S$15</c:f>
              <c:numCache>
                <c:formatCode>0.00</c:formatCode>
                <c:ptCount val="5"/>
                <c:pt idx="0">
                  <c:v>17156.759999999998</c:v>
                </c:pt>
                <c:pt idx="1">
                  <c:v>3697.48</c:v>
                </c:pt>
                <c:pt idx="2">
                  <c:v>1765.76</c:v>
                </c:pt>
                <c:pt idx="3">
                  <c:v>1229.2</c:v>
                </c:pt>
                <c:pt idx="4">
                  <c:v>878.92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E-6E41-BE2C-93A249D46929}"/>
            </c:ext>
          </c:extLst>
        </c:ser>
        <c:ser>
          <c:idx val="2"/>
          <c:order val="2"/>
          <c:tx>
            <c:strRef>
              <c:f>Sheet1!$T$10</c:f>
              <c:strCache>
                <c:ptCount val="1"/>
                <c:pt idx="0">
                  <c:v>Logistic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Sheet1!$L$38:$P$38</c:f>
                <c:numCache>
                  <c:formatCode>General</c:formatCode>
                  <c:ptCount val="5"/>
                  <c:pt idx="0">
                    <c:v>774.36732759525626</c:v>
                  </c:pt>
                  <c:pt idx="1">
                    <c:v>651.52704924075613</c:v>
                  </c:pt>
                  <c:pt idx="2">
                    <c:v>99.05603988267994</c:v>
                  </c:pt>
                  <c:pt idx="3">
                    <c:v>46.414174698781494</c:v>
                  </c:pt>
                  <c:pt idx="4">
                    <c:v>27.203941539835327</c:v>
                  </c:pt>
                </c:numCache>
              </c:numRef>
            </c:plus>
            <c:minus>
              <c:numRef>
                <c:f>Sheet1!$L$38:$P$38</c:f>
                <c:numCache>
                  <c:formatCode>General</c:formatCode>
                  <c:ptCount val="5"/>
                  <c:pt idx="0">
                    <c:v>774.36732759525626</c:v>
                  </c:pt>
                  <c:pt idx="1">
                    <c:v>651.52704924075613</c:v>
                  </c:pt>
                  <c:pt idx="2">
                    <c:v>99.05603988267994</c:v>
                  </c:pt>
                  <c:pt idx="3">
                    <c:v>46.414174698781494</c:v>
                  </c:pt>
                  <c:pt idx="4">
                    <c:v>27.203941539835327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yVal>
            <c:numRef>
              <c:f>Sheet1!$T$11:$T$15</c:f>
              <c:numCache>
                <c:formatCode>0.00</c:formatCode>
                <c:ptCount val="5"/>
                <c:pt idx="0">
                  <c:v>14242.4</c:v>
                </c:pt>
                <c:pt idx="1">
                  <c:v>5328.88</c:v>
                </c:pt>
                <c:pt idx="2">
                  <c:v>1695.12</c:v>
                </c:pt>
                <c:pt idx="3">
                  <c:v>2014.52</c:v>
                </c:pt>
                <c:pt idx="4">
                  <c:v>795.2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6E-6E41-BE2C-93A249D46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500208"/>
        <c:axId val="2010169152"/>
      </c:scatterChart>
      <c:valAx>
        <c:axId val="201050020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10169152"/>
        <c:crosses val="autoZero"/>
        <c:crossBetween val="midCat"/>
      </c:valAx>
      <c:valAx>
        <c:axId val="2010169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1050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tiff"/><Relationship Id="rId7" Type="http://schemas.openxmlformats.org/officeDocument/2006/relationships/image" Target="../media/image7.tiff"/><Relationship Id="rId2" Type="http://schemas.openxmlformats.org/officeDocument/2006/relationships/image" Target="../media/image2.tiff"/><Relationship Id="rId1" Type="http://schemas.openxmlformats.org/officeDocument/2006/relationships/image" Target="../media/image1.png"/><Relationship Id="rId6" Type="http://schemas.openxmlformats.org/officeDocument/2006/relationships/image" Target="../media/image6.tiff"/><Relationship Id="rId5" Type="http://schemas.openxmlformats.org/officeDocument/2006/relationships/image" Target="../media/image5.tiff"/><Relationship Id="rId4" Type="http://schemas.openxmlformats.org/officeDocument/2006/relationships/image" Target="../media/image4.png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15875</xdr:colOff>
      <xdr:row>101</xdr:row>
      <xdr:rowOff>0</xdr:rowOff>
    </xdr:from>
    <xdr:ext cx="2093233" cy="152400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789275" y="21480780"/>
          <a:ext cx="2093233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12</xdr:col>
      <xdr:colOff>666751</xdr:colOff>
      <xdr:row>101</xdr:row>
      <xdr:rowOff>0</xdr:rowOff>
    </xdr:from>
    <xdr:ext cx="2111374" cy="152400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5571471" y="21480780"/>
          <a:ext cx="2111374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13</xdr:col>
      <xdr:colOff>15875</xdr:colOff>
      <xdr:row>101</xdr:row>
      <xdr:rowOff>0</xdr:rowOff>
    </xdr:from>
    <xdr:ext cx="2093233" cy="152400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789275" y="21480780"/>
          <a:ext cx="2093233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12</xdr:col>
      <xdr:colOff>666751</xdr:colOff>
      <xdr:row>101</xdr:row>
      <xdr:rowOff>0</xdr:rowOff>
    </xdr:from>
    <xdr:ext cx="2111374" cy="152400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5571471" y="21480780"/>
          <a:ext cx="2111374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13</xdr:col>
      <xdr:colOff>15875</xdr:colOff>
      <xdr:row>101</xdr:row>
      <xdr:rowOff>0</xdr:rowOff>
    </xdr:from>
    <xdr:ext cx="2093233" cy="152400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5789275" y="21480780"/>
          <a:ext cx="2093233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12</xdr:col>
      <xdr:colOff>666751</xdr:colOff>
      <xdr:row>101</xdr:row>
      <xdr:rowOff>0</xdr:rowOff>
    </xdr:from>
    <xdr:ext cx="2111374" cy="152400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5571471" y="21480780"/>
          <a:ext cx="2111374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twoCellAnchor editAs="oneCell">
    <xdr:from>
      <xdr:col>3</xdr:col>
      <xdr:colOff>407059</xdr:colOff>
      <xdr:row>46</xdr:row>
      <xdr:rowOff>47625</xdr:rowOff>
    </xdr:from>
    <xdr:to>
      <xdr:col>4</xdr:col>
      <xdr:colOff>400050</xdr:colOff>
      <xdr:row>53</xdr:row>
      <xdr:rowOff>76200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7459" y="13906500"/>
          <a:ext cx="1031216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50800</xdr:colOff>
      <xdr:row>59</xdr:row>
      <xdr:rowOff>25398</xdr:rowOff>
    </xdr:from>
    <xdr:to>
      <xdr:col>13</xdr:col>
      <xdr:colOff>952499</xdr:colOff>
      <xdr:row>66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A9EB9B-C10B-3440-A94F-E63B75ABA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62000" y="16789398"/>
          <a:ext cx="2959099" cy="1854202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70</xdr:row>
      <xdr:rowOff>31748</xdr:rowOff>
    </xdr:from>
    <xdr:to>
      <xdr:col>14</xdr:col>
      <xdr:colOff>940</xdr:colOff>
      <xdr:row>77</xdr:row>
      <xdr:rowOff>12699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F02457-A889-6340-ADAE-CBA948425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6600" y="19729448"/>
          <a:ext cx="2997199" cy="1847851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46</xdr:row>
      <xdr:rowOff>30842</xdr:rowOff>
    </xdr:from>
    <xdr:to>
      <xdr:col>14</xdr:col>
      <xdr:colOff>811</xdr:colOff>
      <xdr:row>55</xdr:row>
      <xdr:rowOff>148007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5137022-F1D1-BD44-A9A3-738E70CE9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3900" y="14013542"/>
          <a:ext cx="3009900" cy="19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12700</xdr:colOff>
      <xdr:row>46</xdr:row>
      <xdr:rowOff>0</xdr:rowOff>
    </xdr:from>
    <xdr:to>
      <xdr:col>9</xdr:col>
      <xdr:colOff>0</xdr:colOff>
      <xdr:row>55</xdr:row>
      <xdr:rowOff>177800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B8748E-4F29-FA4D-8F51-07964F840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97900" y="13982700"/>
          <a:ext cx="2882900" cy="1968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59</xdr:row>
      <xdr:rowOff>38240</xdr:rowOff>
    </xdr:from>
    <xdr:to>
      <xdr:col>8</xdr:col>
      <xdr:colOff>952500</xdr:colOff>
      <xdr:row>65</xdr:row>
      <xdr:rowOff>234950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F2FD2E-F44F-0049-894C-78917842A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85200" y="16802240"/>
          <a:ext cx="2882900" cy="1796910"/>
        </a:xfrm>
        <a:prstGeom prst="rect">
          <a:avLst/>
        </a:prstGeom>
      </xdr:spPr>
    </xdr:pic>
    <xdr:clientData/>
  </xdr:twoCellAnchor>
  <xdr:twoCellAnchor editAs="oneCell">
    <xdr:from>
      <xdr:col>5</xdr:col>
      <xdr:colOff>3213100</xdr:colOff>
      <xdr:row>68</xdr:row>
      <xdr:rowOff>228600</xdr:rowOff>
    </xdr:from>
    <xdr:to>
      <xdr:col>8</xdr:col>
      <xdr:colOff>952500</xdr:colOff>
      <xdr:row>77</xdr:row>
      <xdr:rowOff>19050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5FB9A67-1631-CC42-B2F0-F68331131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47100" y="19392900"/>
          <a:ext cx="2921000" cy="2190750"/>
        </a:xfrm>
        <a:prstGeom prst="rect">
          <a:avLst/>
        </a:prstGeom>
      </xdr:spPr>
    </xdr:pic>
    <xdr:clientData/>
  </xdr:twoCellAnchor>
  <xdr:twoCellAnchor>
    <xdr:from>
      <xdr:col>5</xdr:col>
      <xdr:colOff>3244850</xdr:colOff>
      <xdr:row>81</xdr:row>
      <xdr:rowOff>19050</xdr:rowOff>
    </xdr:from>
    <xdr:to>
      <xdr:col>11</xdr:col>
      <xdr:colOff>1003300</xdr:colOff>
      <xdr:row>97</xdr:row>
      <xdr:rowOff>215900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974541A-39E5-A843-9726-750FD7AE3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81</xdr:row>
      <xdr:rowOff>0</xdr:rowOff>
    </xdr:from>
    <xdr:to>
      <xdr:col>18</xdr:col>
      <xdr:colOff>400050</xdr:colOff>
      <xdr:row>97</xdr:row>
      <xdr:rowOff>196850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B9EC66C-DD4C-504E-9999-A5D8157C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8"/>
  <sheetViews>
    <sheetView tabSelected="1" zoomScale="62" zoomScaleNormal="126" workbookViewId="0">
      <selection activeCell="A3" sqref="A3"/>
    </sheetView>
  </sheetViews>
  <sheetFormatPr baseColWidth="10" defaultColWidth="8.83203125" defaultRowHeight="15" x14ac:dyDescent="0.2"/>
  <cols>
    <col min="1" max="1" width="18.6640625" customWidth="1"/>
    <col min="2" max="2" width="19" customWidth="1"/>
    <col min="3" max="3" width="10.33203125" customWidth="1"/>
    <col min="4" max="4" width="15.5" customWidth="1"/>
    <col min="5" max="5" width="6.5" customWidth="1"/>
    <col min="6" max="6" width="42.6640625" customWidth="1"/>
    <col min="7" max="11" width="12.6640625" customWidth="1"/>
    <col min="12" max="12" width="14.33203125" customWidth="1"/>
    <col min="13" max="16" width="12.6640625" customWidth="1"/>
    <col min="18" max="18" width="11.83203125" customWidth="1"/>
    <col min="19" max="19" width="14" customWidth="1"/>
    <col min="20" max="20" width="11.33203125" customWidth="1"/>
    <col min="22" max="22" width="32.83203125" customWidth="1"/>
    <col min="23" max="23" width="14.5" customWidth="1"/>
    <col min="24" max="24" width="11.33203125" customWidth="1"/>
    <col min="25" max="25" width="5.5" customWidth="1"/>
    <col min="28" max="28" width="16.5" customWidth="1"/>
    <col min="29" max="29" width="19.5" customWidth="1"/>
  </cols>
  <sheetData>
    <row r="1" spans="1:25" ht="24" x14ac:dyDescent="0.3">
      <c r="A1" s="58" t="s">
        <v>0</v>
      </c>
      <c r="B1" s="59" t="s">
        <v>1</v>
      </c>
      <c r="C1" s="61" t="s">
        <v>2</v>
      </c>
      <c r="D1" s="60" t="s">
        <v>3</v>
      </c>
    </row>
    <row r="2" spans="1:25" ht="26" x14ac:dyDescent="0.3">
      <c r="A2" s="1"/>
      <c r="B2" s="2"/>
      <c r="C2" s="2"/>
      <c r="D2" s="3"/>
      <c r="F2" s="55" t="s">
        <v>26</v>
      </c>
      <c r="G2" s="56"/>
      <c r="H2" s="56"/>
      <c r="I2" s="56"/>
    </row>
    <row r="3" spans="1:25" ht="26" x14ac:dyDescent="0.3">
      <c r="A3" s="1"/>
      <c r="B3" s="2"/>
      <c r="C3" s="2"/>
      <c r="D3" s="3"/>
      <c r="F3" s="62" t="s">
        <v>27</v>
      </c>
      <c r="G3" s="63"/>
      <c r="H3" s="63"/>
      <c r="I3" s="63"/>
    </row>
    <row r="4" spans="1:25" ht="22" thickBot="1" x14ac:dyDescent="0.3">
      <c r="A4" s="4"/>
      <c r="B4" s="5"/>
      <c r="C4" s="5"/>
      <c r="D4" s="6"/>
      <c r="F4" s="22" t="s">
        <v>9</v>
      </c>
      <c r="Q4" s="27"/>
      <c r="W4" t="s">
        <v>6</v>
      </c>
    </row>
    <row r="6" spans="1:25" x14ac:dyDescent="0.2">
      <c r="J6" t="s">
        <v>6</v>
      </c>
    </row>
    <row r="7" spans="1:25" ht="29" x14ac:dyDescent="0.35">
      <c r="E7" s="28" t="s">
        <v>21</v>
      </c>
      <c r="G7" s="21" t="s">
        <v>54</v>
      </c>
      <c r="R7" s="121" t="s">
        <v>20</v>
      </c>
      <c r="S7" s="121"/>
      <c r="T7" s="121"/>
      <c r="U7" s="121"/>
      <c r="V7" s="121"/>
      <c r="W7" s="121"/>
      <c r="X7" s="121"/>
      <c r="Y7" s="39"/>
    </row>
    <row r="8" spans="1:25" ht="22" thickBot="1" x14ac:dyDescent="0.3">
      <c r="R8" s="122" t="s">
        <v>68</v>
      </c>
      <c r="S8" s="122"/>
      <c r="T8" s="122"/>
      <c r="U8" s="122"/>
      <c r="V8" s="122"/>
      <c r="W8" s="122"/>
      <c r="X8" s="122"/>
      <c r="Y8" s="75"/>
    </row>
    <row r="9" spans="1:25" ht="25.25" customHeight="1" x14ac:dyDescent="0.2">
      <c r="E9" s="7"/>
      <c r="F9" s="11"/>
      <c r="G9" s="123" t="s">
        <v>7</v>
      </c>
      <c r="H9" s="124"/>
      <c r="I9" s="124"/>
      <c r="J9" s="124"/>
      <c r="K9" s="125"/>
      <c r="L9" s="123" t="s">
        <v>8</v>
      </c>
      <c r="M9" s="124"/>
      <c r="N9" s="124"/>
      <c r="O9" s="124"/>
      <c r="P9" s="126"/>
      <c r="R9" s="33" t="s">
        <v>15</v>
      </c>
      <c r="S9" s="127" t="s">
        <v>19</v>
      </c>
      <c r="T9" s="128"/>
      <c r="V9" s="33" t="s">
        <v>22</v>
      </c>
      <c r="W9" s="127" t="s">
        <v>19</v>
      </c>
      <c r="X9" s="128"/>
      <c r="Y9" s="88"/>
    </row>
    <row r="10" spans="1:25" ht="25.25" customHeight="1" thickBot="1" x14ac:dyDescent="0.3">
      <c r="E10" s="4"/>
      <c r="F10" s="16" t="s">
        <v>4</v>
      </c>
      <c r="G10" s="13">
        <v>1</v>
      </c>
      <c r="H10" s="13">
        <v>5</v>
      </c>
      <c r="I10" s="13">
        <v>10</v>
      </c>
      <c r="J10" s="14">
        <v>15</v>
      </c>
      <c r="K10" s="15">
        <v>20</v>
      </c>
      <c r="L10" s="13">
        <v>1</v>
      </c>
      <c r="M10" s="13">
        <v>5</v>
      </c>
      <c r="N10" s="13">
        <v>10</v>
      </c>
      <c r="O10" s="14">
        <v>15</v>
      </c>
      <c r="P10" s="20">
        <v>20</v>
      </c>
      <c r="R10" s="36" t="s">
        <v>16</v>
      </c>
      <c r="S10" s="37" t="s">
        <v>17</v>
      </c>
      <c r="T10" s="38" t="s">
        <v>18</v>
      </c>
      <c r="V10" s="36" t="s">
        <v>16</v>
      </c>
      <c r="W10" s="29" t="s">
        <v>17</v>
      </c>
      <c r="X10" s="23" t="s">
        <v>18</v>
      </c>
      <c r="Y10" s="29"/>
    </row>
    <row r="11" spans="1:25" ht="25.25" customHeight="1" x14ac:dyDescent="0.25">
      <c r="E11" s="8" t="s">
        <v>5</v>
      </c>
      <c r="F11" s="17">
        <v>1</v>
      </c>
      <c r="G11" s="101">
        <v>20189</v>
      </c>
      <c r="H11" s="101">
        <v>4884</v>
      </c>
      <c r="I11" s="101">
        <v>1141</v>
      </c>
      <c r="J11" s="101">
        <v>873</v>
      </c>
      <c r="K11" s="102">
        <v>948</v>
      </c>
      <c r="L11" s="101">
        <v>15891</v>
      </c>
      <c r="M11" s="101">
        <v>24015</v>
      </c>
      <c r="N11" s="101">
        <v>4879</v>
      </c>
      <c r="O11" s="101">
        <v>24015</v>
      </c>
      <c r="P11" s="103">
        <v>1070</v>
      </c>
      <c r="R11" s="34">
        <v>1</v>
      </c>
      <c r="S11" s="107">
        <f>IF(G$36="","",G$36)</f>
        <v>17156.759999999998</v>
      </c>
      <c r="T11" s="108">
        <f>IF(L$36="","",L$36)</f>
        <v>14242.4</v>
      </c>
      <c r="V11" s="30">
        <v>1</v>
      </c>
      <c r="W11" s="107">
        <f>IF(G$38="","",G$38)</f>
        <v>547.45581276077758</v>
      </c>
      <c r="X11" s="108">
        <f>IF(L$38="","",L$38)</f>
        <v>774.36732759525626</v>
      </c>
      <c r="Y11" s="10"/>
    </row>
    <row r="12" spans="1:25" ht="25.25" customHeight="1" x14ac:dyDescent="0.25">
      <c r="E12" s="1"/>
      <c r="F12" s="17">
        <v>2</v>
      </c>
      <c r="G12" s="101">
        <v>15324</v>
      </c>
      <c r="H12" s="101">
        <v>3767</v>
      </c>
      <c r="I12" s="101">
        <v>2227</v>
      </c>
      <c r="J12" s="101">
        <v>1164</v>
      </c>
      <c r="K12" s="102">
        <v>690</v>
      </c>
      <c r="L12" s="101">
        <v>21895</v>
      </c>
      <c r="M12" s="101">
        <v>20858</v>
      </c>
      <c r="N12" s="101">
        <v>4185</v>
      </c>
      <c r="O12" s="101">
        <v>1967</v>
      </c>
      <c r="P12" s="103">
        <v>776</v>
      </c>
      <c r="R12" s="34">
        <v>5</v>
      </c>
      <c r="S12" s="109">
        <f>IF(H$36="","",H$36)</f>
        <v>3697.48</v>
      </c>
      <c r="T12" s="110">
        <f>IF(M$36="","",M$36)</f>
        <v>5328.88</v>
      </c>
      <c r="V12" s="30">
        <v>5</v>
      </c>
      <c r="W12" s="109">
        <f>IF(H$38="","",H$38)</f>
        <v>108.28881539696998</v>
      </c>
      <c r="X12" s="110">
        <f>IF(M$38="","",M$38)</f>
        <v>651.52704924075613</v>
      </c>
      <c r="Y12" s="10"/>
    </row>
    <row r="13" spans="1:25" ht="25.25" customHeight="1" x14ac:dyDescent="0.25">
      <c r="E13" s="1"/>
      <c r="F13" s="17">
        <v>3</v>
      </c>
      <c r="G13" s="101">
        <v>12434</v>
      </c>
      <c r="H13" s="101">
        <v>5295</v>
      </c>
      <c r="I13" s="101">
        <v>1542</v>
      </c>
      <c r="J13" s="101">
        <v>1740</v>
      </c>
      <c r="K13" s="102">
        <v>710</v>
      </c>
      <c r="L13" s="101">
        <v>18049</v>
      </c>
      <c r="M13" s="101">
        <v>19180</v>
      </c>
      <c r="N13" s="101">
        <v>3521</v>
      </c>
      <c r="O13" s="101">
        <v>1359</v>
      </c>
      <c r="P13" s="103">
        <v>737</v>
      </c>
      <c r="R13" s="34">
        <v>10</v>
      </c>
      <c r="S13" s="109">
        <f>IF(I$36="","",I$36)</f>
        <v>1765.76</v>
      </c>
      <c r="T13" s="110">
        <f>IF(N$36="","",N$36)</f>
        <v>1695.12</v>
      </c>
      <c r="V13" s="30">
        <v>10</v>
      </c>
      <c r="W13" s="109">
        <f>IF(I$38="","",I$38)</f>
        <v>58.225259211926875</v>
      </c>
      <c r="X13" s="110">
        <f>IF(N$38="","",N$38)</f>
        <v>99.05603988267994</v>
      </c>
      <c r="Y13" s="10"/>
    </row>
    <row r="14" spans="1:25" ht="25.25" customHeight="1" x14ac:dyDescent="0.25">
      <c r="E14" s="1"/>
      <c r="F14" s="17">
        <v>4</v>
      </c>
      <c r="G14" s="101">
        <v>15348</v>
      </c>
      <c r="H14" s="101">
        <v>3045</v>
      </c>
      <c r="I14" s="101">
        <v>1783</v>
      </c>
      <c r="J14" s="101">
        <v>1301</v>
      </c>
      <c r="K14" s="102">
        <v>1038</v>
      </c>
      <c r="L14" s="101">
        <v>18896</v>
      </c>
      <c r="M14" s="101">
        <v>3351</v>
      </c>
      <c r="N14" s="101">
        <v>1713</v>
      </c>
      <c r="O14" s="101">
        <v>1101</v>
      </c>
      <c r="P14" s="103">
        <v>779</v>
      </c>
      <c r="R14" s="34">
        <v>15</v>
      </c>
      <c r="S14" s="109">
        <f>IF(J$36="","",J$36)</f>
        <v>1229.2</v>
      </c>
      <c r="T14" s="110">
        <f>IF(O$36="","",O$36)</f>
        <v>2014.52</v>
      </c>
      <c r="V14" s="30">
        <v>15</v>
      </c>
      <c r="W14" s="109">
        <f>IF(J$38="","",J$38)</f>
        <v>28.827782551764653</v>
      </c>
      <c r="X14" s="110">
        <f>IF(O$38="","",O$38)</f>
        <v>46.414174698781494</v>
      </c>
      <c r="Y14" s="10"/>
    </row>
    <row r="15" spans="1:25" ht="25.25" customHeight="1" x14ac:dyDescent="0.25">
      <c r="E15" s="1"/>
      <c r="F15" s="17">
        <v>5</v>
      </c>
      <c r="G15" s="101">
        <v>17325</v>
      </c>
      <c r="H15" s="101">
        <v>5593</v>
      </c>
      <c r="I15" s="101">
        <v>1706</v>
      </c>
      <c r="J15" s="101">
        <v>1213</v>
      </c>
      <c r="K15" s="102">
        <v>1052</v>
      </c>
      <c r="L15" s="101">
        <v>12175</v>
      </c>
      <c r="M15" s="101">
        <v>5101</v>
      </c>
      <c r="N15" s="101">
        <v>1412</v>
      </c>
      <c r="O15" s="101">
        <v>976</v>
      </c>
      <c r="P15" s="103">
        <v>619</v>
      </c>
      <c r="R15" s="35">
        <v>20</v>
      </c>
      <c r="S15" s="111">
        <f>IF(K$36="","",K$36)</f>
        <v>878.92</v>
      </c>
      <c r="T15" s="112">
        <f>IF(P$36="","",P$36)</f>
        <v>795.2</v>
      </c>
      <c r="V15" s="31">
        <v>20</v>
      </c>
      <c r="W15" s="111">
        <f>IF(K$38="","",K$38)</f>
        <v>20.566573492395687</v>
      </c>
      <c r="X15" s="112">
        <f>IF(P$38="","",P$38)</f>
        <v>27.203941539835327</v>
      </c>
      <c r="Y15" s="10"/>
    </row>
    <row r="16" spans="1:25" ht="25.25" customHeight="1" x14ac:dyDescent="0.25">
      <c r="E16" s="1"/>
      <c r="F16" s="17">
        <v>6</v>
      </c>
      <c r="G16" s="101">
        <v>21716</v>
      </c>
      <c r="H16" s="101">
        <v>2835</v>
      </c>
      <c r="I16" s="101">
        <v>1618</v>
      </c>
      <c r="J16" s="101">
        <v>1446</v>
      </c>
      <c r="K16" s="102">
        <v>950</v>
      </c>
      <c r="L16" s="101">
        <v>16739</v>
      </c>
      <c r="M16" s="101">
        <v>3428</v>
      </c>
      <c r="N16" s="101">
        <v>1690</v>
      </c>
      <c r="O16" s="101">
        <v>1140</v>
      </c>
      <c r="P16" s="103">
        <v>544</v>
      </c>
    </row>
    <row r="17" spans="5:23" ht="25.25" customHeight="1" x14ac:dyDescent="0.25">
      <c r="E17" s="1"/>
      <c r="F17" s="17">
        <v>7</v>
      </c>
      <c r="G17" s="101">
        <v>20444</v>
      </c>
      <c r="H17" s="101">
        <v>3266</v>
      </c>
      <c r="I17" s="101">
        <v>2144</v>
      </c>
      <c r="J17" s="101">
        <v>1139</v>
      </c>
      <c r="K17" s="102">
        <v>874</v>
      </c>
      <c r="L17" s="101">
        <v>15961</v>
      </c>
      <c r="M17" s="101">
        <v>3805</v>
      </c>
      <c r="N17" s="101">
        <v>1145</v>
      </c>
      <c r="O17" s="101">
        <v>1445</v>
      </c>
      <c r="P17" s="103">
        <v>767</v>
      </c>
    </row>
    <row r="18" spans="5:23" ht="25.25" customHeight="1" x14ac:dyDescent="0.25">
      <c r="E18" s="1"/>
      <c r="F18" s="17">
        <v>8</v>
      </c>
      <c r="G18" s="101">
        <v>12896</v>
      </c>
      <c r="H18" s="101">
        <v>3161</v>
      </c>
      <c r="I18" s="101">
        <v>2908</v>
      </c>
      <c r="J18" s="101">
        <v>1021</v>
      </c>
      <c r="K18" s="102">
        <v>1001</v>
      </c>
      <c r="L18" s="101">
        <v>21526</v>
      </c>
      <c r="M18" s="101">
        <v>3520</v>
      </c>
      <c r="N18" s="101">
        <v>1291</v>
      </c>
      <c r="O18" s="101">
        <v>1139</v>
      </c>
      <c r="P18" s="103">
        <v>915</v>
      </c>
      <c r="T18" t="s">
        <v>6</v>
      </c>
      <c r="W18" t="s">
        <v>6</v>
      </c>
    </row>
    <row r="19" spans="5:23" ht="25.25" customHeight="1" x14ac:dyDescent="0.25">
      <c r="E19" s="1"/>
      <c r="F19" s="17">
        <v>9</v>
      </c>
      <c r="G19" s="101">
        <v>16330</v>
      </c>
      <c r="H19" s="101">
        <v>3325</v>
      </c>
      <c r="I19" s="101">
        <v>2650</v>
      </c>
      <c r="J19" s="101">
        <v>1070</v>
      </c>
      <c r="K19" s="102">
        <v>930</v>
      </c>
      <c r="L19" s="101">
        <v>16755</v>
      </c>
      <c r="M19" s="101">
        <v>3806</v>
      </c>
      <c r="N19" s="101">
        <v>1430</v>
      </c>
      <c r="O19" s="101">
        <v>1003</v>
      </c>
      <c r="P19" s="103">
        <v>493</v>
      </c>
    </row>
    <row r="20" spans="5:23" ht="25.25" customHeight="1" x14ac:dyDescent="0.25">
      <c r="E20" s="1"/>
      <c r="F20" s="17">
        <v>10</v>
      </c>
      <c r="G20" s="101">
        <v>14618</v>
      </c>
      <c r="H20" s="101">
        <v>4048</v>
      </c>
      <c r="I20" s="101">
        <v>1562</v>
      </c>
      <c r="J20" s="101">
        <v>1280</v>
      </c>
      <c r="K20" s="102">
        <v>743</v>
      </c>
      <c r="L20" s="101">
        <v>12771</v>
      </c>
      <c r="M20" s="101">
        <v>3502</v>
      </c>
      <c r="N20" s="101">
        <v>1527</v>
      </c>
      <c r="O20" s="101">
        <v>1355</v>
      </c>
      <c r="P20" s="103">
        <v>740</v>
      </c>
    </row>
    <row r="21" spans="5:23" ht="25.25" customHeight="1" x14ac:dyDescent="0.25">
      <c r="E21" s="1"/>
      <c r="F21" s="17">
        <v>11</v>
      </c>
      <c r="G21" s="101">
        <v>14466</v>
      </c>
      <c r="H21" s="101">
        <v>3737</v>
      </c>
      <c r="I21" s="101">
        <v>1665</v>
      </c>
      <c r="J21" s="101">
        <v>1564</v>
      </c>
      <c r="K21" s="102">
        <v>1005</v>
      </c>
      <c r="L21" s="101">
        <v>16801</v>
      </c>
      <c r="M21" s="101">
        <v>2951</v>
      </c>
      <c r="N21" s="101">
        <v>1564</v>
      </c>
      <c r="O21" s="101">
        <v>1406</v>
      </c>
      <c r="P21" s="103">
        <v>617</v>
      </c>
    </row>
    <row r="22" spans="5:23" ht="25.25" customHeight="1" x14ac:dyDescent="0.25">
      <c r="E22" s="1"/>
      <c r="F22" s="17">
        <v>12</v>
      </c>
      <c r="G22" s="101">
        <v>15655</v>
      </c>
      <c r="H22" s="101">
        <v>2832</v>
      </c>
      <c r="I22" s="101">
        <v>2500</v>
      </c>
      <c r="J22" s="101">
        <v>1604</v>
      </c>
      <c r="K22" s="102">
        <v>1074</v>
      </c>
      <c r="L22" s="101">
        <v>15391</v>
      </c>
      <c r="M22" s="101">
        <v>2776</v>
      </c>
      <c r="N22" s="101">
        <v>1384</v>
      </c>
      <c r="O22" s="101">
        <v>839</v>
      </c>
      <c r="P22" s="103">
        <v>668</v>
      </c>
    </row>
    <row r="23" spans="5:23" ht="25.25" customHeight="1" x14ac:dyDescent="0.25">
      <c r="E23" s="1"/>
      <c r="F23" s="17">
        <v>13</v>
      </c>
      <c r="G23" s="101">
        <v>12873</v>
      </c>
      <c r="H23" s="101">
        <v>3526</v>
      </c>
      <c r="I23" s="101">
        <v>1666</v>
      </c>
      <c r="J23" s="101">
        <v>1537</v>
      </c>
      <c r="K23" s="102">
        <v>613</v>
      </c>
      <c r="L23" s="101">
        <v>15826</v>
      </c>
      <c r="M23" s="101">
        <v>3949</v>
      </c>
      <c r="N23" s="101">
        <v>1406</v>
      </c>
      <c r="O23" s="101">
        <v>1055</v>
      </c>
      <c r="P23" s="103">
        <v>558</v>
      </c>
    </row>
    <row r="24" spans="5:23" ht="25.25" customHeight="1" x14ac:dyDescent="0.25">
      <c r="E24" s="1"/>
      <c r="F24" s="17">
        <v>14</v>
      </c>
      <c r="G24" s="101">
        <v>21584</v>
      </c>
      <c r="H24" s="101">
        <v>5049</v>
      </c>
      <c r="I24" s="101">
        <v>1185</v>
      </c>
      <c r="J24" s="101">
        <v>1230</v>
      </c>
      <c r="K24" s="102">
        <v>1174</v>
      </c>
      <c r="L24" s="101">
        <v>13250</v>
      </c>
      <c r="M24" s="101">
        <v>3756</v>
      </c>
      <c r="N24" s="101">
        <v>1254</v>
      </c>
      <c r="O24" s="101">
        <v>1386</v>
      </c>
      <c r="P24" s="103">
        <v>661</v>
      </c>
    </row>
    <row r="25" spans="5:23" ht="25.25" customHeight="1" x14ac:dyDescent="0.25">
      <c r="E25" s="1"/>
      <c r="F25" s="17">
        <v>15</v>
      </c>
      <c r="G25" s="101">
        <v>15808</v>
      </c>
      <c r="H25" s="101">
        <v>3763</v>
      </c>
      <c r="I25" s="101">
        <v>1436</v>
      </c>
      <c r="J25" s="101">
        <v>1242</v>
      </c>
      <c r="K25" s="102">
        <v>614</v>
      </c>
      <c r="L25" s="101">
        <v>16457</v>
      </c>
      <c r="M25" s="101">
        <v>3429</v>
      </c>
      <c r="N25" s="101">
        <v>1331</v>
      </c>
      <c r="O25" s="101">
        <v>988</v>
      </c>
      <c r="P25" s="103">
        <v>750</v>
      </c>
    </row>
    <row r="26" spans="5:23" ht="25.25" customHeight="1" x14ac:dyDescent="0.25">
      <c r="E26" s="1"/>
      <c r="F26" s="17">
        <v>16</v>
      </c>
      <c r="G26" s="101">
        <v>15683</v>
      </c>
      <c r="H26" s="101">
        <v>3235</v>
      </c>
      <c r="I26" s="101">
        <v>1534</v>
      </c>
      <c r="J26" s="101">
        <v>1147</v>
      </c>
      <c r="K26" s="102">
        <v>848</v>
      </c>
      <c r="L26" s="101">
        <v>15723</v>
      </c>
      <c r="M26" s="101">
        <v>3739</v>
      </c>
      <c r="N26" s="101">
        <v>1485</v>
      </c>
      <c r="O26" s="101">
        <v>1110</v>
      </c>
      <c r="P26" s="103">
        <v>896</v>
      </c>
    </row>
    <row r="27" spans="5:23" ht="25.25" customHeight="1" x14ac:dyDescent="0.25">
      <c r="E27" s="1"/>
      <c r="F27" s="17">
        <v>17</v>
      </c>
      <c r="G27" s="101">
        <v>24308</v>
      </c>
      <c r="H27" s="101">
        <v>3323</v>
      </c>
      <c r="I27" s="101">
        <v>1309</v>
      </c>
      <c r="J27" s="101">
        <v>1181</v>
      </c>
      <c r="K27" s="102">
        <v>918</v>
      </c>
      <c r="L27" s="101">
        <v>18645</v>
      </c>
      <c r="M27" s="101">
        <v>3699</v>
      </c>
      <c r="N27" s="101">
        <v>1388</v>
      </c>
      <c r="O27" s="101">
        <v>718</v>
      </c>
      <c r="P27" s="103">
        <v>723</v>
      </c>
    </row>
    <row r="28" spans="5:23" ht="25.25" customHeight="1" x14ac:dyDescent="0.25">
      <c r="E28" s="1"/>
      <c r="F28" s="17">
        <v>18</v>
      </c>
      <c r="G28" s="101">
        <v>12104</v>
      </c>
      <c r="H28" s="101">
        <v>3047</v>
      </c>
      <c r="I28" s="101">
        <v>1675</v>
      </c>
      <c r="J28" s="101">
        <v>921</v>
      </c>
      <c r="K28" s="102">
        <v>888</v>
      </c>
      <c r="L28" s="101">
        <v>19334</v>
      </c>
      <c r="M28" s="101">
        <v>3814</v>
      </c>
      <c r="N28" s="101">
        <v>1321</v>
      </c>
      <c r="O28" s="101">
        <v>989</v>
      </c>
      <c r="P28" s="103">
        <v>747</v>
      </c>
    </row>
    <row r="29" spans="5:23" ht="25.25" customHeight="1" x14ac:dyDescent="0.25">
      <c r="E29" s="1"/>
      <c r="F29" s="17">
        <v>19</v>
      </c>
      <c r="G29" s="101">
        <v>17896</v>
      </c>
      <c r="H29" s="101">
        <v>4584</v>
      </c>
      <c r="I29" s="101">
        <v>1793</v>
      </c>
      <c r="J29" s="101">
        <v>1036</v>
      </c>
      <c r="K29" s="102">
        <v>969</v>
      </c>
      <c r="L29" s="101">
        <v>12812</v>
      </c>
      <c r="M29" s="101">
        <v>2578</v>
      </c>
      <c r="N29" s="101">
        <v>1391</v>
      </c>
      <c r="O29" s="101">
        <v>750</v>
      </c>
      <c r="P29" s="103">
        <v>1102</v>
      </c>
    </row>
    <row r="30" spans="5:23" ht="25.25" customHeight="1" x14ac:dyDescent="0.25">
      <c r="E30" s="1"/>
      <c r="F30" s="17">
        <v>20</v>
      </c>
      <c r="G30" s="101">
        <v>16202</v>
      </c>
      <c r="H30" s="101">
        <v>3861</v>
      </c>
      <c r="I30" s="101">
        <v>1966</v>
      </c>
      <c r="J30" s="101">
        <v>1296</v>
      </c>
      <c r="K30" s="102">
        <v>760</v>
      </c>
      <c r="L30" s="101">
        <v>17816</v>
      </c>
      <c r="M30" s="101">
        <v>3439</v>
      </c>
      <c r="N30" s="101">
        <v>1485</v>
      </c>
      <c r="O30" s="101">
        <v>1000</v>
      </c>
      <c r="P30" s="103">
        <v>749</v>
      </c>
    </row>
    <row r="31" spans="5:23" ht="25.25" customHeight="1" x14ac:dyDescent="0.25">
      <c r="E31" s="1"/>
      <c r="F31" s="17">
        <v>21</v>
      </c>
      <c r="G31" s="101">
        <v>29997</v>
      </c>
      <c r="H31" s="101">
        <v>3139</v>
      </c>
      <c r="I31" s="101">
        <v>1332</v>
      </c>
      <c r="J31" s="101">
        <v>904</v>
      </c>
      <c r="K31" s="102">
        <v>862</v>
      </c>
      <c r="L31" s="101">
        <v>11558</v>
      </c>
      <c r="M31" s="101">
        <v>2338</v>
      </c>
      <c r="N31" s="101">
        <v>1312</v>
      </c>
      <c r="O31" s="101">
        <v>918</v>
      </c>
      <c r="P31" s="103">
        <v>860</v>
      </c>
    </row>
    <row r="32" spans="5:23" ht="25.25" customHeight="1" x14ac:dyDescent="0.25">
      <c r="E32" s="1"/>
      <c r="F32" s="17">
        <v>22</v>
      </c>
      <c r="G32" s="101">
        <v>15675</v>
      </c>
      <c r="H32" s="101">
        <v>4404</v>
      </c>
      <c r="I32" s="101">
        <v>1593</v>
      </c>
      <c r="J32" s="101">
        <v>986</v>
      </c>
      <c r="K32" s="102">
        <v>1043</v>
      </c>
      <c r="L32" s="101">
        <v>2777</v>
      </c>
      <c r="M32" s="101">
        <v>1954</v>
      </c>
      <c r="N32" s="101">
        <v>1319</v>
      </c>
      <c r="O32" s="101">
        <v>1135</v>
      </c>
      <c r="P32" s="103">
        <v>1253</v>
      </c>
    </row>
    <row r="33" spans="5:29" ht="25.25" customHeight="1" x14ac:dyDescent="0.25">
      <c r="E33" s="1"/>
      <c r="F33" s="17">
        <v>23</v>
      </c>
      <c r="G33" s="101">
        <v>16061</v>
      </c>
      <c r="H33" s="101">
        <v>2980</v>
      </c>
      <c r="I33" s="101">
        <v>2095</v>
      </c>
      <c r="J33" s="101">
        <v>1323</v>
      </c>
      <c r="K33" s="102">
        <v>725</v>
      </c>
      <c r="L33" s="101">
        <v>3953</v>
      </c>
      <c r="M33" s="101">
        <v>1491</v>
      </c>
      <c r="N33" s="101">
        <v>1108</v>
      </c>
      <c r="O33" s="101">
        <v>1179</v>
      </c>
      <c r="P33" s="103">
        <v>1319</v>
      </c>
    </row>
    <row r="34" spans="5:29" ht="25.25" customHeight="1" x14ac:dyDescent="0.25">
      <c r="E34" s="1"/>
      <c r="F34" s="17">
        <v>24</v>
      </c>
      <c r="G34" s="101">
        <v>17143</v>
      </c>
      <c r="H34" s="101">
        <v>3096</v>
      </c>
      <c r="I34" s="101">
        <v>1380</v>
      </c>
      <c r="J34" s="101">
        <v>1219</v>
      </c>
      <c r="K34" s="102">
        <v>783</v>
      </c>
      <c r="L34" s="101">
        <v>2628</v>
      </c>
      <c r="M34" s="101">
        <v>1355</v>
      </c>
      <c r="N34" s="101">
        <v>905</v>
      </c>
      <c r="O34" s="101">
        <v>717</v>
      </c>
      <c r="P34" s="103">
        <v>684</v>
      </c>
    </row>
    <row r="35" spans="5:29" ht="25.25" customHeight="1" thickBot="1" x14ac:dyDescent="0.3">
      <c r="E35" s="4"/>
      <c r="F35" s="18">
        <v>25</v>
      </c>
      <c r="G35" s="104">
        <v>16840</v>
      </c>
      <c r="H35" s="104">
        <v>2642</v>
      </c>
      <c r="I35" s="104">
        <v>1734</v>
      </c>
      <c r="J35" s="104">
        <v>1293</v>
      </c>
      <c r="K35" s="105">
        <v>761</v>
      </c>
      <c r="L35" s="104">
        <v>2431</v>
      </c>
      <c r="M35" s="104">
        <v>1388</v>
      </c>
      <c r="N35" s="104">
        <v>932</v>
      </c>
      <c r="O35" s="104">
        <v>673</v>
      </c>
      <c r="P35" s="106">
        <v>853</v>
      </c>
    </row>
    <row r="36" spans="5:29" ht="25.25" customHeight="1" thickBot="1" x14ac:dyDescent="0.25">
      <c r="E36" s="7"/>
      <c r="F36" s="19" t="s">
        <v>10</v>
      </c>
      <c r="G36" s="115">
        <f>AVERAGE(G11:G35)</f>
        <v>17156.759999999998</v>
      </c>
      <c r="H36" s="115">
        <f t="shared" ref="H36:K36" si="0">AVERAGE(H11:H35)</f>
        <v>3697.48</v>
      </c>
      <c r="I36" s="115">
        <f t="shared" si="0"/>
        <v>1765.76</v>
      </c>
      <c r="J36" s="115">
        <f t="shared" si="0"/>
        <v>1229.2</v>
      </c>
      <c r="K36" s="115">
        <f t="shared" si="0"/>
        <v>878.92</v>
      </c>
      <c r="L36" s="115">
        <f t="shared" ref="L36" si="1">AVERAGE(L11:L35)</f>
        <v>14242.4</v>
      </c>
      <c r="M36" s="115">
        <f t="shared" ref="M36" si="2">AVERAGE(M11:M35)</f>
        <v>5328.88</v>
      </c>
      <c r="N36" s="115">
        <f t="shared" ref="N36" si="3">AVERAGE(N11:N35)</f>
        <v>1695.12</v>
      </c>
      <c r="O36" s="115">
        <f t="shared" ref="O36" si="4">AVERAGE(O11:O35)</f>
        <v>2014.52</v>
      </c>
      <c r="P36" s="115">
        <f t="shared" ref="P36" si="5">AVERAGE(P11:P35)</f>
        <v>795.2</v>
      </c>
      <c r="Q36" s="116"/>
    </row>
    <row r="37" spans="5:29" ht="25.25" customHeight="1" thickBot="1" x14ac:dyDescent="0.25">
      <c r="E37" s="1"/>
      <c r="F37" s="23" t="s">
        <v>11</v>
      </c>
      <c r="G37" s="115">
        <f>STDEV(G12:G36)</f>
        <v>3996.9052401290028</v>
      </c>
      <c r="H37" s="115">
        <f t="shared" ref="H37:K37" si="6">STDEV(H12:H36)</f>
        <v>790.60286441171002</v>
      </c>
      <c r="I37" s="115">
        <f t="shared" si="6"/>
        <v>425.09520992831676</v>
      </c>
      <c r="J37" s="115">
        <f t="shared" si="6"/>
        <v>210.46797286048039</v>
      </c>
      <c r="K37" s="115">
        <f t="shared" si="6"/>
        <v>150.15393653181422</v>
      </c>
      <c r="L37" s="115">
        <f>STDEV(L12:L36)</f>
        <v>5653.5573416271855</v>
      </c>
      <c r="M37" s="115">
        <f t="shared" ref="M37" si="7">STDEV(M12:M36)</f>
        <v>4756.716097439773</v>
      </c>
      <c r="N37" s="115">
        <f t="shared" ref="N37" si="8">STDEV(N12:N36)</f>
        <v>723.19554500102743</v>
      </c>
      <c r="O37" s="115">
        <f t="shared" ref="O37" si="9">STDEV(O12:O36)</f>
        <v>338.86398453656858</v>
      </c>
      <c r="P37" s="115">
        <f t="shared" ref="P37" si="10">STDEV(P12:P36)</f>
        <v>198.61251622191369</v>
      </c>
      <c r="Q37" s="116"/>
    </row>
    <row r="38" spans="5:29" ht="25.25" customHeight="1" thickBot="1" x14ac:dyDescent="0.25">
      <c r="E38" s="1"/>
      <c r="F38" s="23" t="s">
        <v>12</v>
      </c>
      <c r="G38" s="115">
        <f>_xlfn.CONFIDENCE.T(0.5,G37,25)</f>
        <v>547.45581276077758</v>
      </c>
      <c r="H38" s="115">
        <f t="shared" ref="H38:P38" si="11">_xlfn.CONFIDENCE.T(0.5,H37,25)</f>
        <v>108.28881539696998</v>
      </c>
      <c r="I38" s="115">
        <f t="shared" si="11"/>
        <v>58.225259211926875</v>
      </c>
      <c r="J38" s="115">
        <f t="shared" si="11"/>
        <v>28.827782551764653</v>
      </c>
      <c r="K38" s="115">
        <f t="shared" si="11"/>
        <v>20.566573492395687</v>
      </c>
      <c r="L38" s="115">
        <f t="shared" si="11"/>
        <v>774.36732759525626</v>
      </c>
      <c r="M38" s="115">
        <f t="shared" si="11"/>
        <v>651.52704924075613</v>
      </c>
      <c r="N38" s="115">
        <f t="shared" si="11"/>
        <v>99.05603988267994</v>
      </c>
      <c r="O38" s="115">
        <f t="shared" si="11"/>
        <v>46.414174698781494</v>
      </c>
      <c r="P38" s="115">
        <f t="shared" si="11"/>
        <v>27.203941539835327</v>
      </c>
      <c r="Q38" s="116"/>
    </row>
    <row r="39" spans="5:29" ht="25.25" customHeight="1" thickBot="1" x14ac:dyDescent="0.25">
      <c r="E39" s="1"/>
      <c r="F39" s="23" t="s">
        <v>13</v>
      </c>
      <c r="G39" s="115">
        <f>G36-G38</f>
        <v>16609.30418723922</v>
      </c>
      <c r="H39" s="115">
        <f t="shared" ref="H39:M39" si="12">H36-H38</f>
        <v>3589.1911846030303</v>
      </c>
      <c r="I39" s="115">
        <f t="shared" si="12"/>
        <v>1707.5347407880731</v>
      </c>
      <c r="J39" s="115">
        <f t="shared" si="12"/>
        <v>1200.3722174482355</v>
      </c>
      <c r="K39" s="115">
        <f t="shared" si="12"/>
        <v>858.35342650760424</v>
      </c>
      <c r="L39" s="115">
        <f t="shared" si="12"/>
        <v>13468.032672404743</v>
      </c>
      <c r="M39" s="115">
        <f t="shared" si="12"/>
        <v>4677.3529507592439</v>
      </c>
      <c r="N39" s="115">
        <f t="shared" ref="N39" si="13">N36-N38</f>
        <v>1596.06396011732</v>
      </c>
      <c r="O39" s="115">
        <f t="shared" ref="O39" si="14">O36-O38</f>
        <v>1968.1058253012184</v>
      </c>
      <c r="P39" s="115">
        <f t="shared" ref="P39" si="15">P36-P38</f>
        <v>767.9960584601647</v>
      </c>
      <c r="Q39" s="116"/>
    </row>
    <row r="40" spans="5:29" ht="25.25" customHeight="1" thickBot="1" x14ac:dyDescent="0.35">
      <c r="E40" s="4"/>
      <c r="F40" s="24" t="s">
        <v>14</v>
      </c>
      <c r="G40" s="115">
        <f>G36+G38</f>
        <v>17704.215812760776</v>
      </c>
      <c r="H40" s="115">
        <f t="shared" ref="H40:P40" si="16">H36+H38</f>
        <v>3805.7688153969698</v>
      </c>
      <c r="I40" s="115">
        <f t="shared" si="16"/>
        <v>1823.9852592119269</v>
      </c>
      <c r="J40" s="115">
        <f t="shared" si="16"/>
        <v>1258.0277825517646</v>
      </c>
      <c r="K40" s="115">
        <f t="shared" si="16"/>
        <v>899.48657349239568</v>
      </c>
      <c r="L40" s="115">
        <f t="shared" si="16"/>
        <v>15016.767327595257</v>
      </c>
      <c r="M40" s="115">
        <f t="shared" si="16"/>
        <v>5980.4070492407564</v>
      </c>
      <c r="N40" s="115">
        <f t="shared" si="16"/>
        <v>1794.1760398826798</v>
      </c>
      <c r="O40" s="115">
        <f>O36+O38</f>
        <v>2060.9341746987816</v>
      </c>
      <c r="P40" s="115">
        <f t="shared" si="16"/>
        <v>822.40394153983539</v>
      </c>
      <c r="Q40" s="116"/>
      <c r="AA40" s="118" t="s">
        <v>50</v>
      </c>
      <c r="AB40" s="119"/>
      <c r="AC40" s="120"/>
    </row>
    <row r="41" spans="5:29" ht="21" x14ac:dyDescent="0.25">
      <c r="AA41" s="64"/>
      <c r="AB41" s="2"/>
      <c r="AC41" s="85" t="s">
        <v>51</v>
      </c>
    </row>
    <row r="42" spans="5:29" ht="21" x14ac:dyDescent="0.25">
      <c r="F42" s="79" t="s">
        <v>47</v>
      </c>
      <c r="G42" s="26">
        <v>5</v>
      </c>
      <c r="H42" s="63"/>
      <c r="L42" s="75">
        <v>5</v>
      </c>
      <c r="M42" s="63"/>
      <c r="AA42" s="65"/>
      <c r="AB42" s="86"/>
      <c r="AC42" s="87">
        <f>G42+L42</f>
        <v>10</v>
      </c>
    </row>
    <row r="45" spans="5:29" ht="29" x14ac:dyDescent="0.35">
      <c r="E45" s="28" t="s">
        <v>34</v>
      </c>
      <c r="G45" s="122" t="s">
        <v>35</v>
      </c>
      <c r="H45" s="122"/>
      <c r="I45" s="122"/>
      <c r="L45" s="122" t="s">
        <v>36</v>
      </c>
      <c r="M45" s="122"/>
      <c r="N45" s="122"/>
      <c r="AA45" s="118" t="s">
        <v>52</v>
      </c>
      <c r="AB45" s="119"/>
      <c r="AC45" s="120"/>
    </row>
    <row r="46" spans="5:29" ht="21" customHeight="1" x14ac:dyDescent="0.25">
      <c r="F46" s="114" t="s">
        <v>59</v>
      </c>
      <c r="AA46" s="64"/>
      <c r="AB46" s="2"/>
      <c r="AC46" s="12"/>
    </row>
    <row r="47" spans="5:29" ht="21" customHeight="1" x14ac:dyDescent="0.2">
      <c r="F47" t="s">
        <v>60</v>
      </c>
      <c r="G47" s="113"/>
      <c r="H47" s="67"/>
      <c r="I47" s="68"/>
      <c r="M47" s="67"/>
      <c r="N47" s="68"/>
      <c r="AA47" s="64"/>
      <c r="AB47" s="2"/>
      <c r="AC47" s="12"/>
    </row>
    <row r="48" spans="5:29" x14ac:dyDescent="0.2">
      <c r="F48" t="s">
        <v>55</v>
      </c>
      <c r="G48" s="69"/>
      <c r="H48" s="70"/>
      <c r="I48" s="71"/>
      <c r="L48" s="69"/>
      <c r="M48" s="70"/>
      <c r="N48" s="71"/>
      <c r="AA48" s="64"/>
      <c r="AB48" s="2"/>
      <c r="AC48" s="12"/>
    </row>
    <row r="49" spans="6:29" x14ac:dyDescent="0.2">
      <c r="F49" t="s">
        <v>56</v>
      </c>
      <c r="G49" s="69"/>
      <c r="H49" s="70"/>
      <c r="I49" s="71"/>
      <c r="L49" s="69"/>
      <c r="M49" s="70"/>
      <c r="N49" s="71"/>
      <c r="AA49" s="64"/>
      <c r="AB49" s="2"/>
      <c r="AC49" s="12"/>
    </row>
    <row r="50" spans="6:29" x14ac:dyDescent="0.2">
      <c r="F50" t="s">
        <v>61</v>
      </c>
      <c r="G50" s="69"/>
      <c r="H50" s="70"/>
      <c r="I50" s="71"/>
      <c r="L50" s="69"/>
      <c r="M50" s="70"/>
      <c r="N50" s="71"/>
      <c r="AA50" s="64"/>
      <c r="AB50" s="2"/>
      <c r="AC50" s="12"/>
    </row>
    <row r="51" spans="6:29" x14ac:dyDescent="0.2">
      <c r="F51" t="s">
        <v>62</v>
      </c>
      <c r="G51" s="69"/>
      <c r="H51" s="70"/>
      <c r="I51" s="71"/>
      <c r="L51" s="69"/>
      <c r="M51" s="70"/>
      <c r="N51" s="71"/>
      <c r="AA51" s="64"/>
      <c r="AB51" s="2"/>
      <c r="AC51" s="12"/>
    </row>
    <row r="52" spans="6:29" x14ac:dyDescent="0.2">
      <c r="F52" t="s">
        <v>57</v>
      </c>
      <c r="G52" s="69"/>
      <c r="H52" s="70"/>
      <c r="I52" s="71"/>
      <c r="L52" s="69"/>
      <c r="M52" s="70"/>
      <c r="N52" s="71"/>
      <c r="AA52" s="64"/>
      <c r="AB52" s="2"/>
      <c r="AC52" s="12"/>
    </row>
    <row r="53" spans="6:29" x14ac:dyDescent="0.2">
      <c r="F53" t="s">
        <v>58</v>
      </c>
      <c r="G53" s="69"/>
      <c r="H53" s="70"/>
      <c r="I53" s="71"/>
      <c r="L53" s="69"/>
      <c r="M53" s="70"/>
      <c r="N53" s="71"/>
      <c r="AA53" s="64"/>
      <c r="AB53" s="2"/>
      <c r="AC53" s="12"/>
    </row>
    <row r="54" spans="6:29" x14ac:dyDescent="0.2">
      <c r="G54" s="69"/>
      <c r="H54" s="70"/>
      <c r="I54" s="71"/>
      <c r="L54" s="69"/>
      <c r="M54" s="70"/>
      <c r="N54" s="71"/>
      <c r="AA54" s="64"/>
      <c r="AB54" s="2"/>
      <c r="AC54" s="12"/>
    </row>
    <row r="55" spans="6:29" x14ac:dyDescent="0.2">
      <c r="G55" s="69"/>
      <c r="H55" s="70"/>
      <c r="I55" s="71"/>
      <c r="L55" s="69"/>
      <c r="M55" s="70"/>
      <c r="N55" s="71"/>
      <c r="AA55" s="64"/>
      <c r="AB55" s="2"/>
      <c r="AC55" s="12"/>
    </row>
    <row r="56" spans="6:29" x14ac:dyDescent="0.2">
      <c r="G56" s="72"/>
      <c r="H56" s="73"/>
      <c r="I56" s="74"/>
      <c r="L56" s="72"/>
      <c r="M56" s="73"/>
      <c r="N56" s="74"/>
      <c r="AA56" s="64"/>
      <c r="AB56" s="2"/>
      <c r="AC56" s="12"/>
    </row>
    <row r="57" spans="6:29" ht="21" x14ac:dyDescent="0.25">
      <c r="G57" s="66" t="s">
        <v>28</v>
      </c>
      <c r="H57" s="2"/>
      <c r="I57" s="2"/>
      <c r="L57" s="66" t="s">
        <v>29</v>
      </c>
      <c r="M57" s="2"/>
      <c r="N57" s="2"/>
      <c r="AA57" s="64"/>
      <c r="AB57" s="2"/>
      <c r="AC57" s="81"/>
    </row>
    <row r="58" spans="6:29" ht="21" x14ac:dyDescent="0.25">
      <c r="F58" s="78" t="s">
        <v>47</v>
      </c>
      <c r="G58" s="25">
        <v>1</v>
      </c>
      <c r="H58" s="63"/>
      <c r="L58" s="78" t="s">
        <v>47</v>
      </c>
      <c r="M58" s="25">
        <v>1</v>
      </c>
      <c r="N58" s="63"/>
      <c r="AA58" s="64"/>
      <c r="AB58" s="57"/>
      <c r="AC58" s="81">
        <f>G58+M58</f>
        <v>2</v>
      </c>
    </row>
    <row r="59" spans="6:29" ht="21" x14ac:dyDescent="0.25">
      <c r="AA59" s="64"/>
      <c r="AB59" s="2"/>
      <c r="AC59" s="81"/>
    </row>
    <row r="60" spans="6:29" ht="21" customHeight="1" x14ac:dyDescent="0.25">
      <c r="G60" s="113"/>
      <c r="H60" s="67"/>
      <c r="I60" s="68"/>
      <c r="L60" s="113"/>
      <c r="M60" s="67"/>
      <c r="N60" s="68"/>
      <c r="AA60" s="64"/>
      <c r="AB60" s="2"/>
      <c r="AC60" s="81"/>
    </row>
    <row r="61" spans="6:29" ht="21" x14ac:dyDescent="0.25">
      <c r="F61" t="s">
        <v>6</v>
      </c>
      <c r="G61" s="69"/>
      <c r="H61" s="70"/>
      <c r="I61" s="71"/>
      <c r="L61" s="69"/>
      <c r="M61" s="70"/>
      <c r="N61" s="71"/>
      <c r="AA61" s="64"/>
      <c r="AB61" s="2"/>
      <c r="AC61" s="81"/>
    </row>
    <row r="62" spans="6:29" ht="21" x14ac:dyDescent="0.25">
      <c r="G62" s="69"/>
      <c r="H62" s="70"/>
      <c r="I62" s="71"/>
      <c r="L62" s="69"/>
      <c r="M62" s="70"/>
      <c r="N62" s="71"/>
      <c r="AA62" s="64"/>
      <c r="AB62" s="2"/>
      <c r="AC62" s="81"/>
    </row>
    <row r="63" spans="6:29" ht="21" x14ac:dyDescent="0.25">
      <c r="G63" s="69"/>
      <c r="H63" s="70"/>
      <c r="I63" s="71"/>
      <c r="L63" s="69"/>
      <c r="M63" s="70"/>
      <c r="N63" s="71"/>
      <c r="AA63" s="64"/>
      <c r="AB63" s="2"/>
      <c r="AC63" s="81"/>
    </row>
    <row r="64" spans="6:29" ht="21" x14ac:dyDescent="0.25">
      <c r="G64" s="69"/>
      <c r="H64" s="70"/>
      <c r="I64" s="71"/>
      <c r="L64" s="69"/>
      <c r="M64" s="70"/>
      <c r="N64" s="71"/>
      <c r="AA64" s="64"/>
      <c r="AB64" s="2"/>
      <c r="AC64" s="81"/>
    </row>
    <row r="65" spans="6:29" ht="21" x14ac:dyDescent="0.25">
      <c r="G65" s="69"/>
      <c r="H65" s="70"/>
      <c r="I65" s="71"/>
      <c r="L65" s="69"/>
      <c r="M65" s="70"/>
      <c r="N65" s="71"/>
      <c r="AA65" s="64"/>
      <c r="AB65" s="2"/>
      <c r="AC65" s="81"/>
    </row>
    <row r="66" spans="6:29" ht="21" x14ac:dyDescent="0.25">
      <c r="G66" s="72"/>
      <c r="H66" s="73"/>
      <c r="I66" s="74"/>
      <c r="L66" s="72"/>
      <c r="M66" s="73"/>
      <c r="N66" s="74"/>
      <c r="AA66" s="64"/>
      <c r="AB66" s="2"/>
      <c r="AC66" s="81"/>
    </row>
    <row r="67" spans="6:29" ht="21" x14ac:dyDescent="0.25">
      <c r="G67" s="66" t="s">
        <v>30</v>
      </c>
      <c r="H67" s="9"/>
      <c r="I67" s="9"/>
      <c r="L67" s="66" t="s">
        <v>31</v>
      </c>
      <c r="M67" s="2"/>
      <c r="N67" s="2"/>
      <c r="AA67" s="64"/>
      <c r="AB67" s="2"/>
      <c r="AC67" s="81"/>
    </row>
    <row r="68" spans="6:29" ht="21" x14ac:dyDescent="0.25">
      <c r="F68" s="78" t="s">
        <v>47</v>
      </c>
      <c r="G68" s="25">
        <v>1</v>
      </c>
      <c r="H68" s="63"/>
      <c r="I68" s="9"/>
      <c r="L68" s="78" t="s">
        <v>47</v>
      </c>
      <c r="M68" s="25">
        <v>1</v>
      </c>
      <c r="N68" s="63"/>
      <c r="AA68" s="64"/>
      <c r="AB68" s="57"/>
      <c r="AC68" s="81">
        <f>G68+M68</f>
        <v>2</v>
      </c>
    </row>
    <row r="69" spans="6:29" ht="21" x14ac:dyDescent="0.25">
      <c r="G69" s="9"/>
      <c r="H69" s="9"/>
      <c r="I69" s="9"/>
      <c r="L69" s="9"/>
      <c r="M69" s="9"/>
      <c r="N69" s="9"/>
      <c r="AA69" s="64"/>
      <c r="AB69" s="2"/>
      <c r="AC69" s="81"/>
    </row>
    <row r="70" spans="6:29" ht="21" x14ac:dyDescent="0.25">
      <c r="P70" t="s">
        <v>6</v>
      </c>
      <c r="AA70" s="64"/>
      <c r="AB70" s="2"/>
      <c r="AC70" s="81"/>
    </row>
    <row r="71" spans="6:29" ht="21" x14ac:dyDescent="0.25">
      <c r="G71" s="113"/>
      <c r="H71" s="67"/>
      <c r="I71" s="68"/>
      <c r="L71" s="113"/>
      <c r="M71" s="67"/>
      <c r="N71" s="68"/>
      <c r="AA71" s="64"/>
      <c r="AB71" s="2"/>
      <c r="AC71" s="81"/>
    </row>
    <row r="72" spans="6:29" ht="21" x14ac:dyDescent="0.25">
      <c r="G72" s="69"/>
      <c r="H72" s="70"/>
      <c r="I72" s="71"/>
      <c r="L72" s="69"/>
      <c r="M72" s="70"/>
      <c r="N72" s="71"/>
      <c r="AA72" s="64"/>
      <c r="AB72" s="2"/>
      <c r="AC72" s="81"/>
    </row>
    <row r="73" spans="6:29" ht="21" x14ac:dyDescent="0.25">
      <c r="G73" s="69"/>
      <c r="H73" s="70"/>
      <c r="I73" s="71"/>
      <c r="L73" s="69"/>
      <c r="M73" s="70"/>
      <c r="N73" s="71"/>
      <c r="AA73" s="64"/>
      <c r="AB73" s="2"/>
      <c r="AC73" s="81"/>
    </row>
    <row r="74" spans="6:29" ht="21" x14ac:dyDescent="0.25">
      <c r="G74" s="69"/>
      <c r="H74" s="70"/>
      <c r="I74" s="71"/>
      <c r="L74" s="69"/>
      <c r="M74" s="70"/>
      <c r="N74" s="71"/>
      <c r="AA74" s="64"/>
      <c r="AB74" s="2"/>
      <c r="AC74" s="81"/>
    </row>
    <row r="75" spans="6:29" ht="21" x14ac:dyDescent="0.25">
      <c r="G75" s="69"/>
      <c r="H75" s="70"/>
      <c r="I75" s="71"/>
      <c r="L75" s="69"/>
      <c r="M75" s="70"/>
      <c r="N75" s="71"/>
      <c r="AA75" s="64"/>
      <c r="AB75" s="2"/>
      <c r="AC75" s="81"/>
    </row>
    <row r="76" spans="6:29" ht="21" x14ac:dyDescent="0.25">
      <c r="G76" s="69"/>
      <c r="H76" s="70"/>
      <c r="I76" s="71"/>
      <c r="L76" s="69"/>
      <c r="M76" s="70"/>
      <c r="N76" s="71"/>
      <c r="AA76" s="64"/>
      <c r="AB76" s="2"/>
      <c r="AC76" s="81"/>
    </row>
    <row r="77" spans="6:29" ht="21" x14ac:dyDescent="0.25">
      <c r="G77" s="72"/>
      <c r="H77" s="73"/>
      <c r="I77" s="74"/>
      <c r="L77" s="72"/>
      <c r="M77" s="73"/>
      <c r="N77" s="74"/>
      <c r="AA77" s="64"/>
      <c r="AB77" s="2"/>
      <c r="AC77" s="81"/>
    </row>
    <row r="78" spans="6:29" ht="21" x14ac:dyDescent="0.25">
      <c r="G78" s="21" t="s">
        <v>32</v>
      </c>
      <c r="L78" s="21" t="s">
        <v>33</v>
      </c>
      <c r="AA78" s="64"/>
      <c r="AB78" s="2"/>
      <c r="AC78" s="81"/>
    </row>
    <row r="79" spans="6:29" ht="21" x14ac:dyDescent="0.25">
      <c r="F79" s="78" t="s">
        <v>47</v>
      </c>
      <c r="G79" s="25">
        <v>1.5</v>
      </c>
      <c r="H79" s="63"/>
      <c r="L79" s="78" t="s">
        <v>47</v>
      </c>
      <c r="M79" s="25">
        <v>1.5</v>
      </c>
      <c r="N79" s="63"/>
      <c r="AA79" s="64"/>
      <c r="AB79" s="57"/>
      <c r="AC79" s="81">
        <f>G79+M79</f>
        <v>3</v>
      </c>
    </row>
    <row r="80" spans="6:29" ht="21" x14ac:dyDescent="0.25">
      <c r="G80" s="9"/>
      <c r="H80" s="9"/>
      <c r="I80" s="9"/>
      <c r="L80" s="9"/>
      <c r="M80" s="9"/>
      <c r="N80" s="9"/>
      <c r="AA80" s="64"/>
      <c r="AB80" s="2"/>
      <c r="AC80" s="81"/>
    </row>
    <row r="81" spans="5:29" ht="21" x14ac:dyDescent="0.25">
      <c r="F81" s="114" t="s">
        <v>63</v>
      </c>
      <c r="AA81" s="64"/>
      <c r="AB81" s="2"/>
      <c r="AC81" s="81"/>
    </row>
    <row r="82" spans="5:29" ht="21" x14ac:dyDescent="0.25">
      <c r="E82" s="2"/>
      <c r="F82" s="2"/>
      <c r="G82" s="117"/>
      <c r="H82" s="67"/>
      <c r="I82" s="67"/>
      <c r="J82" s="67"/>
      <c r="K82" s="67"/>
      <c r="L82" s="68"/>
      <c r="M82" s="117"/>
      <c r="N82" s="67"/>
      <c r="O82" s="67"/>
      <c r="P82" s="67"/>
      <c r="Q82" s="67"/>
      <c r="R82" s="68"/>
      <c r="AA82" s="64"/>
      <c r="AB82" s="2"/>
      <c r="AC82" s="81"/>
    </row>
    <row r="83" spans="5:29" ht="21" x14ac:dyDescent="0.25">
      <c r="E83" s="2"/>
      <c r="F83" s="2"/>
      <c r="G83" s="69"/>
      <c r="H83" s="70"/>
      <c r="I83" s="70"/>
      <c r="J83" s="70"/>
      <c r="K83" s="70"/>
      <c r="L83" s="71"/>
      <c r="M83" s="69"/>
      <c r="N83" s="70"/>
      <c r="O83" s="70"/>
      <c r="P83" s="70"/>
      <c r="Q83" s="70"/>
      <c r="R83" s="71"/>
      <c r="AA83" s="64"/>
      <c r="AB83" s="2"/>
      <c r="AC83" s="81"/>
    </row>
    <row r="84" spans="5:29" ht="21" x14ac:dyDescent="0.25">
      <c r="E84" s="2"/>
      <c r="F84" s="2"/>
      <c r="G84" s="69"/>
      <c r="H84" s="70"/>
      <c r="I84" s="70"/>
      <c r="J84" s="70"/>
      <c r="K84" s="70"/>
      <c r="L84" s="71"/>
      <c r="M84" s="69"/>
      <c r="N84" s="70"/>
      <c r="O84" s="70"/>
      <c r="P84" s="70"/>
      <c r="Q84" s="70"/>
      <c r="R84" s="71"/>
      <c r="AA84" s="64"/>
      <c r="AB84" s="2"/>
      <c r="AC84" s="81"/>
    </row>
    <row r="85" spans="5:29" ht="21" x14ac:dyDescent="0.25">
      <c r="E85" s="2"/>
      <c r="F85" s="2"/>
      <c r="G85" s="69"/>
      <c r="H85" s="70"/>
      <c r="I85" s="70"/>
      <c r="J85" s="70"/>
      <c r="K85" s="70"/>
      <c r="L85" s="71"/>
      <c r="M85" s="69"/>
      <c r="N85" s="70"/>
      <c r="O85" s="70"/>
      <c r="P85" s="70"/>
      <c r="Q85" s="70"/>
      <c r="R85" s="71"/>
      <c r="AA85" s="64"/>
      <c r="AB85" s="2"/>
      <c r="AC85" s="81"/>
    </row>
    <row r="86" spans="5:29" ht="21" x14ac:dyDescent="0.25">
      <c r="E86" s="2"/>
      <c r="F86" s="2"/>
      <c r="G86" s="69"/>
      <c r="H86" s="70"/>
      <c r="I86" s="70"/>
      <c r="J86" s="70"/>
      <c r="K86" s="70"/>
      <c r="L86" s="71"/>
      <c r="M86" s="69"/>
      <c r="N86" s="70"/>
      <c r="O86" s="70"/>
      <c r="P86" s="70"/>
      <c r="Q86" s="70"/>
      <c r="R86" s="71"/>
      <c r="AA86" s="64"/>
      <c r="AB86" s="2"/>
      <c r="AC86" s="81"/>
    </row>
    <row r="87" spans="5:29" ht="21" x14ac:dyDescent="0.25">
      <c r="E87" s="2"/>
      <c r="F87" s="2"/>
      <c r="G87" s="69"/>
      <c r="H87" s="70"/>
      <c r="I87" s="70"/>
      <c r="J87" s="70"/>
      <c r="K87" s="70"/>
      <c r="L87" s="71"/>
      <c r="M87" s="69"/>
      <c r="N87" s="70"/>
      <c r="O87" s="70"/>
      <c r="P87" s="70"/>
      <c r="Q87" s="70"/>
      <c r="R87" s="71"/>
      <c r="AA87" s="64"/>
      <c r="AB87" s="2"/>
      <c r="AC87" s="81"/>
    </row>
    <row r="88" spans="5:29" ht="21" x14ac:dyDescent="0.25">
      <c r="E88" s="2"/>
      <c r="F88" s="2"/>
      <c r="G88" s="69"/>
      <c r="H88" s="70"/>
      <c r="I88" s="70"/>
      <c r="J88" s="70"/>
      <c r="K88" s="70"/>
      <c r="L88" s="71"/>
      <c r="M88" s="69"/>
      <c r="N88" s="70"/>
      <c r="O88" s="70"/>
      <c r="P88" s="70"/>
      <c r="Q88" s="70"/>
      <c r="R88" s="71"/>
      <c r="AA88" s="64"/>
      <c r="AB88" s="2"/>
      <c r="AC88" s="81"/>
    </row>
    <row r="89" spans="5:29" ht="21" x14ac:dyDescent="0.25">
      <c r="E89" s="2"/>
      <c r="F89" s="2"/>
      <c r="G89" s="69"/>
      <c r="H89" s="70"/>
      <c r="I89" s="70"/>
      <c r="J89" s="70"/>
      <c r="K89" s="70"/>
      <c r="L89" s="71"/>
      <c r="M89" s="69"/>
      <c r="N89" s="70"/>
      <c r="O89" s="70"/>
      <c r="P89" s="70"/>
      <c r="Q89" s="70"/>
      <c r="R89" s="71"/>
      <c r="AA89" s="64"/>
      <c r="AB89" s="2"/>
      <c r="AC89" s="81"/>
    </row>
    <row r="90" spans="5:29" ht="21" x14ac:dyDescent="0.25">
      <c r="E90" s="2"/>
      <c r="F90" s="2"/>
      <c r="G90" s="69"/>
      <c r="H90" s="70"/>
      <c r="I90" s="70"/>
      <c r="J90" s="70"/>
      <c r="K90" s="70"/>
      <c r="L90" s="71"/>
      <c r="M90" s="69"/>
      <c r="N90" s="70"/>
      <c r="O90" s="70"/>
      <c r="P90" s="70"/>
      <c r="Q90" s="70"/>
      <c r="R90" s="71"/>
      <c r="AA90" s="64"/>
      <c r="AB90" s="2"/>
      <c r="AC90" s="81"/>
    </row>
    <row r="91" spans="5:29" ht="21" x14ac:dyDescent="0.25">
      <c r="E91" s="2"/>
      <c r="F91" s="2"/>
      <c r="G91" s="69"/>
      <c r="H91" s="70"/>
      <c r="I91" s="70"/>
      <c r="J91" s="70"/>
      <c r="K91" s="70"/>
      <c r="L91" s="71"/>
      <c r="M91" s="69"/>
      <c r="N91" s="70"/>
      <c r="O91" s="70"/>
      <c r="P91" s="70"/>
      <c r="Q91" s="70"/>
      <c r="R91" s="71"/>
      <c r="AA91" s="64"/>
      <c r="AB91" s="2"/>
      <c r="AC91" s="81"/>
    </row>
    <row r="92" spans="5:29" ht="21" x14ac:dyDescent="0.25">
      <c r="E92" s="2"/>
      <c r="F92" s="2"/>
      <c r="G92" s="69"/>
      <c r="H92" s="70"/>
      <c r="I92" s="70"/>
      <c r="J92" s="70"/>
      <c r="K92" s="70"/>
      <c r="L92" s="71"/>
      <c r="M92" s="69"/>
      <c r="N92" s="70"/>
      <c r="O92" s="70"/>
      <c r="P92" s="70"/>
      <c r="Q92" s="70"/>
      <c r="R92" s="71"/>
      <c r="AA92" s="64"/>
      <c r="AB92" s="2"/>
      <c r="AC92" s="81"/>
    </row>
    <row r="93" spans="5:29" ht="21" x14ac:dyDescent="0.25">
      <c r="E93" s="2"/>
      <c r="F93" s="2"/>
      <c r="G93" s="69"/>
      <c r="H93" s="70"/>
      <c r="I93" s="70"/>
      <c r="J93" s="70"/>
      <c r="K93" s="70"/>
      <c r="L93" s="71"/>
      <c r="M93" s="69"/>
      <c r="N93" s="70"/>
      <c r="O93" s="70"/>
      <c r="P93" s="70"/>
      <c r="Q93" s="70"/>
      <c r="R93" s="71"/>
      <c r="AA93" s="64"/>
      <c r="AB93" s="2"/>
      <c r="AC93" s="81"/>
    </row>
    <row r="94" spans="5:29" ht="21" x14ac:dyDescent="0.25">
      <c r="E94" s="2"/>
      <c r="F94" s="2"/>
      <c r="G94" s="69"/>
      <c r="H94" s="70"/>
      <c r="I94" s="70"/>
      <c r="J94" s="70"/>
      <c r="K94" s="70"/>
      <c r="L94" s="71"/>
      <c r="M94" s="69"/>
      <c r="N94" s="70"/>
      <c r="O94" s="70"/>
      <c r="P94" s="70"/>
      <c r="Q94" s="70"/>
      <c r="R94" s="71"/>
      <c r="AA94" s="64"/>
      <c r="AB94" s="2"/>
      <c r="AC94" s="81"/>
    </row>
    <row r="95" spans="5:29" ht="21" x14ac:dyDescent="0.25">
      <c r="E95" s="2"/>
      <c r="F95" s="2"/>
      <c r="G95" s="69"/>
      <c r="H95" s="70"/>
      <c r="I95" s="70"/>
      <c r="J95" s="70"/>
      <c r="K95" s="70"/>
      <c r="L95" s="71"/>
      <c r="M95" s="69"/>
      <c r="N95" s="70"/>
      <c r="O95" s="70"/>
      <c r="P95" s="70"/>
      <c r="Q95" s="70"/>
      <c r="R95" s="71"/>
      <c r="AA95" s="64"/>
      <c r="AB95" s="2"/>
      <c r="AC95" s="81"/>
    </row>
    <row r="96" spans="5:29" ht="21" x14ac:dyDescent="0.25">
      <c r="E96" s="2"/>
      <c r="F96" s="2"/>
      <c r="G96" s="69"/>
      <c r="H96" s="70"/>
      <c r="I96" s="70"/>
      <c r="J96" s="70"/>
      <c r="K96" s="70"/>
      <c r="L96" s="71"/>
      <c r="M96" s="69"/>
      <c r="N96" s="70"/>
      <c r="O96" s="70"/>
      <c r="P96" s="70"/>
      <c r="Q96" s="70"/>
      <c r="R96" s="71"/>
      <c r="AA96" s="64"/>
      <c r="AB96" s="2"/>
      <c r="AC96" s="81"/>
    </row>
    <row r="97" spans="5:29" ht="21" x14ac:dyDescent="0.25">
      <c r="E97" s="2"/>
      <c r="F97" s="2"/>
      <c r="G97" s="69"/>
      <c r="H97" s="70"/>
      <c r="I97" s="70"/>
      <c r="J97" s="70"/>
      <c r="K97" s="70"/>
      <c r="L97" s="71"/>
      <c r="M97" s="69"/>
      <c r="N97" s="70"/>
      <c r="O97" s="70"/>
      <c r="P97" s="70"/>
      <c r="Q97" s="70"/>
      <c r="R97" s="71"/>
      <c r="AA97" s="64"/>
      <c r="AB97" s="2"/>
      <c r="AC97" s="81"/>
    </row>
    <row r="98" spans="5:29" ht="21" x14ac:dyDescent="0.25">
      <c r="E98" s="2"/>
      <c r="F98" s="2"/>
      <c r="G98" s="72"/>
      <c r="H98" s="73"/>
      <c r="I98" s="73"/>
      <c r="J98" s="73"/>
      <c r="K98" s="73"/>
      <c r="L98" s="74"/>
      <c r="M98" s="72"/>
      <c r="N98" s="73"/>
      <c r="O98" s="73"/>
      <c r="P98" s="73"/>
      <c r="Q98" s="73"/>
      <c r="R98" s="74"/>
      <c r="AA98" s="64"/>
      <c r="AB98" s="2"/>
      <c r="AC98" s="81"/>
    </row>
    <row r="99" spans="5:29" ht="21" x14ac:dyDescent="0.25">
      <c r="E99" s="2"/>
      <c r="F99" s="2"/>
      <c r="G99" s="66" t="s">
        <v>45</v>
      </c>
      <c r="H99" s="2"/>
      <c r="I99" s="2"/>
      <c r="J99" s="2"/>
      <c r="K99" s="2"/>
      <c r="M99" s="66" t="s">
        <v>46</v>
      </c>
      <c r="N99" s="2"/>
      <c r="O99" s="2"/>
      <c r="P99" s="2"/>
      <c r="Q99" s="2"/>
      <c r="AA99" s="64"/>
      <c r="AB99" s="2"/>
      <c r="AC99" s="81"/>
    </row>
    <row r="100" spans="5:29" ht="21" customHeight="1" x14ac:dyDescent="0.25">
      <c r="F100" s="78" t="s">
        <v>47</v>
      </c>
      <c r="G100" s="75">
        <v>1.5</v>
      </c>
      <c r="H100" s="63"/>
      <c r="L100" s="78" t="s">
        <v>47</v>
      </c>
      <c r="M100" s="75">
        <v>1.5</v>
      </c>
      <c r="N100" s="63"/>
      <c r="AA100" s="64"/>
      <c r="AB100" s="86"/>
      <c r="AC100" s="82">
        <f>G100+M100</f>
        <v>3</v>
      </c>
    </row>
    <row r="101" spans="5:29" ht="24" x14ac:dyDescent="0.3">
      <c r="F101" s="77"/>
      <c r="H101" s="76"/>
      <c r="L101" s="77"/>
      <c r="AA101" s="83" t="s">
        <v>48</v>
      </c>
      <c r="AB101" s="32"/>
      <c r="AC101" s="84">
        <f>SUM(AC58:AC100)</f>
        <v>10</v>
      </c>
    </row>
    <row r="102" spans="5:29" x14ac:dyDescent="0.2">
      <c r="Y102" s="32"/>
    </row>
    <row r="103" spans="5:29" ht="29" x14ac:dyDescent="0.35">
      <c r="E103" s="40" t="s">
        <v>23</v>
      </c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89"/>
      <c r="Z103" s="50"/>
      <c r="AA103" s="118" t="s">
        <v>53</v>
      </c>
      <c r="AB103" s="119"/>
      <c r="AC103" s="120"/>
    </row>
    <row r="104" spans="5:29" ht="26" x14ac:dyDescent="0.3">
      <c r="E104" s="42"/>
      <c r="F104" s="43" t="s">
        <v>37</v>
      </c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4"/>
      <c r="R104" s="44"/>
      <c r="S104" s="44"/>
      <c r="T104" s="44"/>
      <c r="U104" s="44"/>
      <c r="V104" s="44"/>
      <c r="W104" s="44"/>
      <c r="X104" s="44"/>
      <c r="Y104" s="90"/>
      <c r="Z104" s="50"/>
      <c r="AA104" s="64"/>
      <c r="AB104" s="9"/>
      <c r="AC104" s="97"/>
    </row>
    <row r="105" spans="5:29" ht="26" x14ac:dyDescent="0.3">
      <c r="E105" s="42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4"/>
      <c r="R105" s="44"/>
      <c r="S105" s="44"/>
      <c r="T105" s="44"/>
      <c r="U105" s="44"/>
      <c r="V105" s="44"/>
      <c r="W105" s="44"/>
      <c r="X105" s="44"/>
      <c r="Y105" s="90"/>
      <c r="Z105" s="50"/>
      <c r="AA105" s="64"/>
      <c r="AB105" s="9"/>
      <c r="AC105" s="97"/>
    </row>
    <row r="106" spans="5:29" ht="26" x14ac:dyDescent="0.3">
      <c r="E106" s="42"/>
      <c r="F106" s="43" t="s">
        <v>65</v>
      </c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4"/>
      <c r="R106" s="44"/>
      <c r="S106" s="44"/>
      <c r="T106" s="44"/>
      <c r="U106" s="44"/>
      <c r="V106" s="44"/>
      <c r="W106" s="44"/>
      <c r="X106" s="45"/>
      <c r="Y106" s="95"/>
      <c r="Z106" s="94"/>
      <c r="AA106" s="64"/>
      <c r="AB106" s="9"/>
      <c r="AC106" s="97"/>
    </row>
    <row r="107" spans="5:29" ht="26" x14ac:dyDescent="0.3">
      <c r="E107" s="42">
        <v>1</v>
      </c>
      <c r="F107" s="43" t="s">
        <v>66</v>
      </c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4"/>
      <c r="R107" s="44"/>
      <c r="S107" s="44"/>
      <c r="T107" s="44"/>
      <c r="U107" s="44"/>
      <c r="V107" s="44"/>
      <c r="W107" s="44">
        <v>1</v>
      </c>
      <c r="X107" s="46" t="s">
        <v>69</v>
      </c>
      <c r="Y107" s="91"/>
      <c r="Z107" s="94"/>
      <c r="AA107" s="64"/>
      <c r="AB107" s="57"/>
      <c r="AC107" s="98">
        <v>2</v>
      </c>
    </row>
    <row r="108" spans="5:29" ht="26" x14ac:dyDescent="0.3">
      <c r="E108" s="42">
        <v>2</v>
      </c>
      <c r="F108" s="43" t="s">
        <v>38</v>
      </c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4"/>
      <c r="R108" s="44"/>
      <c r="S108" s="44"/>
      <c r="T108" s="44"/>
      <c r="U108" s="44"/>
      <c r="V108" s="44"/>
      <c r="W108" s="44">
        <v>2</v>
      </c>
      <c r="X108" s="46" t="s">
        <v>70</v>
      </c>
      <c r="Y108" s="91"/>
      <c r="Z108" s="94"/>
      <c r="AA108" s="64"/>
      <c r="AB108" s="57"/>
      <c r="AC108" s="98">
        <v>2</v>
      </c>
    </row>
    <row r="109" spans="5:29" ht="26" x14ac:dyDescent="0.3">
      <c r="E109" s="42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4"/>
      <c r="R109" s="44"/>
      <c r="S109" s="44"/>
      <c r="T109" s="44"/>
      <c r="U109" s="44"/>
      <c r="V109" s="44"/>
      <c r="W109" s="44"/>
      <c r="X109" s="47"/>
      <c r="Y109" s="96"/>
      <c r="Z109" s="94"/>
      <c r="AA109" s="64"/>
      <c r="AB109" s="57"/>
      <c r="AC109" s="98"/>
    </row>
    <row r="110" spans="5:29" ht="26" x14ac:dyDescent="0.3">
      <c r="E110" s="42">
        <v>3</v>
      </c>
      <c r="F110" s="43" t="s">
        <v>64</v>
      </c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4"/>
      <c r="R110" s="44"/>
      <c r="S110" s="44"/>
      <c r="T110" s="44"/>
      <c r="U110" s="44"/>
      <c r="V110" s="44"/>
      <c r="W110" s="44">
        <v>3</v>
      </c>
      <c r="X110" s="48" t="s">
        <v>71</v>
      </c>
      <c r="Y110" s="92"/>
      <c r="Z110" s="50"/>
      <c r="AA110" s="64"/>
      <c r="AB110" s="57"/>
      <c r="AC110" s="98">
        <v>2</v>
      </c>
    </row>
    <row r="111" spans="5:29" ht="26" x14ac:dyDescent="0.3">
      <c r="E111" s="42">
        <v>4</v>
      </c>
      <c r="F111" s="43" t="s">
        <v>39</v>
      </c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4"/>
      <c r="R111" s="44"/>
      <c r="S111" s="44"/>
      <c r="T111" s="44"/>
      <c r="U111" s="44"/>
      <c r="V111" s="44"/>
      <c r="W111" s="44">
        <v>4</v>
      </c>
      <c r="X111" s="48" t="s">
        <v>72</v>
      </c>
      <c r="Y111" s="92"/>
      <c r="Z111" s="50"/>
      <c r="AA111" s="64"/>
      <c r="AB111" s="57"/>
      <c r="AC111" s="98">
        <v>2</v>
      </c>
    </row>
    <row r="112" spans="5:29" ht="26" x14ac:dyDescent="0.3">
      <c r="E112" s="42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4"/>
      <c r="R112" s="44"/>
      <c r="S112" s="44"/>
      <c r="T112" s="44"/>
      <c r="U112" s="44"/>
      <c r="V112" s="44"/>
      <c r="W112" s="44"/>
      <c r="X112" s="47"/>
      <c r="Y112" s="96"/>
      <c r="Z112" s="50"/>
      <c r="AA112" s="64"/>
      <c r="AB112" s="9"/>
      <c r="AC112" s="98"/>
    </row>
    <row r="113" spans="5:29" ht="26" x14ac:dyDescent="0.3">
      <c r="E113" s="42"/>
      <c r="F113" s="43" t="s">
        <v>24</v>
      </c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4"/>
      <c r="R113" s="44"/>
      <c r="S113" s="44"/>
      <c r="T113" s="44"/>
      <c r="U113" s="44"/>
      <c r="V113" s="44"/>
      <c r="W113" s="44"/>
      <c r="X113" s="49"/>
      <c r="Y113" s="92"/>
      <c r="Z113" s="50"/>
      <c r="AA113" s="64"/>
      <c r="AB113" s="9"/>
      <c r="AC113" s="98"/>
    </row>
    <row r="114" spans="5:29" ht="26" x14ac:dyDescent="0.3">
      <c r="E114" s="42">
        <v>5</v>
      </c>
      <c r="F114" s="43" t="s">
        <v>40</v>
      </c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4"/>
      <c r="R114" s="44"/>
      <c r="S114" s="44"/>
      <c r="T114" s="44"/>
      <c r="U114" s="44"/>
      <c r="V114" s="44"/>
      <c r="W114" s="44">
        <v>5</v>
      </c>
      <c r="X114" s="48" t="s">
        <v>74</v>
      </c>
      <c r="Y114" s="92"/>
      <c r="Z114" s="94"/>
      <c r="AA114" s="64"/>
      <c r="AB114" s="57"/>
      <c r="AC114" s="98">
        <v>2</v>
      </c>
    </row>
    <row r="115" spans="5:29" ht="26" x14ac:dyDescent="0.3">
      <c r="E115" s="42">
        <v>6</v>
      </c>
      <c r="F115" s="43" t="s">
        <v>41</v>
      </c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4"/>
      <c r="R115" s="44"/>
      <c r="S115" s="44"/>
      <c r="T115" s="44"/>
      <c r="U115" s="44"/>
      <c r="V115" s="44"/>
      <c r="W115" s="44">
        <v>6</v>
      </c>
      <c r="X115" s="48" t="s">
        <v>73</v>
      </c>
      <c r="Y115" s="92"/>
      <c r="Z115" s="94"/>
      <c r="AA115" s="64"/>
      <c r="AB115" s="57"/>
      <c r="AC115" s="98">
        <v>2</v>
      </c>
    </row>
    <row r="116" spans="5:29" ht="26" x14ac:dyDescent="0.3">
      <c r="E116" s="42">
        <v>7</v>
      </c>
      <c r="F116" s="43" t="s">
        <v>42</v>
      </c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4"/>
      <c r="R116" s="44"/>
      <c r="S116" s="44"/>
      <c r="T116" s="44"/>
      <c r="U116" s="44"/>
      <c r="V116" s="44"/>
      <c r="W116" s="44">
        <v>7</v>
      </c>
      <c r="X116" s="48" t="s">
        <v>75</v>
      </c>
      <c r="Y116" s="92"/>
      <c r="Z116" s="94"/>
      <c r="AA116" s="64"/>
      <c r="AB116" s="57"/>
      <c r="AC116" s="98">
        <v>2</v>
      </c>
    </row>
    <row r="117" spans="5:29" ht="26" x14ac:dyDescent="0.3">
      <c r="E117" s="42">
        <v>8</v>
      </c>
      <c r="F117" s="43" t="s">
        <v>43</v>
      </c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4"/>
      <c r="R117" s="44"/>
      <c r="S117" s="44"/>
      <c r="T117" s="44"/>
      <c r="U117" s="44"/>
      <c r="V117" s="44"/>
      <c r="W117" s="50">
        <v>8</v>
      </c>
      <c r="X117" s="48" t="s">
        <v>71</v>
      </c>
      <c r="Y117" s="92"/>
      <c r="Z117" s="94"/>
      <c r="AA117" s="64"/>
      <c r="AB117" s="57"/>
      <c r="AC117" s="98">
        <v>2</v>
      </c>
    </row>
    <row r="118" spans="5:29" ht="26" x14ac:dyDescent="0.3">
      <c r="E118" s="42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4"/>
      <c r="R118" s="44"/>
      <c r="S118" s="44"/>
      <c r="T118" s="44"/>
      <c r="U118" s="44"/>
      <c r="V118" s="44"/>
      <c r="W118" s="44"/>
      <c r="X118" s="47"/>
      <c r="Y118" s="96"/>
      <c r="Z118" s="50"/>
      <c r="AA118" s="64"/>
      <c r="AB118" s="9"/>
      <c r="AC118" s="98"/>
    </row>
    <row r="119" spans="5:29" ht="26" x14ac:dyDescent="0.3">
      <c r="E119" s="42"/>
      <c r="F119" s="43" t="s">
        <v>25</v>
      </c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4"/>
      <c r="R119" s="44"/>
      <c r="S119" s="44"/>
      <c r="T119" s="44"/>
      <c r="U119" s="44"/>
      <c r="V119" s="44"/>
      <c r="W119" s="44"/>
      <c r="X119" s="51"/>
      <c r="Y119" s="92"/>
      <c r="Z119" s="50"/>
      <c r="AA119" s="64"/>
      <c r="AB119" s="9"/>
      <c r="AC119" s="98"/>
    </row>
    <row r="120" spans="5:29" ht="26" x14ac:dyDescent="0.3">
      <c r="E120" s="42">
        <v>9</v>
      </c>
      <c r="F120" s="43" t="s">
        <v>67</v>
      </c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4"/>
      <c r="R120" s="44"/>
      <c r="S120" s="44"/>
      <c r="T120" s="44"/>
      <c r="U120" s="44"/>
      <c r="V120" s="44"/>
      <c r="W120" s="44">
        <v>9</v>
      </c>
      <c r="X120" s="48" t="s">
        <v>73</v>
      </c>
      <c r="Y120" s="92"/>
      <c r="Z120" s="50"/>
      <c r="AA120" s="64"/>
      <c r="AB120" s="57"/>
      <c r="AC120" s="98">
        <v>2</v>
      </c>
    </row>
    <row r="121" spans="5:29" ht="26" x14ac:dyDescent="0.3">
      <c r="E121" s="42">
        <v>10</v>
      </c>
      <c r="F121" s="43" t="s">
        <v>44</v>
      </c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4"/>
      <c r="R121" s="44"/>
      <c r="S121" s="44"/>
      <c r="T121" s="44"/>
      <c r="U121" s="44"/>
      <c r="V121" s="44"/>
      <c r="W121" s="44">
        <v>10</v>
      </c>
      <c r="X121" s="48" t="s">
        <v>74</v>
      </c>
      <c r="Y121" s="92"/>
      <c r="Z121" s="50"/>
      <c r="AA121" s="64"/>
      <c r="AB121" s="86"/>
      <c r="AC121" s="99">
        <v>2</v>
      </c>
    </row>
    <row r="122" spans="5:29" ht="24" x14ac:dyDescent="0.3">
      <c r="E122" s="52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93"/>
      <c r="Z122" s="50"/>
      <c r="AA122" s="83" t="s">
        <v>48</v>
      </c>
      <c r="AB122" s="86"/>
      <c r="AC122" s="100">
        <f>SUM(AC107:AC121)</f>
        <v>20</v>
      </c>
    </row>
    <row r="123" spans="5:29" x14ac:dyDescent="0.2">
      <c r="AC123" s="76"/>
    </row>
    <row r="124" spans="5:29" x14ac:dyDescent="0.2">
      <c r="AC124" s="76"/>
    </row>
    <row r="126" spans="5:29" x14ac:dyDescent="0.2">
      <c r="AC126" s="76"/>
    </row>
    <row r="127" spans="5:29" x14ac:dyDescent="0.2">
      <c r="AC127" s="76"/>
    </row>
    <row r="128" spans="5:29" ht="26" x14ac:dyDescent="0.3">
      <c r="Y128" s="54" t="s">
        <v>49</v>
      </c>
      <c r="AB128" s="63"/>
      <c r="AC128" s="80">
        <f>AC122+AC101+AC42</f>
        <v>40</v>
      </c>
    </row>
  </sheetData>
  <mergeCells count="11">
    <mergeCell ref="AA103:AC103"/>
    <mergeCell ref="R7:X7"/>
    <mergeCell ref="G45:I45"/>
    <mergeCell ref="L45:N45"/>
    <mergeCell ref="AA40:AC40"/>
    <mergeCell ref="AA45:AC45"/>
    <mergeCell ref="G9:K9"/>
    <mergeCell ref="L9:P9"/>
    <mergeCell ref="S9:T9"/>
    <mergeCell ref="W9:X9"/>
    <mergeCell ref="R8:X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Microsoft Office User</cp:lastModifiedBy>
  <dcterms:created xsi:type="dcterms:W3CDTF">2021-12-14T14:06:55Z</dcterms:created>
  <dcterms:modified xsi:type="dcterms:W3CDTF">2022-01-07T01:35:27Z</dcterms:modified>
</cp:coreProperties>
</file>