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Z:\GELEBR\20224\"/>
    </mc:Choice>
  </mc:AlternateContent>
  <xr:revisionPtr revIDLastSave="0" documentId="13_ncr:1_{B6ABDD09-EDAD-498F-AF05-955DF0959CE7}" xr6:coauthVersionLast="47" xr6:coauthVersionMax="47" xr10:uidLastSave="{00000000-0000-0000-0000-000000000000}"/>
  <bookViews>
    <workbookView xWindow="28680" yWindow="-120" windowWidth="29040" windowHeight="17790" firstSheet="24" activeTab="33" xr2:uid="{00000000-000D-0000-FFFF-FFFF00000000}"/>
  </bookViews>
  <sheets>
    <sheet name="tableau 1" sheetId="1" r:id="rId1"/>
    <sheet name="tableau 2" sheetId="2" r:id="rId2"/>
    <sheet name="tableau 2 (b)" sheetId="3" r:id="rId3"/>
    <sheet name="tableau 2 (t)" sheetId="4" r:id="rId4"/>
    <sheet name="tableau 3" sheetId="5" r:id="rId5"/>
    <sheet name="tableau 4" sheetId="6" r:id="rId6"/>
    <sheet name="tableau 5" sheetId="7" r:id="rId7"/>
    <sheet name="tableau 6 " sheetId="8" r:id="rId8"/>
    <sheet name="tableau 7" sheetId="9" r:id="rId9"/>
    <sheet name="tableau 8-17" sheetId="10" r:id="rId10"/>
    <sheet name="tableau 8" sheetId="11" r:id="rId11"/>
    <sheet name="tableau 9" sheetId="12" r:id="rId12"/>
    <sheet name="tableau 10" sheetId="13" r:id="rId13"/>
    <sheet name="tableau 11" sheetId="14" r:id="rId14"/>
    <sheet name="tableau 12" sheetId="15" r:id="rId15"/>
    <sheet name="tableau 13" sheetId="16" r:id="rId16"/>
    <sheet name="tableau 14" sheetId="17" r:id="rId17"/>
    <sheet name="tableau 15" sheetId="18" r:id="rId18"/>
    <sheet name="tableau 16" sheetId="19" r:id="rId19"/>
    <sheet name="tableau 17" sheetId="20" r:id="rId20"/>
    <sheet name="tableau 18" sheetId="21" r:id="rId21"/>
    <sheet name="tableau 19_23" sheetId="22" r:id="rId22"/>
    <sheet name="tableau 19" sheetId="23" r:id="rId23"/>
    <sheet name="tableau 20" sheetId="24" r:id="rId24"/>
    <sheet name="tableau 21" sheetId="25" r:id="rId25"/>
    <sheet name="tableau 22" sheetId="26" r:id="rId26"/>
    <sheet name="tableau 23" sheetId="27" r:id="rId27"/>
    <sheet name="tableau 24" sheetId="28" r:id="rId28"/>
    <sheet name="tableau 25-29" sheetId="29" r:id="rId29"/>
    <sheet name="tableau 25" sheetId="30" r:id="rId30"/>
    <sheet name="tableau 26" sheetId="31" r:id="rId31"/>
    <sheet name="tableau 27" sheetId="32" r:id="rId32"/>
    <sheet name="tableau 28" sheetId="33" r:id="rId33"/>
    <sheet name="tableau 29" sheetId="34" r:id="rId34"/>
    <sheet name="Feuil1" sheetId="35" state="hidden" r:id="rId35"/>
  </sheets>
  <definedNames>
    <definedName name="ACwvu.fr." localSheetId="4" hidden="1">'tableau 3'!#REF!</definedName>
    <definedName name="ACwvu.fr." localSheetId="5" hidden="1">'tableau 4'!#REF!</definedName>
    <definedName name="ACwvu.fr." localSheetId="6" hidden="1">'tableau 5'!#REF!</definedName>
    <definedName name="ACwvu.fr." localSheetId="7" hidden="1">'tableau 6 '!#REF!</definedName>
    <definedName name="ACwvu.nl." localSheetId="4" hidden="1">'tableau 3'!#REF!</definedName>
    <definedName name="ACwvu.nl." localSheetId="5" hidden="1">'tableau 4'!#REF!</definedName>
    <definedName name="ACwvu.nl." localSheetId="6" hidden="1">'tableau 5'!#REF!</definedName>
    <definedName name="ACwvu.nl." localSheetId="7" hidden="1">'tableau 6 '!#REF!</definedName>
    <definedName name="ACwvu.Tabel._.1._.nl." localSheetId="1" hidden="1">'tableau 2'!#REF!</definedName>
    <definedName name="ACwvu.Tabel._.1._.nl." localSheetId="2" hidden="1">'tableau 2 (b)'!#REF!</definedName>
    <definedName name="ACwvu.Tabel._.1._.nl." localSheetId="3" hidden="1">'tableau 2 (t)'!#REF!</definedName>
    <definedName name="ACwvu.Tabel._.2._.nl." localSheetId="20" hidden="1">'tableau 18'!#REF!</definedName>
    <definedName name="ACwvu.Tabel._.2._.nl." localSheetId="22" hidden="1">'tableau 19'!#REF!</definedName>
    <definedName name="ACwvu.Tabel._.2._.nl." localSheetId="21" hidden="1">'tableau 19_23'!#REF!</definedName>
    <definedName name="ACwvu.Tabel._.2._.nl." localSheetId="23" hidden="1">'tableau 20'!#REF!</definedName>
    <definedName name="ACwvu.Tabel._.2._.nl." localSheetId="24" hidden="1">'tableau 21'!#REF!</definedName>
    <definedName name="ACwvu.Tabel._.2._.nl." localSheetId="25" hidden="1">'tableau 22'!#REF!</definedName>
    <definedName name="ACwvu.Tabel._.2._.nl." localSheetId="26" hidden="1">'tableau 23'!#REF!</definedName>
    <definedName name="ACwvu.Tabel._.2._.nl." localSheetId="29" hidden="1">'tableau 25'!#REF!</definedName>
    <definedName name="ACwvu.Tabel._.2._.nl." localSheetId="30" hidden="1">'tableau 26'!#REF!</definedName>
    <definedName name="ACwvu.Tabel._.2._.nl." localSheetId="31" hidden="1">'tableau 27'!#REF!</definedName>
    <definedName name="ACwvu.Tabel._.2._.nl." localSheetId="32" hidden="1">'tableau 28'!#REF!</definedName>
    <definedName name="ACwvu.Tabel._.2._.nl." localSheetId="33" hidden="1">'tableau 29'!#REF!</definedName>
    <definedName name="ACwvu.Tabel._.3._.nl." localSheetId="27" hidden="1">'tableau 24'!#REF!</definedName>
    <definedName name="ACwvu.Tableau._.1._.fr." localSheetId="1" hidden="1">'tableau 2'!#REF!</definedName>
    <definedName name="ACwvu.Tableau._.1._.fr." localSheetId="2" hidden="1">'tableau 2 (b)'!#REF!</definedName>
    <definedName name="ACwvu.Tableau._.1._.fr." localSheetId="3" hidden="1">'tableau 2 (t)'!#REF!</definedName>
    <definedName name="ACwvu.Tableau._.2._.fr." localSheetId="20" hidden="1">'tableau 18'!$L:$L</definedName>
    <definedName name="ACwvu.Tableau._.2._.fr." localSheetId="22" hidden="1">'tableau 19'!$V:$V</definedName>
    <definedName name="ACwvu.Tableau._.2._.fr." localSheetId="21" hidden="1">'tableau 19_23'!$V:$V</definedName>
    <definedName name="ACwvu.Tableau._.2._.fr." localSheetId="23" hidden="1">'tableau 20'!$V:$V</definedName>
    <definedName name="ACwvu.Tableau._.2._.fr." localSheetId="24" hidden="1">'tableau 21'!$V:$V</definedName>
    <definedName name="ACwvu.Tableau._.2._.fr." localSheetId="25" hidden="1">'tableau 22'!$V:$V</definedName>
    <definedName name="ACwvu.Tableau._.2._.fr." localSheetId="26" hidden="1">'tableau 23'!$V:$V</definedName>
    <definedName name="ACwvu.Tableau._.2._.fr." localSheetId="29" hidden="1">'tableau 25'!$U:$U</definedName>
    <definedName name="ACwvu.Tableau._.2._.fr." localSheetId="30" hidden="1">'tableau 26'!$U:$U</definedName>
    <definedName name="ACwvu.Tableau._.2._.fr." localSheetId="31" hidden="1">'tableau 27'!$U:$U</definedName>
    <definedName name="ACwvu.Tableau._.2._.fr." localSheetId="32" hidden="1">'tableau 28'!$U:$U</definedName>
    <definedName name="ACwvu.Tableau._.2._.fr." localSheetId="33" hidden="1">'tableau 29'!$U:$U</definedName>
    <definedName name="ACwvu.Tableau._.3._.fr." localSheetId="27" hidden="1">'tableau 24'!#REF!</definedName>
    <definedName name="ACwvu.volledig." localSheetId="4" hidden="1">'tableau 3'!#REF!</definedName>
    <definedName name="ACwvu.volledig." localSheetId="5" hidden="1">'tableau 4'!#REF!</definedName>
    <definedName name="ACwvu.volledig." localSheetId="6" hidden="1">'tableau 5'!#REF!</definedName>
    <definedName name="ACwvu.volledig." localSheetId="7" hidden="1">'tableau 6 '!#REF!</definedName>
    <definedName name="_xlnm.Print_Area" localSheetId="22">'tableau 19'!$A$1:$V$81</definedName>
    <definedName name="_xlnm.Print_Area" localSheetId="21">'tableau 19_23'!$A$1:$V$81</definedName>
    <definedName name="_xlnm.Print_Area" localSheetId="23">'tableau 20'!$A$1:$V$81</definedName>
    <definedName name="_xlnm.Print_Area" localSheetId="24">'tableau 21'!$A$1:$V$81</definedName>
    <definedName name="_xlnm.Print_Area" localSheetId="25">'tableau 22'!$A$1:$V$81</definedName>
    <definedName name="_xlnm.Print_Area" localSheetId="26">'tableau 23'!$A$1:$V$81</definedName>
    <definedName name="_xlnm.Print_Area" localSheetId="4">'tableau 3'!$A$1:$N$67</definedName>
    <definedName name="_xlnm.Print_Area" localSheetId="9">'tableau 8-17'!$A$1:$AP$69</definedName>
    <definedName name="ANTRIM">'tableau 1'!$R$5</definedName>
    <definedName name="Cwvu.fr." localSheetId="4" hidden="1">'tableau 3'!$1:$1,'tableau 3'!#REF!,'tableau 3'!$4:$5</definedName>
    <definedName name="Cwvu.fr." localSheetId="5" hidden="1">'tableau 4'!$1:$1,'tableau 4'!$2:$2,'tableau 4'!$4:$5</definedName>
    <definedName name="Cwvu.fr." localSheetId="6" hidden="1">'tableau 5'!$1:$1,'tableau 5'!$3:$3,'tableau 5'!$4:$5</definedName>
    <definedName name="Cwvu.fr." localSheetId="7" hidden="1">'tableau 6 '!$1:$1,'tableau 6 '!$3:$3,'tableau 6 '!$4:$5</definedName>
    <definedName name="Cwvu.nl." localSheetId="4" hidden="1">'tableau 3'!#REF!,'tableau 3'!$2:$2,'tableau 3'!#REF!</definedName>
    <definedName name="Cwvu.nl." localSheetId="5" hidden="1">'tableau 4'!#REF!,'tableau 4'!#REF!,'tableau 4'!#REF!</definedName>
    <definedName name="Cwvu.nl." localSheetId="6" hidden="1">'tableau 5'!#REF!,'tableau 5'!#REF!,'tableau 5'!#REF!</definedName>
    <definedName name="Cwvu.nl." localSheetId="7" hidden="1">'tableau 6 '!#REF!,'tableau 6 '!#REF!,'tableau 6 '!#REF!</definedName>
    <definedName name="Cwvu.Tabel._.1._.nl." localSheetId="1" hidden="1">'tableau 2'!#REF!</definedName>
    <definedName name="Cwvu.Tabel._.1._.nl." localSheetId="2" hidden="1">'tableau 2 (b)'!#REF!</definedName>
    <definedName name="Cwvu.Tabel._.1._.nl." localSheetId="3" hidden="1">'tableau 2 (t)'!#REF!</definedName>
    <definedName name="Cwvu.Tabel._.2._.nl." localSheetId="20" hidden="1">'tableau 18'!#REF!,'tableau 18'!#REF!</definedName>
    <definedName name="Cwvu.Tabel._.2._.nl." localSheetId="22" hidden="1">'tableau 19'!#REF!,'tableau 19'!#REF!</definedName>
    <definedName name="Cwvu.Tabel._.2._.nl." localSheetId="21" hidden="1">'tableau 19_23'!#REF!,'tableau 19_23'!#REF!</definedName>
    <definedName name="Cwvu.Tabel._.2._.nl." localSheetId="23" hidden="1">'tableau 20'!#REF!,'tableau 20'!#REF!</definedName>
    <definedName name="Cwvu.Tabel._.2._.nl." localSheetId="24" hidden="1">'tableau 21'!#REF!,'tableau 21'!#REF!</definedName>
    <definedName name="Cwvu.Tabel._.2._.nl." localSheetId="25" hidden="1">'tableau 22'!#REF!,'tableau 22'!#REF!</definedName>
    <definedName name="Cwvu.Tabel._.2._.nl." localSheetId="26" hidden="1">'tableau 23'!#REF!,'tableau 23'!#REF!</definedName>
    <definedName name="Cwvu.Tabel._.2._.nl." localSheetId="29" hidden="1">'tableau 25'!#REF!,'tableau 25'!#REF!</definedName>
    <definedName name="Cwvu.Tabel._.2._.nl." localSheetId="30" hidden="1">'tableau 26'!#REF!,'tableau 26'!#REF!</definedName>
    <definedName name="Cwvu.Tabel._.2._.nl." localSheetId="31" hidden="1">'tableau 27'!#REF!,'tableau 27'!#REF!</definedName>
    <definedName name="Cwvu.Tabel._.2._.nl." localSheetId="32" hidden="1">'tableau 28'!#REF!,'tableau 28'!#REF!</definedName>
    <definedName name="Cwvu.Tabel._.2._.nl." localSheetId="33" hidden="1">'tableau 29'!#REF!,'tableau 29'!#REF!</definedName>
    <definedName name="Cwvu.Tabel._.3._.nl." localSheetId="27" hidden="1">'tableau 24'!#REF!</definedName>
    <definedName name="Cwvu.Tableau._.1._.fr." localSheetId="1" hidden="1">'tableau 2'!$1:$4,'tableau 2'!$5:$6</definedName>
    <definedName name="Cwvu.Tableau._.1._.fr." localSheetId="2" hidden="1">'tableau 2 (b)'!$1:$4,'tableau 2 (b)'!$5:$6</definedName>
    <definedName name="Cwvu.Tableau._.1._.fr." localSheetId="3" hidden="1">'tableau 2 (t)'!$1:$4,'tableau 2 (t)'!$5:$6</definedName>
    <definedName name="Cwvu.Tableau._.2._.fr." localSheetId="20" hidden="1">'tableau 18'!$1:$2,'tableau 18'!$5:$6</definedName>
    <definedName name="Cwvu.Tableau._.2._.fr." localSheetId="22" hidden="1">'tableau 19'!$1:$2,'tableau 19'!$6:$7</definedName>
    <definedName name="Cwvu.Tableau._.2._.fr." localSheetId="21" hidden="1">'tableau 19_23'!$1:$2,'tableau 19_23'!$6:$7</definedName>
    <definedName name="Cwvu.Tableau._.2._.fr." localSheetId="23" hidden="1">'tableau 20'!$1:$2,'tableau 20'!$6:$7</definedName>
    <definedName name="Cwvu.Tableau._.2._.fr." localSheetId="24" hidden="1">'tableau 21'!$1:$2,'tableau 21'!$6:$7</definedName>
    <definedName name="Cwvu.Tableau._.2._.fr." localSheetId="25" hidden="1">'tableau 22'!$1:$2,'tableau 22'!$6:$7</definedName>
    <definedName name="Cwvu.Tableau._.2._.fr." localSheetId="26" hidden="1">'tableau 23'!$1:$2,'tableau 23'!$6:$7</definedName>
    <definedName name="Cwvu.Tableau._.2._.fr." localSheetId="29" hidden="1">'tableau 25'!$1:$2,'tableau 25'!$6:$7</definedName>
    <definedName name="Cwvu.Tableau._.2._.fr." localSheetId="30" hidden="1">'tableau 26'!$1:$2,'tableau 26'!$6:$7</definedName>
    <definedName name="Cwvu.Tableau._.2._.fr." localSheetId="31" hidden="1">'tableau 27'!$1:$2,'tableau 27'!$6:$7</definedName>
    <definedName name="Cwvu.Tableau._.2._.fr." localSheetId="32" hidden="1">'tableau 28'!$1:$2,'tableau 28'!$6:$7</definedName>
    <definedName name="Cwvu.Tableau._.2._.fr." localSheetId="33" hidden="1">'tableau 29'!$1:$2,'tableau 29'!$6:$7</definedName>
    <definedName name="Cwvu.Tableau._.3._.fr." localSheetId="27" hidden="1">'tableau 24'!$1:$4,'tableau 24'!$5:$6</definedName>
    <definedName name="Print_Area" localSheetId="12">'tableau 10'!$A$1:$AP$69</definedName>
    <definedName name="Print_Area" localSheetId="13">'tableau 11'!$A$1:$AP$69</definedName>
    <definedName name="Print_Area" localSheetId="14">'tableau 12'!$A$1:$AP$69</definedName>
    <definedName name="Print_Area" localSheetId="15">'tableau 13'!$A$1:$AP$69</definedName>
    <definedName name="Print_Area" localSheetId="16">'tableau 14'!$A$1:$AP$69</definedName>
    <definedName name="Print_Area" localSheetId="17">'tableau 15'!$A$1:$AP$69</definedName>
    <definedName name="Print_Area" localSheetId="18">'tableau 16'!$A$1:$AP$69</definedName>
    <definedName name="Print_Area" localSheetId="19">'tableau 17'!$A$1:$AP$69</definedName>
    <definedName name="Print_Area" localSheetId="22">'tableau 19'!$A$1:$V$81</definedName>
    <definedName name="Print_Area" localSheetId="21">'tableau 19_23'!$A$1:$V$81</definedName>
    <definedName name="Print_Area" localSheetId="23">'tableau 20'!$A$1:$V$81</definedName>
    <definedName name="Print_Area" localSheetId="24">'tableau 21'!$A$1:$V$81</definedName>
    <definedName name="Print_Area" localSheetId="25">'tableau 22'!$A$1:$V$81</definedName>
    <definedName name="Print_Area" localSheetId="26">'tableau 23'!$A$1:$V$81</definedName>
    <definedName name="Print_Area" localSheetId="27">'tableau 24'!$A$1:$M$68</definedName>
    <definedName name="Print_Area" localSheetId="28">'tableau 25-29'!$A$1:$V$70</definedName>
    <definedName name="Print_Area" localSheetId="4">'tableau 3'!$A$1:$N$67</definedName>
    <definedName name="Print_Area" localSheetId="10">'tableau 8'!$A$1:$AP$69</definedName>
    <definedName name="Print_Area" localSheetId="9">'tableau 8-17'!$A$1:$AP$69</definedName>
    <definedName name="Print_Area" localSheetId="11">'tableau 9'!$A$1:$AP$69</definedName>
    <definedName name="Rwvu.fr." localSheetId="4" hidden="1">'tableau 3'!$B:$B</definedName>
    <definedName name="Rwvu.fr." localSheetId="5" hidden="1">'tableau 4'!$A:$B</definedName>
    <definedName name="Rwvu.fr." localSheetId="6" hidden="1">'tableau 5'!$A:$B</definedName>
    <definedName name="Rwvu.fr." localSheetId="7" hidden="1">'tableau 6 '!$A:$B</definedName>
    <definedName name="Rwvu.nl." localSheetId="4" hidden="1">'tableau 3'!#REF!</definedName>
    <definedName name="Rwvu.nl." localSheetId="5" hidden="1">'tableau 4'!#REF!</definedName>
    <definedName name="Rwvu.nl." localSheetId="6" hidden="1">'tableau 5'!#REF!</definedName>
    <definedName name="Rwvu.nl." localSheetId="7" hidden="1">'tableau 6 '!#REF!</definedName>
    <definedName name="Rwvu.Tabel._.1._.nl." localSheetId="1" hidden="1">'tableau 2'!#REF!</definedName>
    <definedName name="Rwvu.Tabel._.1._.nl." localSheetId="2" hidden="1">'tableau 2 (b)'!#REF!</definedName>
    <definedName name="Rwvu.Tabel._.1._.nl." localSheetId="3" hidden="1">'tableau 2 (t)'!#REF!</definedName>
    <definedName name="Rwvu.Tabel._.2._.nl." localSheetId="20" hidden="1">'tableau 18'!#REF!,'tableau 18'!#REF!</definedName>
    <definedName name="Rwvu.Tabel._.2._.nl." localSheetId="22" hidden="1">'tableau 19'!#REF!,'tableau 19'!#REF!</definedName>
    <definedName name="Rwvu.Tabel._.2._.nl." localSheetId="21" hidden="1">'tableau 19_23'!#REF!,'tableau 19_23'!#REF!</definedName>
    <definedName name="Rwvu.Tabel._.2._.nl." localSheetId="23" hidden="1">'tableau 20'!#REF!,'tableau 20'!#REF!</definedName>
    <definedName name="Rwvu.Tabel._.2._.nl." localSheetId="24" hidden="1">'tableau 21'!#REF!,'tableau 21'!#REF!</definedName>
    <definedName name="Rwvu.Tabel._.2._.nl." localSheetId="25" hidden="1">'tableau 22'!#REF!,'tableau 22'!#REF!</definedName>
    <definedName name="Rwvu.Tabel._.2._.nl." localSheetId="26" hidden="1">'tableau 23'!#REF!,'tableau 23'!#REF!</definedName>
    <definedName name="Rwvu.Tabel._.2._.nl." localSheetId="29" hidden="1">'tableau 25'!#REF!,'tableau 25'!#REF!</definedName>
    <definedName name="Rwvu.Tabel._.2._.nl." localSheetId="30" hidden="1">'tableau 26'!#REF!,'tableau 26'!#REF!</definedName>
    <definedName name="Rwvu.Tabel._.2._.nl." localSheetId="31" hidden="1">'tableau 27'!#REF!,'tableau 27'!#REF!</definedName>
    <definedName name="Rwvu.Tabel._.2._.nl." localSheetId="32" hidden="1">'tableau 28'!#REF!,'tableau 28'!#REF!</definedName>
    <definedName name="Rwvu.Tabel._.2._.nl." localSheetId="33" hidden="1">'tableau 29'!#REF!,'tableau 29'!#REF!</definedName>
    <definedName name="Rwvu.Tabel._.3._.nl." localSheetId="27" hidden="1">'tableau 24'!#REF!,'tableau 24'!#REF!</definedName>
    <definedName name="Rwvu.Tableau._.1._.fr." localSheetId="1" hidden="1">'tableau 2'!$A:$A</definedName>
    <definedName name="Rwvu.Tableau._.1._.fr." localSheetId="2" hidden="1">'tableau 2 (b)'!$A:$A</definedName>
    <definedName name="Rwvu.Tableau._.1._.fr." localSheetId="3" hidden="1">'tableau 2 (t)'!$A:$A</definedName>
    <definedName name="Rwvu.Tableau._.2._.fr." localSheetId="20" hidden="1">'tableau 18'!$A:$B</definedName>
    <definedName name="Rwvu.Tableau._.2._.fr." localSheetId="22" hidden="1">'tableau 19'!$A:$B</definedName>
    <definedName name="Rwvu.Tableau._.2._.fr." localSheetId="21" hidden="1">'tableau 19_23'!$A:$B</definedName>
    <definedName name="Rwvu.Tableau._.2._.fr." localSheetId="23" hidden="1">'tableau 20'!$A:$B</definedName>
    <definedName name="Rwvu.Tableau._.2._.fr." localSheetId="24" hidden="1">'tableau 21'!$A:$B</definedName>
    <definedName name="Rwvu.Tableau._.2._.fr." localSheetId="25" hidden="1">'tableau 22'!$A:$B</definedName>
    <definedName name="Rwvu.Tableau._.2._.fr." localSheetId="26" hidden="1">'tableau 23'!$A:$B</definedName>
    <definedName name="Rwvu.Tableau._.2._.fr." localSheetId="29" hidden="1">'tableau 25'!$A:$B</definedName>
    <definedName name="Rwvu.Tableau._.2._.fr." localSheetId="30" hidden="1">'tableau 26'!$A:$B</definedName>
    <definedName name="Rwvu.Tableau._.2._.fr." localSheetId="31" hidden="1">'tableau 27'!$A:$B</definedName>
    <definedName name="Rwvu.Tableau._.2._.fr." localSheetId="32" hidden="1">'tableau 28'!$A:$B</definedName>
    <definedName name="Rwvu.Tableau._.2._.fr." localSheetId="33" hidden="1">'tableau 29'!$A:$B</definedName>
    <definedName name="Rwvu.Tableau._.3._.fr." localSheetId="27" hidden="1">'tableau 24'!#REF!,'tableau 24'!$A:$C</definedName>
    <definedName name="Swvu.fr." localSheetId="4" hidden="1">'tableau 3'!#REF!</definedName>
    <definedName name="Swvu.fr." localSheetId="5" hidden="1">'tableau 4'!#REF!</definedName>
    <definedName name="Swvu.fr." localSheetId="6" hidden="1">'tableau 5'!#REF!</definedName>
    <definedName name="Swvu.fr." localSheetId="7" hidden="1">'tableau 6 '!#REF!</definedName>
    <definedName name="Swvu.nl." localSheetId="4" hidden="1">'tableau 3'!#REF!</definedName>
    <definedName name="Swvu.nl." localSheetId="5" hidden="1">'tableau 4'!#REF!</definedName>
    <definedName name="Swvu.nl." localSheetId="6" hidden="1">'tableau 5'!#REF!</definedName>
    <definedName name="Swvu.nl." localSheetId="7" hidden="1">'tableau 6 '!#REF!</definedName>
    <definedName name="Swvu.Tabel._.1._.nl." localSheetId="1" hidden="1">'tableau 2'!#REF!</definedName>
    <definedName name="Swvu.Tabel._.1._.nl." localSheetId="2" hidden="1">'tableau 2 (b)'!#REF!</definedName>
    <definedName name="Swvu.Tabel._.1._.nl." localSheetId="3" hidden="1">'tableau 2 (t)'!#REF!</definedName>
    <definedName name="Swvu.Tabel._.2._.nl." localSheetId="20" hidden="1">'tableau 18'!#REF!</definedName>
    <definedName name="Swvu.Tabel._.2._.nl." localSheetId="22" hidden="1">'tableau 19'!#REF!</definedName>
    <definedName name="Swvu.Tabel._.2._.nl." localSheetId="21" hidden="1">'tableau 19_23'!#REF!</definedName>
    <definedName name="Swvu.Tabel._.2._.nl." localSheetId="23" hidden="1">'tableau 20'!#REF!</definedName>
    <definedName name="Swvu.Tabel._.2._.nl." localSheetId="24" hidden="1">'tableau 21'!#REF!</definedName>
    <definedName name="Swvu.Tabel._.2._.nl." localSheetId="25" hidden="1">'tableau 22'!#REF!</definedName>
    <definedName name="Swvu.Tabel._.2._.nl." localSheetId="26" hidden="1">'tableau 23'!#REF!</definedName>
    <definedName name="Swvu.Tabel._.2._.nl." localSheetId="29" hidden="1">'tableau 25'!#REF!</definedName>
    <definedName name="Swvu.Tabel._.2._.nl." localSheetId="30" hidden="1">'tableau 26'!#REF!</definedName>
    <definedName name="Swvu.Tabel._.2._.nl." localSheetId="31" hidden="1">'tableau 27'!#REF!</definedName>
    <definedName name="Swvu.Tabel._.2._.nl." localSheetId="32" hidden="1">'tableau 28'!#REF!</definedName>
    <definedName name="Swvu.Tabel._.2._.nl." localSheetId="33" hidden="1">'tableau 29'!#REF!</definedName>
    <definedName name="Swvu.Tabel._.3._.nl." localSheetId="27" hidden="1">'tableau 24'!#REF!</definedName>
    <definedName name="Swvu.Tableau._.1._.fr." localSheetId="1" hidden="1">'tableau 2'!#REF!</definedName>
    <definedName name="Swvu.Tableau._.1._.fr." localSheetId="2" hidden="1">'tableau 2 (b)'!#REF!</definedName>
    <definedName name="Swvu.Tableau._.1._.fr." localSheetId="3" hidden="1">'tableau 2 (t)'!#REF!</definedName>
    <definedName name="Swvu.Tableau._.2._.fr." localSheetId="20" hidden="1">'tableau 18'!$L:$L</definedName>
    <definedName name="Swvu.Tableau._.2._.fr." localSheetId="22" hidden="1">'tableau 19'!$V:$V</definedName>
    <definedName name="Swvu.Tableau._.2._.fr." localSheetId="21" hidden="1">'tableau 19_23'!$V:$V</definedName>
    <definedName name="Swvu.Tableau._.2._.fr." localSheetId="23" hidden="1">'tableau 20'!$V:$V</definedName>
    <definedName name="Swvu.Tableau._.2._.fr." localSheetId="24" hidden="1">'tableau 21'!$V:$V</definedName>
    <definedName name="Swvu.Tableau._.2._.fr." localSheetId="25" hidden="1">'tableau 22'!$V:$V</definedName>
    <definedName name="Swvu.Tableau._.2._.fr." localSheetId="26" hidden="1">'tableau 23'!$V:$V</definedName>
    <definedName name="Swvu.Tableau._.2._.fr." localSheetId="29" hidden="1">'tableau 25'!$U:$U</definedName>
    <definedName name="Swvu.Tableau._.2._.fr." localSheetId="30" hidden="1">'tableau 26'!$U:$U</definedName>
    <definedName name="Swvu.Tableau._.2._.fr." localSheetId="31" hidden="1">'tableau 27'!$U:$U</definedName>
    <definedName name="Swvu.Tableau._.2._.fr." localSheetId="32" hidden="1">'tableau 28'!$U:$U</definedName>
    <definedName name="Swvu.Tableau._.2._.fr." localSheetId="33" hidden="1">'tableau 29'!$U:$U</definedName>
    <definedName name="Swvu.Tableau._.3._.fr." localSheetId="27" hidden="1">'tableau 24'!#REF!</definedName>
    <definedName name="Swvu.volledig." localSheetId="4" hidden="1">'tableau 3'!#REF!</definedName>
    <definedName name="Swvu.volledig." localSheetId="5" hidden="1">'tableau 4'!#REF!</definedName>
    <definedName name="Swvu.volledig." localSheetId="6" hidden="1">'tableau 5'!#REF!</definedName>
    <definedName name="Swvu.volledig." localSheetId="7" hidden="1">'tableau 6 '!#REF!</definedName>
    <definedName name="tab"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tableau2test"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Totaux19_23" localSheetId="34"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Totaux19_23" localSheetId="27"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Totaux19_23"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34"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2"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3"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4"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5"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6"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7"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8"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9"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2"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1"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3"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4"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5"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6"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7"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29"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30"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31"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32"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33"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4" hidden="1">{"fr (tabel 1)",#N/A,FALSE,"tabel 1 sect_lftd";"fr (tabel1bis)",#N/A,FALSE,"tabel 1 sect_lftd_bis";"fr (tabel1ter)",#N/A,FALSE,"tabel 1 sect_lftd_ter";"fr (tabel 2)",#N/A,FALSE,"tabel 2 act-lftd";"fr (tabel 3)",#N/A,FALSE,"tabel 3 act-sectr_T";"fr (tabel 4)",#N/A,FALSE,"tabel 4 act-sectr_T";"fr (tabel 4bis)",#N/A,FALSE,"tabel 4 act-sectr_Tbis";"fr (tabel 4ter)",#N/A,FALSE,"tabel 4 act-sectr_Tter";"fr (tabel 5)",#N/A,FALSE,"tabel 5 act_imp_v";"fr (tabel 5bis)",#N/A,FALSE,"tabel 5 act_imp_v bis";"fr (tabel 5ter)",#N/A,FALSE,"tabel 5 act_imp_vter";"fr (tabel 6)",#N/A,FALSE,"tabel 6 act-hfdv";"fr (tabel 7)",#N/A,FALSE,"tabel 7 hfdv-lftd"}</definedName>
    <definedName name="wrn.fr." localSheetId="5" hidden="1">{"fr (tabel 1)",#N/A,FALSE,"tabel 1 sect_lftd";"fr (tabel1bis)",#N/A,FALSE,"tabel 1 sect_lftd_bis";"fr (tabel1ter)",#N/A,FALSE,"tabel 1 sect_lftd_ter";"fr (tabel 2)",#N/A,FALSE,"tabel 2 act-lftd";"fr (tabel 3)",#N/A,FALSE,"tabel 3 act-sectr_T";"fr (tabel 4)",#N/A,FALSE,"tabel 4 act-sectr_T";"fr (tabel 4bis)",#N/A,FALSE,"tabel 4 act-sectr_Tbis";"fr (tabel 4ter)",#N/A,FALSE,"tabel 4 act-sectr_Tter";"fr (tabel 5)",#N/A,FALSE,"tabel 5 act_imp_v";"fr (tabel 5bis)",#N/A,FALSE,"tabel 5 act_imp_v bis";"fr (tabel 5ter)",#N/A,FALSE,"tabel 5 act_imp_vter";"fr (tabel 6)",#N/A,FALSE,"tabel 6 act-hfdv";"fr (tabel 7)",#N/A,FALSE,"tabel 7 hfdv-lftd"}</definedName>
    <definedName name="wrn.fr." localSheetId="6" hidden="1">{"fr (tabel 1)",#N/A,FALSE,"tabel 1 sect_lftd";"fr (tabel1bis)",#N/A,FALSE,"tabel 1 sect_lftd_bis";"fr (tabel1ter)",#N/A,FALSE,"tabel 1 sect_lftd_ter";"fr (tabel 2)",#N/A,FALSE,"tabel 2 act-lftd";"fr (tabel 3)",#N/A,FALSE,"tabel 3 act-sectr_T";"fr (tabel 4)",#N/A,FALSE,"tabel 4 act-sectr_T";"fr (tabel 4bis)",#N/A,FALSE,"tabel 4 act-sectr_Tbis";"fr (tabel 4ter)",#N/A,FALSE,"tabel 4 act-sectr_Tter";"fr (tabel 5)",#N/A,FALSE,"tabel 5 act_imp_v";"fr (tabel 5bis)",#N/A,FALSE,"tabel 5 act_imp_v bis";"fr (tabel 5ter)",#N/A,FALSE,"tabel 5 act_imp_vter";"fr (tabel 6)",#N/A,FALSE,"tabel 6 act-hfdv";"fr (tabel 7)",#N/A,FALSE,"tabel 7 hfdv-lftd"}</definedName>
    <definedName name="wrn.fr." localSheetId="7" hidden="1">{"fr (tabel 1)",#N/A,FALSE,"tabel 1 sect_lftd";"fr (tabel1bis)",#N/A,FALSE,"tabel 1 sect_lftd_bis";"fr (tabel1ter)",#N/A,FALSE,"tabel 1 sect_lftd_ter";"fr (tabel 2)",#N/A,FALSE,"tabel 2 act-lftd";"fr (tabel 3)",#N/A,FALSE,"tabel 3 act-sectr_T";"fr (tabel 4)",#N/A,FALSE,"tabel 4 act-sectr_T";"fr (tabel 4bis)",#N/A,FALSE,"tabel 4 act-sectr_Tbis";"fr (tabel 4ter)",#N/A,FALSE,"tabel 4 act-sectr_Tter";"fr (tabel 5)",#N/A,FALSE,"tabel 5 act_imp_v";"fr (tabel 5bis)",#N/A,FALSE,"tabel 5 act_imp_v bis";"fr (tabel 5ter)",#N/A,FALSE,"tabel 5 act_imp_vter";"fr (tabel 6)",#N/A,FALSE,"tabel 6 act-hfdv";"fr (tabel 7)",#N/A,FALSE,"tabel 7 hfdv-lftd"}</definedName>
    <definedName name="wrn.fr." localSheetId="9"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localSheetId="11"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fr." hidden="1">{"fr (tabel 1)",#N/A,FALSE,"tabel 1 sect_lftd";"fr (tabel 2)",#N/A,FALSE,"tabel 2 act-lftd";"fr (tabel 3)",#N/A,FALSE,"tabel 3 act-sectr_T";"fr (tabel 4)",#N/A,FALSE,"tabel 4 act-sectr";"fr (tabel 5)",#N/A,FALSE,"tabel 5 act-hfdv";"fr (tabel 6)",#N/A,FALSE,"tabel 6 hfdv-lftd";"fr (tabel 7)",#N/A,FALSE,"tabel 7 typprest_hfdv";"fr (tabel 7bis)",#N/A,FALSE,"tabel 7 typprest_hfdv_bis";"fr (tabel 7ter)",#N/A,FALSE,"tabel 7 typprest_hfdv_ter";"fr (tableau 8)",#N/A,FALSE,"tabel 8 typprest_lftd";"fr (tableau 8bis)",#N/A,FALSE,"tabel 8 typprest_lftd_bis";"fr (tableau 8ter)",#N/A,FALSE,"tabel 8 typprest_lftd_ter"}</definedName>
    <definedName name="wrn.liggend." localSheetId="34"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0"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2"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3"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4"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5"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6"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7"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8"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9"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0"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2"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1"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3"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4"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5"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6"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7"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29"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30"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31"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32"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33"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4"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5"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6"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8"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0"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9"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localSheetId="11"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liggend." hidden="1">{#N/A,#N/A,FALSE,"Br01";#N/A,#N/A,FALSE,"BR02";#N/A,#N/A,FALSE,"BR02BIS";#N/A,#N/A,FALSE,"BR02TER";#N/A,#N/A,FALSE,"BR03";#N/A,#N/A,FALSE,"BR03BIS";#N/A,#N/A,FALSE,"BR03TER";#N/A,#N/A,FALSE,"BR04";#N/A,#N/A,FALSE,"BR04BIS";#N/A,#N/A,FALSE,"BR15";#N/A,#N/A,FALSE,"BR04TER";#N/A,#N/A,FALSE,"BR16";#N/A,#N/A,FALSE,"BR17";#N/A,#N/A,FALSE,"BR18";#N/A,#N/A,FALSE,"BR19";#N/A,#N/A,FALSE,"BR20";#N/A,#N/A,FALSE,"BR21";#N/A,#N/A,FALSE,"BR22";#N/A,#N/A,FALSE,"BR23";#N/A,#N/A,FALSE,"BR24";#N/A,#N/A,FALSE,"BR25";#N/A,#N/A,FALSE,"BR26";#N/A,#N/A,FALSE,"BR27";#N/A,#N/A,FALSE,"BR28";#N/A,#N/A,FALSE,"BR29";#N/A,#N/A,FALSE,"BR30"}</definedName>
    <definedName name="wrn.nederl." localSheetId="4" hidden="1">{"nl (tabel 1)",#N/A,FALSE,"tabel 1 sect_lftd";"nl (tabel 1bis)",#N/A,FALSE,"tabel 1 sect_lftd_bis";"nl (tabel 1ter)",#N/A,FALSE,"tabel 1 sect_lftd_ter";"nl (tabel 2)",#N/A,FALSE,"tabel 2 act-lftd";"nl (tabel 3)",#N/A,FALSE,"tabel 3 act-sectr_T";"nl (tabel 4)",#N/A,FALSE,"tabel 4 act-sectr_T";"nl (tabel 4bis)",#N/A,FALSE,"tabel 4 act-sectr_Tbis";"nl (tabel 4ter)",#N/A,FALSE,"tabel 4 act-sectr_Tter";"nl (tabel 5)",#N/A,FALSE,"tabel 5 act_imp_v";"nl (tabel 5bis)",#N/A,FALSE,"tabel 5 act_imp_v bis";"nl (tabel 5ter)",#N/A,FALSE,"tabel 5 act_imp_vter";"nl (tabel 6)",#N/A,FALSE,"tabel 6 act-hfdv";"nl (tabel 7)",#N/A,FALSE,"tabel 7 hfdv-lftd"}</definedName>
    <definedName name="wrn.nederl." localSheetId="5" hidden="1">{"nl (tabel 1)",#N/A,FALSE,"tabel 1 sect_lftd";"nl (tabel 1bis)",#N/A,FALSE,"tabel 1 sect_lftd_bis";"nl (tabel 1ter)",#N/A,FALSE,"tabel 1 sect_lftd_ter";"nl (tabel 2)",#N/A,FALSE,"tabel 2 act-lftd";"nl (tabel 3)",#N/A,FALSE,"tabel 3 act-sectr_T";"nl (tabel 4)",#N/A,FALSE,"tabel 4 act-sectr_T";"nl (tabel 4bis)",#N/A,FALSE,"tabel 4 act-sectr_Tbis";"nl (tabel 4ter)",#N/A,FALSE,"tabel 4 act-sectr_Tter";"nl (tabel 5)",#N/A,FALSE,"tabel 5 act_imp_v";"nl (tabel 5bis)",#N/A,FALSE,"tabel 5 act_imp_v bis";"nl (tabel 5ter)",#N/A,FALSE,"tabel 5 act_imp_vter";"nl (tabel 6)",#N/A,FALSE,"tabel 6 act-hfdv";"nl (tabel 7)",#N/A,FALSE,"tabel 7 hfdv-lftd"}</definedName>
    <definedName name="wrn.nederl." localSheetId="6" hidden="1">{"nl (tabel 1)",#N/A,FALSE,"tabel 1 sect_lftd";"nl (tabel 1bis)",#N/A,FALSE,"tabel 1 sect_lftd_bis";"nl (tabel 1ter)",#N/A,FALSE,"tabel 1 sect_lftd_ter";"nl (tabel 2)",#N/A,FALSE,"tabel 2 act-lftd";"nl (tabel 3)",#N/A,FALSE,"tabel 3 act-sectr_T";"nl (tabel 4)",#N/A,FALSE,"tabel 4 act-sectr_T";"nl (tabel 4bis)",#N/A,FALSE,"tabel 4 act-sectr_Tbis";"nl (tabel 4ter)",#N/A,FALSE,"tabel 4 act-sectr_Tter";"nl (tabel 5)",#N/A,FALSE,"tabel 5 act_imp_v";"nl (tabel 5bis)",#N/A,FALSE,"tabel 5 act_imp_v bis";"nl (tabel 5ter)",#N/A,FALSE,"tabel 5 act_imp_vter";"nl (tabel 6)",#N/A,FALSE,"tabel 6 act-hfdv";"nl (tabel 7)",#N/A,FALSE,"tabel 7 hfdv-lftd"}</definedName>
    <definedName name="wrn.nederl." localSheetId="7" hidden="1">{"nl (tabel 1)",#N/A,FALSE,"tabel 1 sect_lftd";"nl (tabel 1bis)",#N/A,FALSE,"tabel 1 sect_lftd_bis";"nl (tabel 1ter)",#N/A,FALSE,"tabel 1 sect_lftd_ter";"nl (tabel 2)",#N/A,FALSE,"tabel 2 act-lftd";"nl (tabel 3)",#N/A,FALSE,"tabel 3 act-sectr_T";"nl (tabel 4)",#N/A,FALSE,"tabel 4 act-sectr_T";"nl (tabel 4bis)",#N/A,FALSE,"tabel 4 act-sectr_Tbis";"nl (tabel 4ter)",#N/A,FALSE,"tabel 4 act-sectr_Tter";"nl (tabel 5)",#N/A,FALSE,"tabel 5 act_imp_v";"nl (tabel 5bis)",#N/A,FALSE,"tabel 5 act_imp_v bis";"nl (tabel 5ter)",#N/A,FALSE,"tabel 5 act_imp_vter";"nl (tabel 6)",#N/A,FALSE,"tabel 6 act-hfdv";"nl (tabel 7)",#N/A,FALSE,"tabel 7 hfdv-lftd"}</definedName>
    <definedName name="wrn.nl." localSheetId="34"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2"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3"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4"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5"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6"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7"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8"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9"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2"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1"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3"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4"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5"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6"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7"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29"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30"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31"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32"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33"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4"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5"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6"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7"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9"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localSheetId="11"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nl." hidden="1">{"nl (tabel 1)",#N/A,FALSE,"tabel 1 sect_lftd";"nl (tabel 2)",#N/A,FALSE,"tabel 2 act-lftd";"nl (tabel 3)",#N/A,FALSE,"tabel 3 act-sectr_T";"nl (tabel 4)",#N/A,FALSE,"tabel 4 act-sectr";"nl (tabel 5)",#N/A,FALSE,"tabel 5 act-hfdv";"nl (tabel 6)",#N/A,FALSE,"tabel 6 hfdv-lftd";"nl (tabel 7)",#N/A,FALSE,"tabel 7 typprest_hfdv";"nl (tabel 7bis)",#N/A,FALSE,"tabel 7 typprest_hfdv_bis";"nl (tabel 7ter)",#N/A,FALSE,"tabel 7 typprest_hfdv_ter";"nl (tableau 8)",#N/A,FALSE,"tabel 8 typprest_lftd";"nl (tableau 8bis)",#N/A,FALSE,"tabel 8 typprest_lftd_bis";"nl (tableau 8ter)",#N/A,FALSE,"tabel 8 typprest_lftd_ter"}</definedName>
    <definedName name="wrn.staand." localSheetId="34"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0"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2"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3"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4"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5"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6"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7"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8"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9"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0"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2"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1"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3"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4"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5"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6"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7"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29"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30"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31"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32"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33"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4"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5"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6"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8"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0"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9"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localSheetId="11"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rn.staand." hidden="1">{#N/A,#N/A,FALSE,"BR33";#N/A,#N/A,FALSE,"BR05";#N/A,#N/A,FALSE,"BR06";#N/A,#N/A,FALSE,"BR07";#N/A,#N/A,FALSE,"BR08";#N/A,#N/A,FALSE,"BR09";#N/A,#N/A,FALSE,"BR10";#N/A,#N/A,FALSE,"BR11";#N/A,#N/A,FALSE,"BR12";#N/A,#N/A,FALSE,"BR13";#N/A,#N/A,FALSE,"BR14";#N/A,#N/A,FALSE,"BR31";#N/A,#N/A,FALSE,"BR32";#N/A,#N/A,FALSE,"BR33";#N/A,#N/A,FALSE,"BR34";#N/A,#N/A,FALSE,"BR35";#N/A,#N/A,FALSE,"BR36";#N/A,#N/A,FALSE,"BR37";#N/A,#N/A,FALSE,"BR38";#N/A,#N/A,FALSE,"BR39"}</definedName>
    <definedName name="wvu.fr." localSheetId="4" hidden="1">{TRUE,TRUE,-0.8,-17,618,363.6,FALSE,TRUE,TRUE,TRUE,0,1,#N/A,4,#N/A,12.2873563218391,16.7454545454545,1,FALSE,FALSE,3,TRUE,1,FALSE,75,"Swvu.fr.","ACwvu.fr.",#N/A,FALSE,FALSE,0.590551181102362,0.590551181102362,0.88,0.78740157480315,2,"","&amp;L&amp;A&amp;R&amp;F",TRUE,FALSE,FALSE,FALSE,1,51,#N/A,#N/A,FALSE,FALSE,"Rwvu.fr.","Cwvu.fr.",FALSE,FALSE,TRUE,9,65532,65532,FALSE,FALSE,TRUE,TRUE,TRUE}</definedName>
    <definedName name="wvu.fr." localSheetId="5" hidden="1">{TRUE,TRUE,-0.8,-17,618,363.6,FALSE,TRUE,TRUE,TRUE,0,1,#N/A,4,#N/A,12.2873563218391,16.7454545454545,1,FALSE,FALSE,3,TRUE,1,FALSE,75,"Swvu.fr.","ACwvu.fr.",#N/A,FALSE,FALSE,0.590551181102362,0.590551181102362,0.88,0.78740157480315,2,"","&amp;L&amp;A&amp;R&amp;F",TRUE,FALSE,FALSE,FALSE,1,51,#N/A,#N/A,FALSE,FALSE,"Rwvu.fr.","Cwvu.fr.",FALSE,FALSE,TRUE,9,65532,65532,FALSE,FALSE,TRUE,TRUE,TRUE}</definedName>
    <definedName name="wvu.fr." localSheetId="6" hidden="1">{TRUE,TRUE,-0.8,-17,618,363.6,FALSE,TRUE,TRUE,TRUE,0,1,#N/A,4,#N/A,12.2873563218391,16.7454545454545,1,FALSE,FALSE,3,TRUE,1,FALSE,75,"Swvu.fr.","ACwvu.fr.",#N/A,FALSE,FALSE,0.590551181102362,0.590551181102362,0.88,0.78740157480315,2,"","&amp;L&amp;A&amp;R&amp;F",TRUE,FALSE,FALSE,FALSE,1,51,#N/A,#N/A,FALSE,FALSE,"Rwvu.fr.","Cwvu.fr.",FALSE,FALSE,TRUE,9,65532,65532,FALSE,FALSE,TRUE,TRUE,TRUE}</definedName>
    <definedName name="wvu.fr." localSheetId="7" hidden="1">{TRUE,TRUE,-0.8,-17,618,363.6,FALSE,TRUE,TRUE,TRUE,0,1,#N/A,4,#N/A,12.2873563218391,16.7454545454545,1,FALSE,FALSE,3,TRUE,1,FALSE,75,"Swvu.fr.","ACwvu.fr.",#N/A,FALSE,FALSE,0.590551181102362,0.590551181102362,0.88,0.78740157480315,2,"","&amp;L&amp;A&amp;R&amp;F",TRUE,FALSE,FALSE,FALSE,1,51,#N/A,#N/A,FALSE,FALSE,"Rwvu.fr.","Cwvu.fr.",FALSE,FALSE,TRUE,9,65532,65532,FALSE,FALSE,TRUE,TRUE,TRUE}</definedName>
    <definedName name="wvu.nl." localSheetId="4" hidden="1">{TRUE,TRUE,-0.8,-17,618,364.2,FALSE,TRUE,TRUE,TRUE,0,1,#N/A,1,#N/A,11.78,21.6,1,FALSE,FALSE,3,TRUE,1,FALSE,75,"Swvu.nl.","ACwvu.nl.",#N/A,FALSE,FALSE,0.196850393700787,0.78740157480315,0.984251968503937,0.984251968503937,2,"","",TRUE,FALSE,FALSE,FALSE,1,#N/A,1,2,FALSE,FALSE,"Rwvu.nl.","Cwvu.nl.",FALSE,FALSE,FALSE,9,#N/A,#N/A,FALSE,FALSE,TRUE,TRUE,TRUE}</definedName>
    <definedName name="wvu.nl." localSheetId="5" hidden="1">{TRUE,TRUE,-0.8,-17,618,364.2,FALSE,TRUE,TRUE,TRUE,0,1,#N/A,1,#N/A,11.78,21.6,1,FALSE,FALSE,3,TRUE,1,FALSE,75,"Swvu.nl.","ACwvu.nl.",#N/A,FALSE,FALSE,0.196850393700787,0.78740157480315,0.984251968503937,0.984251968503937,2,"","",TRUE,FALSE,FALSE,FALSE,1,#N/A,1,2,FALSE,FALSE,"Rwvu.nl.","Cwvu.nl.",FALSE,FALSE,FALSE,9,#N/A,#N/A,FALSE,FALSE,TRUE,TRUE,TRUE}</definedName>
    <definedName name="wvu.nl." localSheetId="6" hidden="1">{TRUE,TRUE,-0.8,-17,618,364.2,FALSE,TRUE,TRUE,TRUE,0,1,#N/A,1,#N/A,11.78,21.6,1,FALSE,FALSE,3,TRUE,1,FALSE,75,"Swvu.nl.","ACwvu.nl.",#N/A,FALSE,FALSE,0.196850393700787,0.78740157480315,0.984251968503937,0.984251968503937,2,"","",TRUE,FALSE,FALSE,FALSE,1,#N/A,1,2,FALSE,FALSE,"Rwvu.nl.","Cwvu.nl.",FALSE,FALSE,FALSE,9,#N/A,#N/A,FALSE,FALSE,TRUE,TRUE,TRUE}</definedName>
    <definedName name="wvu.nl." localSheetId="7" hidden="1">{TRUE,TRUE,-0.8,-17,618,364.2,FALSE,TRUE,TRUE,TRUE,0,1,#N/A,1,#N/A,11.78,21.6,1,FALSE,FALSE,3,TRUE,1,FALSE,75,"Swvu.nl.","ACwvu.nl.",#N/A,FALSE,FALSE,0.196850393700787,0.78740157480315,0.984251968503937,0.984251968503937,2,"","",TRUE,FALSE,FALSE,FALSE,1,#N/A,1,2,FALSE,FALSE,"Rwvu.nl.","Cwvu.nl.",FALSE,FALSE,FALSE,9,#N/A,#N/A,FALSE,FALSE,TRUE,TRUE,TRUE}</definedName>
    <definedName name="wvu.Tabel._.1._.nl." localSheetId="1" hidden="1">{TRUE,TRUE,-2,-18.2,620.4,366,FALSE,TRUE,TRUE,TRUE,0,1,#N/A,23,#N/A,12.6944444444444,30.2352941176471,1,FALSE,FALSE,3,TRUE,1,FALSE,75,"Swvu.Tabel._.1._.nl.","ACwvu.Tabel._.1._.nl.",#N/A,FALSE,FALSE,0.590551181102362,0.590551181102362,0.590551181102362,0.590551181102362,2,"","",FALSE,FALSE,FALSE,FALSE,1,#N/A,1,1,"=R1C1:R41C13",FALSE,"Rwvu.Tabel._.1._.nl.","Cwvu.Tabel._.1._.nl.",FALSE,FALSE,FALSE,9,65532,65532,FALSE,FALSE,TRUE,TRUE,TRUE}</definedName>
    <definedName name="wvu.Tabel._.1._.nl." localSheetId="2" hidden="1">{TRUE,TRUE,-2,-18.2,620.4,366,FALSE,TRUE,TRUE,TRUE,0,1,#N/A,23,#N/A,12.6944444444444,30.2352941176471,1,FALSE,FALSE,3,TRUE,1,FALSE,75,"Swvu.Tabel._.1._.nl.","ACwvu.Tabel._.1._.nl.",#N/A,FALSE,FALSE,0.590551181102362,0.590551181102362,0.590551181102362,0.590551181102362,2,"","",FALSE,FALSE,FALSE,FALSE,1,#N/A,1,1,"=R1C1:R41C13",FALSE,"Rwvu.Tabel._.1._.nl.","Cwvu.Tabel._.1._.nl.",FALSE,FALSE,FALSE,9,65532,65532,FALSE,FALSE,TRUE,TRUE,TRUE}</definedName>
    <definedName name="wvu.Tabel._.1._.nl." localSheetId="3" hidden="1">{TRUE,TRUE,-2,-18.2,620.4,366,FALSE,TRUE,TRUE,TRUE,0,1,#N/A,23,#N/A,12.6944444444444,30.2352941176471,1,FALSE,FALSE,3,TRUE,1,FALSE,75,"Swvu.Tabel._.1._.nl.","ACwvu.Tabel._.1._.nl.",#N/A,FALSE,FALSE,0.590551181102362,0.590551181102362,0.590551181102362,0.590551181102362,2,"","",FALSE,FALSE,FALSE,FALSE,1,#N/A,1,1,"=R1C1:R41C13",FALSE,"Rwvu.Tabel._.1._.nl.","Cwvu.Tabel._.1._.nl.",FALSE,FALSE,FALSE,9,65532,65532,FALSE,FALSE,TRUE,TRUE,TRUE}</definedName>
    <definedName name="wvu.Tabel._.2._.nl." localSheetId="20"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2"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1"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3"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4"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5"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6"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29"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30"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31"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32"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2._.nl." localSheetId="33" hidden="1">{TRUE,TRUE,-2,-18.2,620.4,366,FALSE,TRUE,TRUE,TRUE,0,4,#N/A,4,#N/A,9.94202898550725,30.7,1,FALSE,FALSE,3,TRUE,1,FALSE,75,"Swvu.Tabel._.2._.nl.","ACwvu.Tabel._.2._.nl.",#N/A,FALSE,FALSE,0.590551181102362,0.590551181102362,0.984251968503937,0.78740157480315,2,"","",TRUE,FALSE,FALSE,FALSE,1,#N/A,1,#N/A,FALSE,FALSE,"Rwvu.Tabel._.2._.nl.","Cwvu.Tabel._.2._.nl.",FALSE,FALSE,FALSE,9,#N/A,#N/A,FALSE,FALSE,TRUE,TRUE,TRUE}</definedName>
    <definedName name="wvu.Tabel._.3._.nl." localSheetId="27" hidden="1">{TRUE,TRUE,-2,-18.2,620.4,366,FALSE,TRUE,TRUE,TRUE,0,3,#N/A,78,#N/A,15.7558139534884,31.7058823529412,1,FALSE,FALSE,3,TRUE,1,FALSE,75,"Swvu.Tabel._.3._.nl.","ACwvu.Tabel._.3._.nl.",#N/A,FALSE,FALSE,0.748031496062992,0.748031496062992,0.984251968503937,0.984251968503937,2,"","",FALSE,FALSE,FALSE,FALSE,1,#N/A,1,2,FALSE,FALSE,"Rwvu.Tabel._.3._.nl.","Cwvu.Tabel._.3._.nl.",FALSE,FALSE,FALSE,9,65532,65532,FALSE,FALSE,TRUE,TRUE,TRUE}</definedName>
    <definedName name="wvu.Tableau._.1._.fr." localSheetId="1" hidden="1">{TRUE,TRUE,-2,-18.2,620.4,366,FALSE,TRUE,TRUE,TRUE,0,1,#N/A,5,#N/A,13.5483870967742,33.7058823529412,1,FALSE,FALSE,3,TRUE,1,FALSE,75,"Swvu.Tableau._.1._.fr.","ACwvu.Tableau._.1._.fr.",#N/A,FALSE,FALSE,0.590551181102362,0.590551181102362,0.590551181102362,0.590551181102362,2,"","",TRUE,FALSE,FALSE,FALSE,1,#N/A,1,1,"=R5C1:R45C13",FALSE,"Rwvu.Tableau._.1._.fr.","Cwvu.Tableau._.1._.fr.",FALSE,FALSE,FALSE,9,#N/A,#N/A,FALSE,FALSE,TRUE,TRUE,TRUE}</definedName>
    <definedName name="wvu.Tableau._.1._.fr." localSheetId="2" hidden="1">{TRUE,TRUE,-2,-18.2,620.4,366,FALSE,TRUE,TRUE,TRUE,0,1,#N/A,5,#N/A,13.5483870967742,33.7058823529412,1,FALSE,FALSE,3,TRUE,1,FALSE,75,"Swvu.Tableau._.1._.fr.","ACwvu.Tableau._.1._.fr.",#N/A,FALSE,FALSE,0.590551181102362,0.590551181102362,0.590551181102362,0.590551181102362,2,"","",TRUE,FALSE,FALSE,FALSE,1,#N/A,1,1,"=R5C1:R45C13",FALSE,"Rwvu.Tableau._.1._.fr.","Cwvu.Tableau._.1._.fr.",FALSE,FALSE,FALSE,9,#N/A,#N/A,FALSE,FALSE,TRUE,TRUE,TRUE}</definedName>
    <definedName name="wvu.Tableau._.1._.fr." localSheetId="3" hidden="1">{TRUE,TRUE,-2,-18.2,620.4,366,FALSE,TRUE,TRUE,TRUE,0,1,#N/A,5,#N/A,13.5483870967742,33.7058823529412,1,FALSE,FALSE,3,TRUE,1,FALSE,75,"Swvu.Tableau._.1._.fr.","ACwvu.Tableau._.1._.fr.",#N/A,FALSE,FALSE,0.590551181102362,0.590551181102362,0.590551181102362,0.590551181102362,2,"","",TRUE,FALSE,FALSE,FALSE,1,#N/A,1,1,"=R5C1:R45C13",FALSE,"Rwvu.Tableau._.1._.fr.","Cwvu.Tableau._.1._.fr.",FALSE,FALSE,FALSE,9,#N/A,#N/A,FALSE,FALSE,TRUE,TRUE,TRUE}</definedName>
    <definedName name="wvu.Tableau._.2._.fr." localSheetId="20"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2"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1"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3"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4"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5"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6"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29"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30"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31"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32"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2._.fr." localSheetId="33" hidden="1">{TRUE,TRUE,-2,-18.2,620.4,366,FALSE,TRUE,TRUE,TRUE,0,8,#N/A,1,#N/A,15.2884615384615,33.1,1,FALSE,FALSE,3,TRUE,1,FALSE,75,"Swvu.Tableau._.2._.fr.","ACwvu.Tableau._.2._.fr.",#N/A,FALSE,FALSE,0.748031496062992,0.748031496062992,0.984251968503937,0.984251968503937,2,"","",TRUE,FALSE,FALSE,FALSE,1,#N/A,1,#N/A,FALSE,FALSE,"Rwvu.Tableau._.2._.fr.","Cwvu.Tableau._.2._.fr.",FALSE,FALSE,FALSE,9,#N/A,#N/A,FALSE,FALSE,TRUE,TRUE,TRUE}</definedName>
    <definedName name="wvu.Tableau._.3._.fr." localSheetId="27" hidden="1">{TRUE,TRUE,-2,-18.2,620.4,366,FALSE,TRUE,TRUE,TRUE,0,3,#N/A,6,#N/A,16.1279069767442,33.2941176470588,1,FALSE,FALSE,3,TRUE,1,FALSE,75,"Swvu.Tableau._.3._.fr.","ACwvu.Tableau._.3._.fr.",#N/A,FALSE,FALSE,0.748031496062992,0.748031496062992,0.984251968503937,0.984251968503937,2,"","",FALSE,FALSE,FALSE,FALSE,1,#N/A,1,#N/A,"=R6C3:R100C20",FALSE,"Rwvu.Tableau._.3._.fr.","Cwvu.Tableau._.3._.fr.",FALSE,FALSE,FALSE,9,#N/A,#N/A,FALSE,FALSE,TRUE,TRUE,TRUE}</definedName>
    <definedName name="wvu.volledig." localSheetId="4" hidden="1">{TRUE,TRUE,-0.8,-17,618,363.6,FALSE,TRUE,TRUE,TRUE,0,1,#N/A,1,#N/A,9.17241379310345,15.6315789473684,1,FALSE,FALSE,3,TRUE,1,FALSE,75,"Swvu.volledig.","ACwvu.volledig.",#N/A,FALSE,FALSE,0.590551181102362,0.590551181102362,0.88,0.78740157480315,2,"","&amp;L&amp;A&amp;R&amp;F",TRUE,FALSE,FALSE,FALSE,1,51,#N/A,#N/A,FALSE,FALSE,#N/A,#N/A,FALSE,FALSE,FALSE,9,65532,65532,FALSE,FALSE,TRUE,TRUE,TRUE}</definedName>
    <definedName name="wvu.volledig." localSheetId="5" hidden="1">{TRUE,TRUE,-0.8,-17,618,363.6,FALSE,TRUE,TRUE,TRUE,0,1,#N/A,1,#N/A,9.17241379310345,15.6315789473684,1,FALSE,FALSE,3,TRUE,1,FALSE,75,"Swvu.volledig.","ACwvu.volledig.",#N/A,FALSE,FALSE,0.590551181102362,0.590551181102362,0.88,0.78740157480315,2,"","&amp;L&amp;A&amp;R&amp;F",TRUE,FALSE,FALSE,FALSE,1,51,#N/A,#N/A,FALSE,FALSE,#N/A,#N/A,FALSE,FALSE,FALSE,9,65532,65532,FALSE,FALSE,TRUE,TRUE,TRUE}</definedName>
    <definedName name="wvu.volledig." localSheetId="6" hidden="1">{TRUE,TRUE,-0.8,-17,618,363.6,FALSE,TRUE,TRUE,TRUE,0,1,#N/A,1,#N/A,9.17241379310345,15.6315789473684,1,FALSE,FALSE,3,TRUE,1,FALSE,75,"Swvu.volledig.","ACwvu.volledig.",#N/A,FALSE,FALSE,0.590551181102362,0.590551181102362,0.88,0.78740157480315,2,"","&amp;L&amp;A&amp;R&amp;F",TRUE,FALSE,FALSE,FALSE,1,51,#N/A,#N/A,FALSE,FALSE,#N/A,#N/A,FALSE,FALSE,FALSE,9,65532,65532,FALSE,FALSE,TRUE,TRUE,TRUE}</definedName>
    <definedName name="wvu.volledig." localSheetId="7" hidden="1">{TRUE,TRUE,-0.8,-17,618,363.6,FALSE,TRUE,TRUE,TRUE,0,1,#N/A,1,#N/A,9.17241379310345,15.6315789473684,1,FALSE,FALSE,3,TRUE,1,FALSE,75,"Swvu.volledig.","ACwvu.volledig.",#N/A,FALSE,FALSE,0.590551181102362,0.590551181102362,0.88,0.78740157480315,2,"","&amp;L&amp;A&amp;R&amp;F",TRUE,FALSE,FALSE,FALSE,1,51,#N/A,#N/A,FALSE,FALSE,#N/A,#N/A,FALSE,FALSE,FALSE,9,65532,65532,FALSE,FALSE,TRUE,TRUE,TRUE}</definedName>
    <definedName name="Z_090D708D_DABD_4EA4_9123_050BBFCC498A_.wvu.PrintArea" localSheetId="6" hidden="1">'tableau 5'!$A$1:$L$78</definedName>
    <definedName name="Z_0A3C74AD_FD14_4F21_B811_016892DAAC73_.wvu.PrintArea" localSheetId="6" hidden="1">'tableau 5'!$A$1:$L$78</definedName>
    <definedName name="Z_1CB03A13_1DD9_11D1_940B_00A0C949BEFF_.wvu.Cols" localSheetId="2" hidden="1">'tableau 2 (b)'!$A:$A</definedName>
    <definedName name="Z_1CB03A13_1DD9_11D1_940B_00A0C949BEFF_.wvu.Rows" localSheetId="2" hidden="1">'tableau 2 (b)'!$1:$4,'tableau 2 (b)'!$5:$6</definedName>
    <definedName name="Z_1CB03A14_1DD9_11D1_940B_00A0C949BEFF_.wvu.Cols" localSheetId="1" hidden="1">'tableau 2'!$A:$A</definedName>
    <definedName name="Z_1CB03A14_1DD9_11D1_940B_00A0C949BEFF_.wvu.Cols" localSheetId="3" hidden="1">'tableau 2 (t)'!$A:$A</definedName>
    <definedName name="Z_1CB03A14_1DD9_11D1_940B_00A0C949BEFF_.wvu.Rows" localSheetId="1" hidden="1">'tableau 2'!$1:$4,'tableau 2'!$5:$6</definedName>
    <definedName name="Z_1CB03A14_1DD9_11D1_940B_00A0C949BEFF_.wvu.Rows" localSheetId="3" hidden="1">'tableau 2 (t)'!$1:$4,'tableau 2 (t)'!$5:$6</definedName>
    <definedName name="Z_1CB03A15_1DD9_11D1_940B_00A0C949BEFF_.wvu.Cols" localSheetId="20" hidden="1">'tableau 18'!$A:$B</definedName>
    <definedName name="Z_1CB03A15_1DD9_11D1_940B_00A0C949BEFF_.wvu.Cols" localSheetId="22" hidden="1">'tableau 19'!$A:$B</definedName>
    <definedName name="Z_1CB03A15_1DD9_11D1_940B_00A0C949BEFF_.wvu.Cols" localSheetId="21" hidden="1">'tableau 19_23'!$A:$B</definedName>
    <definedName name="Z_1CB03A15_1DD9_11D1_940B_00A0C949BEFF_.wvu.Cols" localSheetId="23" hidden="1">'tableau 20'!$A:$B</definedName>
    <definedName name="Z_1CB03A15_1DD9_11D1_940B_00A0C949BEFF_.wvu.Cols" localSheetId="24" hidden="1">'tableau 21'!$A:$B</definedName>
    <definedName name="Z_1CB03A15_1DD9_11D1_940B_00A0C949BEFF_.wvu.Cols" localSheetId="25" hidden="1">'tableau 22'!$A:$B</definedName>
    <definedName name="Z_1CB03A15_1DD9_11D1_940B_00A0C949BEFF_.wvu.Cols" localSheetId="26" hidden="1">'tableau 23'!$A:$B</definedName>
    <definedName name="Z_1CB03A15_1DD9_11D1_940B_00A0C949BEFF_.wvu.Cols" localSheetId="29" hidden="1">'tableau 25'!$A:$B</definedName>
    <definedName name="Z_1CB03A15_1DD9_11D1_940B_00A0C949BEFF_.wvu.Cols" localSheetId="30" hidden="1">'tableau 26'!$A:$B</definedName>
    <definedName name="Z_1CB03A15_1DD9_11D1_940B_00A0C949BEFF_.wvu.Cols" localSheetId="31" hidden="1">'tableau 27'!$A:$B</definedName>
    <definedName name="Z_1CB03A15_1DD9_11D1_940B_00A0C949BEFF_.wvu.Cols" localSheetId="32" hidden="1">'tableau 28'!$A:$B</definedName>
    <definedName name="Z_1CB03A15_1DD9_11D1_940B_00A0C949BEFF_.wvu.Cols" localSheetId="33" hidden="1">'tableau 29'!$A:$B</definedName>
    <definedName name="Z_1CB03A15_1DD9_11D1_940B_00A0C949BEFF_.wvu.Rows" localSheetId="20" hidden="1">'tableau 18'!$1:$2,'tableau 18'!$5:$6</definedName>
    <definedName name="Z_1CB03A15_1DD9_11D1_940B_00A0C949BEFF_.wvu.Rows" localSheetId="22" hidden="1">'tableau 19'!$1:$2,'tableau 19'!$6:$7</definedName>
    <definedName name="Z_1CB03A15_1DD9_11D1_940B_00A0C949BEFF_.wvu.Rows" localSheetId="21" hidden="1">'tableau 19_23'!$1:$2,'tableau 19_23'!$6:$7</definedName>
    <definedName name="Z_1CB03A15_1DD9_11D1_940B_00A0C949BEFF_.wvu.Rows" localSheetId="23" hidden="1">'tableau 20'!$1:$2,'tableau 20'!$6:$7</definedName>
    <definedName name="Z_1CB03A15_1DD9_11D1_940B_00A0C949BEFF_.wvu.Rows" localSheetId="24" hidden="1">'tableau 21'!$1:$2,'tableau 21'!$6:$7</definedName>
    <definedName name="Z_1CB03A15_1DD9_11D1_940B_00A0C949BEFF_.wvu.Rows" localSheetId="25" hidden="1">'tableau 22'!$1:$2,'tableau 22'!$6:$7</definedName>
    <definedName name="Z_1CB03A15_1DD9_11D1_940B_00A0C949BEFF_.wvu.Rows" localSheetId="26" hidden="1">'tableau 23'!$1:$2,'tableau 23'!$6:$7</definedName>
    <definedName name="Z_1CB03A15_1DD9_11D1_940B_00A0C949BEFF_.wvu.Rows" localSheetId="29" hidden="1">'tableau 25'!$1:$2,'tableau 25'!$6:$7</definedName>
    <definedName name="Z_1CB03A15_1DD9_11D1_940B_00A0C949BEFF_.wvu.Rows" localSheetId="30" hidden="1">'tableau 26'!$1:$2,'tableau 26'!$6:$7</definedName>
    <definedName name="Z_1CB03A15_1DD9_11D1_940B_00A0C949BEFF_.wvu.Rows" localSheetId="31" hidden="1">'tableau 27'!$1:$2,'tableau 27'!$6:$7</definedName>
    <definedName name="Z_1CB03A15_1DD9_11D1_940B_00A0C949BEFF_.wvu.Rows" localSheetId="32" hidden="1">'tableau 28'!$1:$2,'tableau 28'!$6:$7</definedName>
    <definedName name="Z_1CB03A15_1DD9_11D1_940B_00A0C949BEFF_.wvu.Rows" localSheetId="33" hidden="1">'tableau 29'!$1:$2,'tableau 29'!$6:$7</definedName>
    <definedName name="Z_1CB03A20_1DD9_11D1_940B_00A0C949BEFF_.wvu.Rows" localSheetId="27" hidden="1">'tableau 24'!$1:$4,'tableau 24'!$5:$6</definedName>
    <definedName name="Z_26978609_2815_11D1_8C43_00A0C949BF57_.wvu.Cols" localSheetId="4" hidden="1">'tableau 3'!$B:$B</definedName>
    <definedName name="Z_26978609_2815_11D1_8C43_00A0C949BF57_.wvu.Cols" localSheetId="5" hidden="1">'tableau 4'!$A:$B</definedName>
    <definedName name="Z_26978609_2815_11D1_8C43_00A0C949BF57_.wvu.Cols" localSheetId="6" hidden="1">'tableau 5'!$A:$B</definedName>
    <definedName name="Z_26978609_2815_11D1_8C43_00A0C949BF57_.wvu.Cols" localSheetId="7" hidden="1">'tableau 6 '!$A:$B</definedName>
    <definedName name="Z_26978609_2815_11D1_8C43_00A0C949BF57_.wvu.Rows" localSheetId="4" hidden="1">'tableau 3'!$1:$1,'tableau 3'!#REF!,'tableau 3'!$4:$5</definedName>
    <definedName name="Z_26978609_2815_11D1_8C43_00A0C949BF57_.wvu.Rows" localSheetId="5" hidden="1">'tableau 4'!$1:$1,'tableau 4'!$2:$2,'tableau 4'!$4:$5</definedName>
    <definedName name="Z_26978609_2815_11D1_8C43_00A0C949BF57_.wvu.Rows" localSheetId="6" hidden="1">'tableau 5'!$1:$1,'tableau 5'!$3:$3,'tableau 5'!$4:$5</definedName>
    <definedName name="Z_26978609_2815_11D1_8C43_00A0C949BF57_.wvu.Rows" localSheetId="7" hidden="1">'tableau 6 '!$1:$1,'tableau 6 '!$3:$3,'tableau 6 '!$4:$5</definedName>
    <definedName name="Z_2697860B_2815_11D1_8C43_00A0C949BF57_.wvu.Cols" localSheetId="4" hidden="1">'tableau 3'!$B:$B</definedName>
    <definedName name="Z_2697860B_2815_11D1_8C43_00A0C949BF57_.wvu.Cols" localSheetId="5" hidden="1">'tableau 4'!$A:$B</definedName>
    <definedName name="Z_2697860B_2815_11D1_8C43_00A0C949BF57_.wvu.Cols" localSheetId="6" hidden="1">'tableau 5'!$A:$B</definedName>
    <definedName name="Z_2697860B_2815_11D1_8C43_00A0C949BF57_.wvu.Cols" localSheetId="7" hidden="1">'tableau 6 '!$A:$B</definedName>
    <definedName name="Z_2697860B_2815_11D1_8C43_00A0C949BF57_.wvu.Rows" localSheetId="4" hidden="1">'tableau 3'!$1:$1,'tableau 3'!#REF!,'tableau 3'!$4:$5</definedName>
    <definedName name="Z_2697860B_2815_11D1_8C43_00A0C949BF57_.wvu.Rows" localSheetId="5" hidden="1">'tableau 4'!$1:$1,'tableau 4'!$2:$2,'tableau 4'!$4:$5</definedName>
    <definedName name="Z_2697860B_2815_11D1_8C43_00A0C949BF57_.wvu.Rows" localSheetId="6" hidden="1">'tableau 5'!$1:$1,'tableau 5'!$3:$3,'tableau 5'!$4:$5</definedName>
    <definedName name="Z_2697860B_2815_11D1_8C43_00A0C949BF57_.wvu.Rows" localSheetId="7" hidden="1">'tableau 6 '!$1:$1,'tableau 6 '!$3:$3,'tableau 6 '!$4:$5</definedName>
    <definedName name="Z_2856E0D1_6465_11D4_8F6B_00A0C949BF57_.wvu.Cols" localSheetId="4" hidden="1">'tableau 3'!#REF!</definedName>
    <definedName name="Z_2856E0D1_6465_11D4_8F6B_00A0C949BF57_.wvu.Cols" localSheetId="5" hidden="1">'tableau 4'!#REF!</definedName>
    <definedName name="Z_2856E0D1_6465_11D4_8F6B_00A0C949BF57_.wvu.Cols" localSheetId="6" hidden="1">'tableau 5'!#REF!</definedName>
    <definedName name="Z_2856E0D1_6465_11D4_8F6B_00A0C949BF57_.wvu.Cols" localSheetId="7" hidden="1">'tableau 6 '!#REF!</definedName>
    <definedName name="Z_2856E0D1_6465_11D4_8F6B_00A0C949BF57_.wvu.Rows" localSheetId="4" hidden="1">'tableau 3'!#REF!,'tableau 3'!$2:$2,'tableau 3'!#REF!</definedName>
    <definedName name="Z_2856E0D1_6465_11D4_8F6B_00A0C949BF57_.wvu.Rows" localSheetId="5" hidden="1">'tableau 4'!#REF!,'tableau 4'!#REF!,'tableau 4'!#REF!</definedName>
    <definedName name="Z_2856E0D1_6465_11D4_8F6B_00A0C949BF57_.wvu.Rows" localSheetId="6" hidden="1">'tableau 5'!#REF!,'tableau 5'!#REF!,'tableau 5'!#REF!</definedName>
    <definedName name="Z_2856E0D1_6465_11D4_8F6B_00A0C949BF57_.wvu.Rows" localSheetId="7" hidden="1">'tableau 6 '!#REF!,'tableau 6 '!#REF!,'tableau 6 '!#REF!</definedName>
    <definedName name="Z_299F1474_0970_4AE4_9C88_12C92AF68316_.wvu.PrintArea" localSheetId="6" hidden="1">'tableau 5'!$A$1:$L$74</definedName>
    <definedName name="Z_3EFB8D07_177B_4604_988E_74B00A94E1BF_.wvu.Cols" localSheetId="6" hidden="1">'tableau 5'!$A:$B</definedName>
    <definedName name="Z_3EFB8D07_177B_4604_988E_74B00A94E1BF_.wvu.PrintArea" localSheetId="6" hidden="1">'tableau 5'!$A$1:$L$74</definedName>
    <definedName name="Z_3EFB8D07_177B_4604_988E_74B00A94E1BF_.wvu.Rows" localSheetId="6" hidden="1">'tableau 5'!$1:$1,'tableau 5'!$3:$3,'tableau 5'!$4:$5</definedName>
    <definedName name="Z_444682F4_31BC_11D2_8D50_00A0C949BF57_.wvu.Cols" localSheetId="4" hidden="1">'tableau 3'!#REF!</definedName>
    <definedName name="Z_444682F4_31BC_11D2_8D50_00A0C949BF57_.wvu.Cols" localSheetId="5" hidden="1">'tableau 4'!#REF!</definedName>
    <definedName name="Z_444682F4_31BC_11D2_8D50_00A0C949BF57_.wvu.Cols" localSheetId="6" hidden="1">'tableau 5'!#REF!</definedName>
    <definedName name="Z_444682F4_31BC_11D2_8D50_00A0C949BF57_.wvu.Cols" localSheetId="7" hidden="1">'tableau 6 '!#REF!</definedName>
    <definedName name="Z_444682F4_31BC_11D2_8D50_00A0C949BF57_.wvu.Rows" localSheetId="4" hidden="1">'tableau 3'!#REF!,'tableau 3'!$2:$2,'tableau 3'!#REF!</definedName>
    <definedName name="Z_444682F4_31BC_11D2_8D50_00A0C949BF57_.wvu.Rows" localSheetId="5" hidden="1">'tableau 4'!#REF!,'tableau 4'!#REF!,'tableau 4'!#REF!</definedName>
    <definedName name="Z_444682F4_31BC_11D2_8D50_00A0C949BF57_.wvu.Rows" localSheetId="6" hidden="1">'tableau 5'!#REF!,'tableau 5'!#REF!,'tableau 5'!#REF!</definedName>
    <definedName name="Z_444682F4_31BC_11D2_8D50_00A0C949BF57_.wvu.Rows" localSheetId="7" hidden="1">'tableau 6 '!#REF!,'tableau 6 '!#REF!,'tableau 6 '!#REF!</definedName>
    <definedName name="Z_444682F5_31BC_11D2_8D50_00A0C949BF57_.wvu.Cols" localSheetId="4" hidden="1">'tableau 3'!#REF!</definedName>
    <definedName name="Z_444682F5_31BC_11D2_8D50_00A0C949BF57_.wvu.Cols" localSheetId="5" hidden="1">'tableau 4'!#REF!</definedName>
    <definedName name="Z_444682F5_31BC_11D2_8D50_00A0C949BF57_.wvu.Cols" localSheetId="6" hidden="1">'tableau 5'!#REF!</definedName>
    <definedName name="Z_444682F5_31BC_11D2_8D50_00A0C949BF57_.wvu.Cols" localSheetId="7" hidden="1">'tableau 6 '!#REF!</definedName>
    <definedName name="Z_444682F5_31BC_11D2_8D50_00A0C949BF57_.wvu.Rows" localSheetId="4" hidden="1">'tableau 3'!#REF!,'tableau 3'!$2:$2,'tableau 3'!#REF!</definedName>
    <definedName name="Z_444682F5_31BC_11D2_8D50_00A0C949BF57_.wvu.Rows" localSheetId="5" hidden="1">'tableau 4'!#REF!,'tableau 4'!#REF!,'tableau 4'!#REF!</definedName>
    <definedName name="Z_444682F5_31BC_11D2_8D50_00A0C949BF57_.wvu.Rows" localSheetId="6" hidden="1">'tableau 5'!#REF!,'tableau 5'!#REF!,'tableau 5'!#REF!</definedName>
    <definedName name="Z_444682F5_31BC_11D2_8D50_00A0C949BF57_.wvu.Rows" localSheetId="7" hidden="1">'tableau 6 '!#REF!,'tableau 6 '!#REF!,'tableau 6 '!#REF!</definedName>
    <definedName name="Z_444682F6_31BC_11D2_8D50_00A0C949BF57_.wvu.Cols" localSheetId="4" hidden="1">'tableau 3'!#REF!</definedName>
    <definedName name="Z_444682F6_31BC_11D2_8D50_00A0C949BF57_.wvu.Cols" localSheetId="5" hidden="1">'tableau 4'!#REF!</definedName>
    <definedName name="Z_444682F6_31BC_11D2_8D50_00A0C949BF57_.wvu.Cols" localSheetId="6" hidden="1">'tableau 5'!#REF!</definedName>
    <definedName name="Z_444682F6_31BC_11D2_8D50_00A0C949BF57_.wvu.Cols" localSheetId="7" hidden="1">'tableau 6 '!#REF!</definedName>
    <definedName name="Z_444682F6_31BC_11D2_8D50_00A0C949BF57_.wvu.Rows" localSheetId="4" hidden="1">'tableau 3'!#REF!,'tableau 3'!$2:$2,'tableau 3'!#REF!</definedName>
    <definedName name="Z_444682F6_31BC_11D2_8D50_00A0C949BF57_.wvu.Rows" localSheetId="5" hidden="1">'tableau 4'!#REF!,'tableau 4'!#REF!,'tableau 4'!#REF!</definedName>
    <definedName name="Z_444682F6_31BC_11D2_8D50_00A0C949BF57_.wvu.Rows" localSheetId="6" hidden="1">'tableau 5'!#REF!,'tableau 5'!#REF!,'tableau 5'!#REF!</definedName>
    <definedName name="Z_444682F6_31BC_11D2_8D50_00A0C949BF57_.wvu.Rows" localSheetId="7" hidden="1">'tableau 6 '!#REF!,'tableau 6 '!#REF!,'tableau 6 '!#REF!</definedName>
    <definedName name="Z_444682F7_31BC_11D2_8D50_00A0C949BF57_.wvu.Cols" localSheetId="4" hidden="1">'tableau 3'!$B:$B</definedName>
    <definedName name="Z_444682F7_31BC_11D2_8D50_00A0C949BF57_.wvu.Cols" localSheetId="5" hidden="1">'tableau 4'!$A:$B</definedName>
    <definedName name="Z_444682F7_31BC_11D2_8D50_00A0C949BF57_.wvu.Cols" localSheetId="6" hidden="1">'tableau 5'!$A:$B</definedName>
    <definedName name="Z_444682F7_31BC_11D2_8D50_00A0C949BF57_.wvu.Cols" localSheetId="7" hidden="1">'tableau 6 '!$A:$B</definedName>
    <definedName name="Z_444682F7_31BC_11D2_8D50_00A0C949BF57_.wvu.Rows" localSheetId="4" hidden="1">'tableau 3'!$1:$1,'tableau 3'!#REF!,'tableau 3'!$4:$5</definedName>
    <definedName name="Z_444682F7_31BC_11D2_8D50_00A0C949BF57_.wvu.Rows" localSheetId="5" hidden="1">'tableau 4'!$1:$1,'tableau 4'!$2:$2,'tableau 4'!$4:$5</definedName>
    <definedName name="Z_444682F7_31BC_11D2_8D50_00A0C949BF57_.wvu.Rows" localSheetId="6" hidden="1">'tableau 5'!$1:$1,'tableau 5'!$3:$3,'tableau 5'!$4:$5</definedName>
    <definedName name="Z_444682F7_31BC_11D2_8D50_00A0C949BF57_.wvu.Rows" localSheetId="7" hidden="1">'tableau 6 '!$1:$1,'tableau 6 '!$3:$3,'tableau 6 '!$4:$5</definedName>
    <definedName name="Z_444682F8_31BC_11D2_8D50_00A0C949BF57_.wvu.Cols" localSheetId="4" hidden="1">'tableau 3'!$B:$B</definedName>
    <definedName name="Z_444682F8_31BC_11D2_8D50_00A0C949BF57_.wvu.Cols" localSheetId="5" hidden="1">'tableau 4'!$A:$B</definedName>
    <definedName name="Z_444682F8_31BC_11D2_8D50_00A0C949BF57_.wvu.Cols" localSheetId="6" hidden="1">'tableau 5'!$A:$B</definedName>
    <definedName name="Z_444682F8_31BC_11D2_8D50_00A0C949BF57_.wvu.Cols" localSheetId="7" hidden="1">'tableau 6 '!$A:$B</definedName>
    <definedName name="Z_444682F8_31BC_11D2_8D50_00A0C949BF57_.wvu.Rows" localSheetId="4" hidden="1">'tableau 3'!$1:$1,'tableau 3'!#REF!,'tableau 3'!$4:$5</definedName>
    <definedName name="Z_444682F8_31BC_11D2_8D50_00A0C949BF57_.wvu.Rows" localSheetId="5" hidden="1">'tableau 4'!$1:$1,'tableau 4'!$2:$2,'tableau 4'!$4:$5</definedName>
    <definedName name="Z_444682F8_31BC_11D2_8D50_00A0C949BF57_.wvu.Rows" localSheetId="6" hidden="1">'tableau 5'!$1:$1,'tableau 5'!$3:$3,'tableau 5'!$4:$5</definedName>
    <definedName name="Z_444682F8_31BC_11D2_8D50_00A0C949BF57_.wvu.Rows" localSheetId="7" hidden="1">'tableau 6 '!$1:$1,'tableau 6 '!$3:$3,'tableau 6 '!$4:$5</definedName>
    <definedName name="Z_444682F9_31BC_11D2_8D50_00A0C949BF57_.wvu.Cols" localSheetId="4" hidden="1">'tableau 3'!$B:$B</definedName>
    <definedName name="Z_444682F9_31BC_11D2_8D50_00A0C949BF57_.wvu.Cols" localSheetId="5" hidden="1">'tableau 4'!$A:$B</definedName>
    <definedName name="Z_444682F9_31BC_11D2_8D50_00A0C949BF57_.wvu.Cols" localSheetId="6" hidden="1">'tableau 5'!$A:$B</definedName>
    <definedName name="Z_444682F9_31BC_11D2_8D50_00A0C949BF57_.wvu.Cols" localSheetId="7" hidden="1">'tableau 6 '!$A:$B</definedName>
    <definedName name="Z_444682F9_31BC_11D2_8D50_00A0C949BF57_.wvu.Rows" localSheetId="4" hidden="1">'tableau 3'!$1:$1,'tableau 3'!#REF!,'tableau 3'!$4:$5</definedName>
    <definedName name="Z_444682F9_31BC_11D2_8D50_00A0C949BF57_.wvu.Rows" localSheetId="5" hidden="1">'tableau 4'!$1:$1,'tableau 4'!$2:$2,'tableau 4'!$4:$5</definedName>
    <definedName name="Z_444682F9_31BC_11D2_8D50_00A0C949BF57_.wvu.Rows" localSheetId="6" hidden="1">'tableau 5'!$1:$1,'tableau 5'!$3:$3,'tableau 5'!$4:$5</definedName>
    <definedName name="Z_444682F9_31BC_11D2_8D50_00A0C949BF57_.wvu.Rows" localSheetId="7" hidden="1">'tableau 6 '!$1:$1,'tableau 6 '!$3:$3,'tableau 6 '!$4:$5</definedName>
    <definedName name="Z_444682FB_31BC_11D2_8D50_00A0C949BF57_.wvu.Cols" localSheetId="4" hidden="1">'tableau 3'!$B:$B</definedName>
    <definedName name="Z_444682FB_31BC_11D2_8D50_00A0C949BF57_.wvu.Cols" localSheetId="5" hidden="1">'tableau 4'!$A:$B</definedName>
    <definedName name="Z_444682FB_31BC_11D2_8D50_00A0C949BF57_.wvu.Cols" localSheetId="6" hidden="1">'tableau 5'!$A:$B</definedName>
    <definedName name="Z_444682FB_31BC_11D2_8D50_00A0C949BF57_.wvu.Cols" localSheetId="7" hidden="1">'tableau 6 '!$A:$B</definedName>
    <definedName name="Z_444682FB_31BC_11D2_8D50_00A0C949BF57_.wvu.Rows" localSheetId="4" hidden="1">'tableau 3'!$1:$1,'tableau 3'!#REF!,'tableau 3'!$4:$5</definedName>
    <definedName name="Z_444682FB_31BC_11D2_8D50_00A0C949BF57_.wvu.Rows" localSheetId="5" hidden="1">'tableau 4'!$1:$1,'tableau 4'!$2:$2,'tableau 4'!$4:$5</definedName>
    <definedName name="Z_444682FB_31BC_11D2_8D50_00A0C949BF57_.wvu.Rows" localSheetId="6" hidden="1">'tableau 5'!$1:$1,'tableau 5'!$3:$3,'tableau 5'!$4:$5</definedName>
    <definedName name="Z_444682FB_31BC_11D2_8D50_00A0C949BF57_.wvu.Rows" localSheetId="7" hidden="1">'tableau 6 '!$1:$1,'tableau 6 '!$3:$3,'tableau 6 '!$4:$5</definedName>
    <definedName name="Z_452D8CA1_1B13_48FA_AE68_53DA816623C6_.wvu.PrintArea" localSheetId="7" hidden="1">'tableau 6 '!$A$1:$K$74</definedName>
    <definedName name="Z_4B7480B3_8A82_11D2_A5C0_00A0C94324C9_.wvu.Cols" localSheetId="2" hidden="1">'tableau 2 (b)'!#REF!</definedName>
    <definedName name="Z_4B7480B4_8A82_11D2_A5C0_00A0C94324C9_.wvu.Cols" localSheetId="1" hidden="1">'tableau 2'!#REF!</definedName>
    <definedName name="Z_4B7480B4_8A82_11D2_A5C0_00A0C94324C9_.wvu.Cols" localSheetId="3" hidden="1">'tableau 2 (t)'!#REF!</definedName>
    <definedName name="Z_4B7480B5_8A82_11D2_A5C0_00A0C94324C9_.wvu.Cols" localSheetId="20" hidden="1">'tableau 18'!#REF!</definedName>
    <definedName name="Z_4B7480B5_8A82_11D2_A5C0_00A0C94324C9_.wvu.Cols" localSheetId="22" hidden="1">'tableau 19'!#REF!</definedName>
    <definedName name="Z_4B7480B5_8A82_11D2_A5C0_00A0C94324C9_.wvu.Cols" localSheetId="21" hidden="1">'tableau 19_23'!#REF!</definedName>
    <definedName name="Z_4B7480B5_8A82_11D2_A5C0_00A0C94324C9_.wvu.Cols" localSheetId="23" hidden="1">'tableau 20'!#REF!</definedName>
    <definedName name="Z_4B7480B5_8A82_11D2_A5C0_00A0C94324C9_.wvu.Cols" localSheetId="24" hidden="1">'tableau 21'!#REF!</definedName>
    <definedName name="Z_4B7480B5_8A82_11D2_A5C0_00A0C94324C9_.wvu.Cols" localSheetId="25" hidden="1">'tableau 22'!#REF!</definedName>
    <definedName name="Z_4B7480B5_8A82_11D2_A5C0_00A0C94324C9_.wvu.Cols" localSheetId="26" hidden="1">'tableau 23'!#REF!</definedName>
    <definedName name="Z_4B7480B5_8A82_11D2_A5C0_00A0C94324C9_.wvu.Cols" localSheetId="29" hidden="1">'tableau 25'!#REF!</definedName>
    <definedName name="Z_4B7480B5_8A82_11D2_A5C0_00A0C94324C9_.wvu.Cols" localSheetId="30" hidden="1">'tableau 26'!#REF!</definedName>
    <definedName name="Z_4B7480B5_8A82_11D2_A5C0_00A0C94324C9_.wvu.Cols" localSheetId="31" hidden="1">'tableau 27'!#REF!</definedName>
    <definedName name="Z_4B7480B5_8A82_11D2_A5C0_00A0C94324C9_.wvu.Cols" localSheetId="32" hidden="1">'tableau 28'!#REF!</definedName>
    <definedName name="Z_4B7480B5_8A82_11D2_A5C0_00A0C94324C9_.wvu.Cols" localSheetId="33" hidden="1">'tableau 29'!#REF!</definedName>
    <definedName name="Z_4B7480C0_8A82_11D2_A5C0_00A0C94324C9_.wvu.Cols" localSheetId="27" hidden="1">'tableau 24'!#REF!</definedName>
    <definedName name="Z_4B7480CC_8A82_11D2_A5C0_00A0C94324C9_.wvu.Cols" localSheetId="2" hidden="1">'tableau 2 (b)'!$A:$A</definedName>
    <definedName name="Z_4B7480CC_8A82_11D2_A5C0_00A0C94324C9_.wvu.Rows" localSheetId="2" hidden="1">'tableau 2 (b)'!$1:$4,'tableau 2 (b)'!$5:$6</definedName>
    <definedName name="Z_4B7480CD_8A82_11D2_A5C0_00A0C94324C9_.wvu.Cols" localSheetId="1" hidden="1">'tableau 2'!$A:$A</definedName>
    <definedName name="Z_4B7480CD_8A82_11D2_A5C0_00A0C94324C9_.wvu.Cols" localSheetId="3" hidden="1">'tableau 2 (t)'!$A:$A</definedName>
    <definedName name="Z_4B7480CD_8A82_11D2_A5C0_00A0C94324C9_.wvu.Rows" localSheetId="1" hidden="1">'tableau 2'!$1:$4,'tableau 2'!$5:$6</definedName>
    <definedName name="Z_4B7480CD_8A82_11D2_A5C0_00A0C94324C9_.wvu.Rows" localSheetId="3" hidden="1">'tableau 2 (t)'!$1:$4,'tableau 2 (t)'!$5:$6</definedName>
    <definedName name="Z_4B7480CE_8A82_11D2_A5C0_00A0C94324C9_.wvu.Cols" localSheetId="20" hidden="1">'tableau 18'!$A:$B</definedName>
    <definedName name="Z_4B7480CE_8A82_11D2_A5C0_00A0C94324C9_.wvu.Cols" localSheetId="22" hidden="1">'tableau 19'!$A:$B</definedName>
    <definedName name="Z_4B7480CE_8A82_11D2_A5C0_00A0C94324C9_.wvu.Cols" localSheetId="21" hidden="1">'tableau 19_23'!$A:$B</definedName>
    <definedName name="Z_4B7480CE_8A82_11D2_A5C0_00A0C94324C9_.wvu.Cols" localSheetId="23" hidden="1">'tableau 20'!$A:$B</definedName>
    <definedName name="Z_4B7480CE_8A82_11D2_A5C0_00A0C94324C9_.wvu.Cols" localSheetId="24" hidden="1">'tableau 21'!$A:$B</definedName>
    <definedName name="Z_4B7480CE_8A82_11D2_A5C0_00A0C94324C9_.wvu.Cols" localSheetId="25" hidden="1">'tableau 22'!$A:$B</definedName>
    <definedName name="Z_4B7480CE_8A82_11D2_A5C0_00A0C94324C9_.wvu.Cols" localSheetId="26" hidden="1">'tableau 23'!$A:$B</definedName>
    <definedName name="Z_4B7480CE_8A82_11D2_A5C0_00A0C94324C9_.wvu.Cols" localSheetId="29" hidden="1">'tableau 25'!$A:$B</definedName>
    <definedName name="Z_4B7480CE_8A82_11D2_A5C0_00A0C94324C9_.wvu.Cols" localSheetId="30" hidden="1">'tableau 26'!$A:$B</definedName>
    <definedName name="Z_4B7480CE_8A82_11D2_A5C0_00A0C94324C9_.wvu.Cols" localSheetId="31" hidden="1">'tableau 27'!$A:$B</definedName>
    <definedName name="Z_4B7480CE_8A82_11D2_A5C0_00A0C94324C9_.wvu.Cols" localSheetId="32" hidden="1">'tableau 28'!$A:$B</definedName>
    <definedName name="Z_4B7480CE_8A82_11D2_A5C0_00A0C94324C9_.wvu.Cols" localSheetId="33" hidden="1">'tableau 29'!$A:$B</definedName>
    <definedName name="Z_4B7480CE_8A82_11D2_A5C0_00A0C94324C9_.wvu.Rows" localSheetId="20" hidden="1">'tableau 18'!$1:$2,'tableau 18'!$5:$6</definedName>
    <definedName name="Z_4B7480CE_8A82_11D2_A5C0_00A0C94324C9_.wvu.Rows" localSheetId="22" hidden="1">'tableau 19'!$1:$2,'tableau 19'!$6:$7</definedName>
    <definedName name="Z_4B7480CE_8A82_11D2_A5C0_00A0C94324C9_.wvu.Rows" localSheetId="21" hidden="1">'tableau 19_23'!$1:$2,'tableau 19_23'!$6:$7</definedName>
    <definedName name="Z_4B7480CE_8A82_11D2_A5C0_00A0C94324C9_.wvu.Rows" localSheetId="23" hidden="1">'tableau 20'!$1:$2,'tableau 20'!$6:$7</definedName>
    <definedName name="Z_4B7480CE_8A82_11D2_A5C0_00A0C94324C9_.wvu.Rows" localSheetId="24" hidden="1">'tableau 21'!$1:$2,'tableau 21'!$6:$7</definedName>
    <definedName name="Z_4B7480CE_8A82_11D2_A5C0_00A0C94324C9_.wvu.Rows" localSheetId="25" hidden="1">'tableau 22'!$1:$2,'tableau 22'!$6:$7</definedName>
    <definedName name="Z_4B7480CE_8A82_11D2_A5C0_00A0C94324C9_.wvu.Rows" localSheetId="26" hidden="1">'tableau 23'!$1:$2,'tableau 23'!$6:$7</definedName>
    <definedName name="Z_4B7480CE_8A82_11D2_A5C0_00A0C94324C9_.wvu.Rows" localSheetId="29" hidden="1">'tableau 25'!$1:$2,'tableau 25'!$6:$7</definedName>
    <definedName name="Z_4B7480CE_8A82_11D2_A5C0_00A0C94324C9_.wvu.Rows" localSheetId="30" hidden="1">'tableau 26'!$1:$2,'tableau 26'!$6:$7</definedName>
    <definedName name="Z_4B7480CE_8A82_11D2_A5C0_00A0C94324C9_.wvu.Rows" localSheetId="31" hidden="1">'tableau 27'!$1:$2,'tableau 27'!$6:$7</definedName>
    <definedName name="Z_4B7480CE_8A82_11D2_A5C0_00A0C94324C9_.wvu.Rows" localSheetId="32" hidden="1">'tableau 28'!$1:$2,'tableau 28'!$6:$7</definedName>
    <definedName name="Z_4B7480CE_8A82_11D2_A5C0_00A0C94324C9_.wvu.Rows" localSheetId="33" hidden="1">'tableau 29'!$1:$2,'tableau 29'!$6:$7</definedName>
    <definedName name="Z_4B7480D9_8A82_11D2_A5C0_00A0C94324C9_.wvu.Cols" localSheetId="27" hidden="1">'tableau 24'!#REF!</definedName>
    <definedName name="Z_4B7480D9_8A82_11D2_A5C0_00A0C94324C9_.wvu.Rows" localSheetId="27" hidden="1">'tableau 24'!$1:$4,'tableau 24'!$5:$6</definedName>
    <definedName name="Z_4F359158_281B_11D1_8C43_00A0C949BF57_.wvu.Cols" localSheetId="4" hidden="1">'tableau 3'!$B:$B</definedName>
    <definedName name="Z_4F359158_281B_11D1_8C43_00A0C949BF57_.wvu.Cols" localSheetId="5" hidden="1">'tableau 4'!$A:$B</definedName>
    <definedName name="Z_4F359158_281B_11D1_8C43_00A0C949BF57_.wvu.Cols" localSheetId="6" hidden="1">'tableau 5'!$A:$B</definedName>
    <definedName name="Z_4F359158_281B_11D1_8C43_00A0C949BF57_.wvu.Cols" localSheetId="7" hidden="1">'tableau 6 '!$A:$B</definedName>
    <definedName name="Z_4F359158_281B_11D1_8C43_00A0C949BF57_.wvu.Rows" localSheetId="4" hidden="1">'tableau 3'!$1:$1,'tableau 3'!#REF!,'tableau 3'!$4:$5</definedName>
    <definedName name="Z_4F359158_281B_11D1_8C43_00A0C949BF57_.wvu.Rows" localSheetId="5" hidden="1">'tableau 4'!$1:$1,'tableau 4'!$2:$2,'tableau 4'!$4:$5</definedName>
    <definedName name="Z_4F359158_281B_11D1_8C43_00A0C949BF57_.wvu.Rows" localSheetId="6" hidden="1">'tableau 5'!$1:$1,'tableau 5'!$3:$3,'tableau 5'!$4:$5</definedName>
    <definedName name="Z_4F359158_281B_11D1_8C43_00A0C949BF57_.wvu.Rows" localSheetId="7" hidden="1">'tableau 6 '!$1:$1,'tableau 6 '!$3:$3,'tableau 6 '!$4:$5</definedName>
    <definedName name="Z_55F6DE01_8478_11D2_8D7D_00A0C9432DBE_.wvu.Cols" localSheetId="2" hidden="1">'tableau 2 (b)'!#REF!</definedName>
    <definedName name="Z_55F6DE02_8478_11D2_8D7D_00A0C9432DBE_.wvu.Cols" localSheetId="1" hidden="1">'tableau 2'!#REF!</definedName>
    <definedName name="Z_55F6DE02_8478_11D2_8D7D_00A0C9432DBE_.wvu.Cols" localSheetId="3" hidden="1">'tableau 2 (t)'!#REF!</definedName>
    <definedName name="Z_55F6DE03_8478_11D2_8D7D_00A0C9432DBE_.wvu.Cols" localSheetId="20" hidden="1">'tableau 18'!#REF!</definedName>
    <definedName name="Z_55F6DE03_8478_11D2_8D7D_00A0C9432DBE_.wvu.Cols" localSheetId="22" hidden="1">'tableau 19'!#REF!</definedName>
    <definedName name="Z_55F6DE03_8478_11D2_8D7D_00A0C9432DBE_.wvu.Cols" localSheetId="21" hidden="1">'tableau 19_23'!#REF!</definedName>
    <definedName name="Z_55F6DE03_8478_11D2_8D7D_00A0C9432DBE_.wvu.Cols" localSheetId="23" hidden="1">'tableau 20'!#REF!</definedName>
    <definedName name="Z_55F6DE03_8478_11D2_8D7D_00A0C9432DBE_.wvu.Cols" localSheetId="24" hidden="1">'tableau 21'!#REF!</definedName>
    <definedName name="Z_55F6DE03_8478_11D2_8D7D_00A0C9432DBE_.wvu.Cols" localSheetId="25" hidden="1">'tableau 22'!#REF!</definedName>
    <definedName name="Z_55F6DE03_8478_11D2_8D7D_00A0C9432DBE_.wvu.Cols" localSheetId="26" hidden="1">'tableau 23'!#REF!</definedName>
    <definedName name="Z_55F6DE03_8478_11D2_8D7D_00A0C9432DBE_.wvu.Cols" localSheetId="29" hidden="1">'tableau 25'!#REF!</definedName>
    <definedName name="Z_55F6DE03_8478_11D2_8D7D_00A0C9432DBE_.wvu.Cols" localSheetId="30" hidden="1">'tableau 26'!#REF!</definedName>
    <definedName name="Z_55F6DE03_8478_11D2_8D7D_00A0C9432DBE_.wvu.Cols" localSheetId="31" hidden="1">'tableau 27'!#REF!</definedName>
    <definedName name="Z_55F6DE03_8478_11D2_8D7D_00A0C9432DBE_.wvu.Cols" localSheetId="32" hidden="1">'tableau 28'!#REF!</definedName>
    <definedName name="Z_55F6DE03_8478_11D2_8D7D_00A0C9432DBE_.wvu.Cols" localSheetId="33" hidden="1">'tableau 29'!#REF!</definedName>
    <definedName name="Z_55F6DE0E_8478_11D2_8D7D_00A0C9432DBE_.wvu.Cols" localSheetId="27" hidden="1">'tableau 24'!#REF!</definedName>
    <definedName name="Z_55F6DE1A_8478_11D2_8D7D_00A0C9432DBE_.wvu.Cols" localSheetId="2" hidden="1">'tableau 2 (b)'!$A:$A</definedName>
    <definedName name="Z_55F6DE1A_8478_11D2_8D7D_00A0C9432DBE_.wvu.Rows" localSheetId="2" hidden="1">'tableau 2 (b)'!$1:$4,'tableau 2 (b)'!$5:$6</definedName>
    <definedName name="Z_55F6DE1B_8478_11D2_8D7D_00A0C9432DBE_.wvu.Cols" localSheetId="1" hidden="1">'tableau 2'!$A:$A</definedName>
    <definedName name="Z_55F6DE1B_8478_11D2_8D7D_00A0C9432DBE_.wvu.Cols" localSheetId="3" hidden="1">'tableau 2 (t)'!$A:$A</definedName>
    <definedName name="Z_55F6DE1B_8478_11D2_8D7D_00A0C9432DBE_.wvu.Rows" localSheetId="1" hidden="1">'tableau 2'!$1:$4,'tableau 2'!$5:$6</definedName>
    <definedName name="Z_55F6DE1B_8478_11D2_8D7D_00A0C9432DBE_.wvu.Rows" localSheetId="3" hidden="1">'tableau 2 (t)'!$1:$4,'tableau 2 (t)'!$5:$6</definedName>
    <definedName name="Z_55F6DE1C_8478_11D2_8D7D_00A0C9432DBE_.wvu.Cols" localSheetId="20" hidden="1">'tableau 18'!$A:$B</definedName>
    <definedName name="Z_55F6DE1C_8478_11D2_8D7D_00A0C9432DBE_.wvu.Cols" localSheetId="22" hidden="1">'tableau 19'!$A:$B</definedName>
    <definedName name="Z_55F6DE1C_8478_11D2_8D7D_00A0C9432DBE_.wvu.Cols" localSheetId="21" hidden="1">'tableau 19_23'!$A:$B</definedName>
    <definedName name="Z_55F6DE1C_8478_11D2_8D7D_00A0C9432DBE_.wvu.Cols" localSheetId="23" hidden="1">'tableau 20'!$A:$B</definedName>
    <definedName name="Z_55F6DE1C_8478_11D2_8D7D_00A0C9432DBE_.wvu.Cols" localSheetId="24" hidden="1">'tableau 21'!$A:$B</definedName>
    <definedName name="Z_55F6DE1C_8478_11D2_8D7D_00A0C9432DBE_.wvu.Cols" localSheetId="25" hidden="1">'tableau 22'!$A:$B</definedName>
    <definedName name="Z_55F6DE1C_8478_11D2_8D7D_00A0C9432DBE_.wvu.Cols" localSheetId="26" hidden="1">'tableau 23'!$A:$B</definedName>
    <definedName name="Z_55F6DE1C_8478_11D2_8D7D_00A0C9432DBE_.wvu.Cols" localSheetId="29" hidden="1">'tableau 25'!$A:$B</definedName>
    <definedName name="Z_55F6DE1C_8478_11D2_8D7D_00A0C9432DBE_.wvu.Cols" localSheetId="30" hidden="1">'tableau 26'!$A:$B</definedName>
    <definedName name="Z_55F6DE1C_8478_11D2_8D7D_00A0C9432DBE_.wvu.Cols" localSheetId="31" hidden="1">'tableau 27'!$A:$B</definedName>
    <definedName name="Z_55F6DE1C_8478_11D2_8D7D_00A0C9432DBE_.wvu.Cols" localSheetId="32" hidden="1">'tableau 28'!$A:$B</definedName>
    <definedName name="Z_55F6DE1C_8478_11D2_8D7D_00A0C9432DBE_.wvu.Cols" localSheetId="33" hidden="1">'tableau 29'!$A:$B</definedName>
    <definedName name="Z_55F6DE1C_8478_11D2_8D7D_00A0C9432DBE_.wvu.Rows" localSheetId="20" hidden="1">'tableau 18'!$1:$2,'tableau 18'!$5:$6</definedName>
    <definedName name="Z_55F6DE1C_8478_11D2_8D7D_00A0C9432DBE_.wvu.Rows" localSheetId="22" hidden="1">'tableau 19'!$1:$2,'tableau 19'!$6:$7</definedName>
    <definedName name="Z_55F6DE1C_8478_11D2_8D7D_00A0C9432DBE_.wvu.Rows" localSheetId="21" hidden="1">'tableau 19_23'!$1:$2,'tableau 19_23'!$6:$7</definedName>
    <definedName name="Z_55F6DE1C_8478_11D2_8D7D_00A0C9432DBE_.wvu.Rows" localSheetId="23" hidden="1">'tableau 20'!$1:$2,'tableau 20'!$6:$7</definedName>
    <definedName name="Z_55F6DE1C_8478_11D2_8D7D_00A0C9432DBE_.wvu.Rows" localSheetId="24" hidden="1">'tableau 21'!$1:$2,'tableau 21'!$6:$7</definedName>
    <definedName name="Z_55F6DE1C_8478_11D2_8D7D_00A0C9432DBE_.wvu.Rows" localSheetId="25" hidden="1">'tableau 22'!$1:$2,'tableau 22'!$6:$7</definedName>
    <definedName name="Z_55F6DE1C_8478_11D2_8D7D_00A0C9432DBE_.wvu.Rows" localSheetId="26" hidden="1">'tableau 23'!$1:$2,'tableau 23'!$6:$7</definedName>
    <definedName name="Z_55F6DE1C_8478_11D2_8D7D_00A0C9432DBE_.wvu.Rows" localSheetId="29" hidden="1">'tableau 25'!$1:$2,'tableau 25'!$6:$7</definedName>
    <definedName name="Z_55F6DE1C_8478_11D2_8D7D_00A0C9432DBE_.wvu.Rows" localSheetId="30" hidden="1">'tableau 26'!$1:$2,'tableau 26'!$6:$7</definedName>
    <definedName name="Z_55F6DE1C_8478_11D2_8D7D_00A0C9432DBE_.wvu.Rows" localSheetId="31" hidden="1">'tableau 27'!$1:$2,'tableau 27'!$6:$7</definedName>
    <definedName name="Z_55F6DE1C_8478_11D2_8D7D_00A0C9432DBE_.wvu.Rows" localSheetId="32" hidden="1">'tableau 28'!$1:$2,'tableau 28'!$6:$7</definedName>
    <definedName name="Z_55F6DE1C_8478_11D2_8D7D_00A0C9432DBE_.wvu.Rows" localSheetId="33" hidden="1">'tableau 29'!$1:$2,'tableau 29'!$6:$7</definedName>
    <definedName name="Z_55F6DE27_8478_11D2_8D7D_00A0C9432DBE_.wvu.Cols" localSheetId="27" hidden="1">'tableau 24'!#REF!</definedName>
    <definedName name="Z_55F6DE27_8478_11D2_8D7D_00A0C9432DBE_.wvu.Rows" localSheetId="27" hidden="1">'tableau 24'!$1:$4,'tableau 24'!$5:$6</definedName>
    <definedName name="Z_5B176FBC_5E21_11D4_8F67_00A0C949BF57_.wvu.Cols" localSheetId="4" hidden="1">'tableau 3'!$B:$B</definedName>
    <definedName name="Z_5B176FBC_5E21_11D4_8F67_00A0C949BF57_.wvu.Cols" localSheetId="5" hidden="1">'tableau 4'!$A:$B</definedName>
    <definedName name="Z_5B176FBC_5E21_11D4_8F67_00A0C949BF57_.wvu.Cols" localSheetId="6" hidden="1">'tableau 5'!$A:$B</definedName>
    <definedName name="Z_5B176FBC_5E21_11D4_8F67_00A0C949BF57_.wvu.Cols" localSheetId="7" hidden="1">'tableau 6 '!$A:$B</definedName>
    <definedName name="Z_5B176FBC_5E21_11D4_8F67_00A0C949BF57_.wvu.Rows" localSheetId="4" hidden="1">'tableau 3'!$1:$1,'tableau 3'!#REF!,'tableau 3'!$4:$5</definedName>
    <definedName name="Z_5B176FBC_5E21_11D4_8F67_00A0C949BF57_.wvu.Rows" localSheetId="5" hidden="1">'tableau 4'!$1:$1,'tableau 4'!$2:$2,'tableau 4'!$4:$5</definedName>
    <definedName name="Z_5B176FBC_5E21_11D4_8F67_00A0C949BF57_.wvu.Rows" localSheetId="6" hidden="1">'tableau 5'!$1:$1,'tableau 5'!$3:$3,'tableau 5'!$4:$5</definedName>
    <definedName name="Z_5B176FBC_5E21_11D4_8F67_00A0C949BF57_.wvu.Rows" localSheetId="7" hidden="1">'tableau 6 '!$1:$1,'tableau 6 '!$3:$3,'tableau 6 '!$4:$5</definedName>
    <definedName name="Z_5B176FBD_5E21_11D4_8F67_00A0C949BF57_.wvu.Cols" localSheetId="5" hidden="1">'tableau 4'!$A:$B</definedName>
    <definedName name="Z_5B176FBD_5E21_11D4_8F67_00A0C949BF57_.wvu.Cols" localSheetId="7" hidden="1">'tableau 6 '!$A:$B</definedName>
    <definedName name="Z_5B176FBD_5E21_11D4_8F67_00A0C949BF57_.wvu.Rows" localSheetId="5" hidden="1">'tableau 4'!$1:$1,'tableau 4'!$2:$2,'tableau 4'!$4:$5</definedName>
    <definedName name="Z_5B176FBD_5E21_11D4_8F67_00A0C949BF57_.wvu.Rows" localSheetId="7" hidden="1">'tableau 6 '!$1:$1,'tableau 6 '!$3:$3,'tableau 6 '!$4:$5</definedName>
    <definedName name="Z_5DA91803_235C_11D1_9414_00A0C949BEFF_.wvu.Cols" localSheetId="2" hidden="1">'tableau 2 (b)'!#REF!</definedName>
    <definedName name="Z_5DA91804_235C_11D1_9414_00A0C949BEFF_.wvu.Cols" localSheetId="1" hidden="1">'tableau 2'!#REF!</definedName>
    <definedName name="Z_5DA91804_235C_11D1_9414_00A0C949BEFF_.wvu.Cols" localSheetId="3" hidden="1">'tableau 2 (t)'!#REF!</definedName>
    <definedName name="Z_5DA91805_235C_11D1_9414_00A0C949BEFF_.wvu.Cols" localSheetId="20" hidden="1">'tableau 18'!#REF!</definedName>
    <definedName name="Z_5DA91805_235C_11D1_9414_00A0C949BEFF_.wvu.Cols" localSheetId="22" hidden="1">'tableau 19'!#REF!</definedName>
    <definedName name="Z_5DA91805_235C_11D1_9414_00A0C949BEFF_.wvu.Cols" localSheetId="21" hidden="1">'tableau 19_23'!#REF!</definedName>
    <definedName name="Z_5DA91805_235C_11D1_9414_00A0C949BEFF_.wvu.Cols" localSheetId="23" hidden="1">'tableau 20'!#REF!</definedName>
    <definedName name="Z_5DA91805_235C_11D1_9414_00A0C949BEFF_.wvu.Cols" localSheetId="24" hidden="1">'tableau 21'!#REF!</definedName>
    <definedName name="Z_5DA91805_235C_11D1_9414_00A0C949BEFF_.wvu.Cols" localSheetId="25" hidden="1">'tableau 22'!#REF!</definedName>
    <definedName name="Z_5DA91805_235C_11D1_9414_00A0C949BEFF_.wvu.Cols" localSheetId="26" hidden="1">'tableau 23'!#REF!</definedName>
    <definedName name="Z_5DA91805_235C_11D1_9414_00A0C949BEFF_.wvu.Cols" localSheetId="29" hidden="1">'tableau 25'!#REF!</definedName>
    <definedName name="Z_5DA91805_235C_11D1_9414_00A0C949BEFF_.wvu.Cols" localSheetId="30" hidden="1">'tableau 26'!#REF!</definedName>
    <definedName name="Z_5DA91805_235C_11D1_9414_00A0C949BEFF_.wvu.Cols" localSheetId="31" hidden="1">'tableau 27'!#REF!</definedName>
    <definedName name="Z_5DA91805_235C_11D1_9414_00A0C949BEFF_.wvu.Cols" localSheetId="32" hidden="1">'tableau 28'!#REF!</definedName>
    <definedName name="Z_5DA91805_235C_11D1_9414_00A0C949BEFF_.wvu.Cols" localSheetId="33" hidden="1">'tableau 29'!#REF!</definedName>
    <definedName name="Z_5DA91810_235C_11D1_9414_00A0C949BEFF_.wvu.Cols" localSheetId="27" hidden="1">'tableau 24'!#REF!</definedName>
    <definedName name="Z_5DA9181C_235C_11D1_9414_00A0C949BEFF_.wvu.Cols" localSheetId="2" hidden="1">'tableau 2 (b)'!$A:$A</definedName>
    <definedName name="Z_5DA9181C_235C_11D1_9414_00A0C949BEFF_.wvu.Rows" localSheetId="2" hidden="1">'tableau 2 (b)'!$1:$4,'tableau 2 (b)'!$5:$6</definedName>
    <definedName name="Z_5DA9181D_235C_11D1_9414_00A0C949BEFF_.wvu.Cols" localSheetId="1" hidden="1">'tableau 2'!$A:$A</definedName>
    <definedName name="Z_5DA9181D_235C_11D1_9414_00A0C949BEFF_.wvu.Cols" localSheetId="3" hidden="1">'tableau 2 (t)'!$A:$A</definedName>
    <definedName name="Z_5DA9181D_235C_11D1_9414_00A0C949BEFF_.wvu.Rows" localSheetId="1" hidden="1">'tableau 2'!$1:$4,'tableau 2'!$5:$6</definedName>
    <definedName name="Z_5DA9181D_235C_11D1_9414_00A0C949BEFF_.wvu.Rows" localSheetId="3" hidden="1">'tableau 2 (t)'!$1:$4,'tableau 2 (t)'!$5:$6</definedName>
    <definedName name="Z_5DA9181E_235C_11D1_9414_00A0C949BEFF_.wvu.Cols" localSheetId="20" hidden="1">'tableau 18'!$A:$B</definedName>
    <definedName name="Z_5DA9181E_235C_11D1_9414_00A0C949BEFF_.wvu.Cols" localSheetId="22" hidden="1">'tableau 19'!$A:$B</definedName>
    <definedName name="Z_5DA9181E_235C_11D1_9414_00A0C949BEFF_.wvu.Cols" localSheetId="21" hidden="1">'tableau 19_23'!$A:$B</definedName>
    <definedName name="Z_5DA9181E_235C_11D1_9414_00A0C949BEFF_.wvu.Cols" localSheetId="23" hidden="1">'tableau 20'!$A:$B</definedName>
    <definedName name="Z_5DA9181E_235C_11D1_9414_00A0C949BEFF_.wvu.Cols" localSheetId="24" hidden="1">'tableau 21'!$A:$B</definedName>
    <definedName name="Z_5DA9181E_235C_11D1_9414_00A0C949BEFF_.wvu.Cols" localSheetId="25" hidden="1">'tableau 22'!$A:$B</definedName>
    <definedName name="Z_5DA9181E_235C_11D1_9414_00A0C949BEFF_.wvu.Cols" localSheetId="26" hidden="1">'tableau 23'!$A:$B</definedName>
    <definedName name="Z_5DA9181E_235C_11D1_9414_00A0C949BEFF_.wvu.Cols" localSheetId="29" hidden="1">'tableau 25'!$A:$B</definedName>
    <definedName name="Z_5DA9181E_235C_11D1_9414_00A0C949BEFF_.wvu.Cols" localSheetId="30" hidden="1">'tableau 26'!$A:$B</definedName>
    <definedName name="Z_5DA9181E_235C_11D1_9414_00A0C949BEFF_.wvu.Cols" localSheetId="31" hidden="1">'tableau 27'!$A:$B</definedName>
    <definedName name="Z_5DA9181E_235C_11D1_9414_00A0C949BEFF_.wvu.Cols" localSheetId="32" hidden="1">'tableau 28'!$A:$B</definedName>
    <definedName name="Z_5DA9181E_235C_11D1_9414_00A0C949BEFF_.wvu.Cols" localSheetId="33" hidden="1">'tableau 29'!$A:$B</definedName>
    <definedName name="Z_5DA9181E_235C_11D1_9414_00A0C949BEFF_.wvu.Rows" localSheetId="20" hidden="1">'tableau 18'!$1:$2,'tableau 18'!$5:$6</definedName>
    <definedName name="Z_5DA9181E_235C_11D1_9414_00A0C949BEFF_.wvu.Rows" localSheetId="22" hidden="1">'tableau 19'!$1:$2,'tableau 19'!$6:$7</definedName>
    <definedName name="Z_5DA9181E_235C_11D1_9414_00A0C949BEFF_.wvu.Rows" localSheetId="21" hidden="1">'tableau 19_23'!$1:$2,'tableau 19_23'!$6:$7</definedName>
    <definedName name="Z_5DA9181E_235C_11D1_9414_00A0C949BEFF_.wvu.Rows" localSheetId="23" hidden="1">'tableau 20'!$1:$2,'tableau 20'!$6:$7</definedName>
    <definedName name="Z_5DA9181E_235C_11D1_9414_00A0C949BEFF_.wvu.Rows" localSheetId="24" hidden="1">'tableau 21'!$1:$2,'tableau 21'!$6:$7</definedName>
    <definedName name="Z_5DA9181E_235C_11D1_9414_00A0C949BEFF_.wvu.Rows" localSheetId="25" hidden="1">'tableau 22'!$1:$2,'tableau 22'!$6:$7</definedName>
    <definedName name="Z_5DA9181E_235C_11D1_9414_00A0C949BEFF_.wvu.Rows" localSheetId="26" hidden="1">'tableau 23'!$1:$2,'tableau 23'!$6:$7</definedName>
    <definedName name="Z_5DA9181E_235C_11D1_9414_00A0C949BEFF_.wvu.Rows" localSheetId="29" hidden="1">'tableau 25'!$1:$2,'tableau 25'!$6:$7</definedName>
    <definedName name="Z_5DA9181E_235C_11D1_9414_00A0C949BEFF_.wvu.Rows" localSheetId="30" hidden="1">'tableau 26'!$1:$2,'tableau 26'!$6:$7</definedName>
    <definedName name="Z_5DA9181E_235C_11D1_9414_00A0C949BEFF_.wvu.Rows" localSheetId="31" hidden="1">'tableau 27'!$1:$2,'tableau 27'!$6:$7</definedName>
    <definedName name="Z_5DA9181E_235C_11D1_9414_00A0C949BEFF_.wvu.Rows" localSheetId="32" hidden="1">'tableau 28'!$1:$2,'tableau 28'!$6:$7</definedName>
    <definedName name="Z_5DA9181E_235C_11D1_9414_00A0C949BEFF_.wvu.Rows" localSheetId="33" hidden="1">'tableau 29'!$1:$2,'tableau 29'!$6:$7</definedName>
    <definedName name="Z_5DA91829_235C_11D1_9414_00A0C949BEFF_.wvu.Cols" localSheetId="27" hidden="1">'tableau 24'!#REF!</definedName>
    <definedName name="Z_5DA91829_235C_11D1_9414_00A0C949BEFF_.wvu.Rows" localSheetId="27" hidden="1">'tableau 24'!$1:$4,'tableau 24'!$5:$6</definedName>
    <definedName name="Z_6C2010F5_2294_11D1_9413_00A0C949BEFF_.wvu.Cols" localSheetId="2" hidden="1">'tableau 2 (b)'!#REF!</definedName>
    <definedName name="Z_6C2010F6_2294_11D1_9413_00A0C949BEFF_.wvu.Cols" localSheetId="1" hidden="1">'tableau 2'!#REF!</definedName>
    <definedName name="Z_6C2010F6_2294_11D1_9413_00A0C949BEFF_.wvu.Cols" localSheetId="3" hidden="1">'tableau 2 (t)'!#REF!</definedName>
    <definedName name="Z_6C2010F7_2294_11D1_9413_00A0C949BEFF_.wvu.Cols" localSheetId="20" hidden="1">'tableau 18'!#REF!</definedName>
    <definedName name="Z_6C2010F7_2294_11D1_9413_00A0C949BEFF_.wvu.Cols" localSheetId="22" hidden="1">'tableau 19'!#REF!</definedName>
    <definedName name="Z_6C2010F7_2294_11D1_9413_00A0C949BEFF_.wvu.Cols" localSheetId="21" hidden="1">'tableau 19_23'!#REF!</definedName>
    <definedName name="Z_6C2010F7_2294_11D1_9413_00A0C949BEFF_.wvu.Cols" localSheetId="23" hidden="1">'tableau 20'!#REF!</definedName>
    <definedName name="Z_6C2010F7_2294_11D1_9413_00A0C949BEFF_.wvu.Cols" localSheetId="24" hidden="1">'tableau 21'!#REF!</definedName>
    <definedName name="Z_6C2010F7_2294_11D1_9413_00A0C949BEFF_.wvu.Cols" localSheetId="25" hidden="1">'tableau 22'!#REF!</definedName>
    <definedName name="Z_6C2010F7_2294_11D1_9413_00A0C949BEFF_.wvu.Cols" localSheetId="26" hidden="1">'tableau 23'!#REF!</definedName>
    <definedName name="Z_6C2010F7_2294_11D1_9413_00A0C949BEFF_.wvu.Cols" localSheetId="29" hidden="1">'tableau 25'!#REF!</definedName>
    <definedName name="Z_6C2010F7_2294_11D1_9413_00A0C949BEFF_.wvu.Cols" localSheetId="30" hidden="1">'tableau 26'!#REF!</definedName>
    <definedName name="Z_6C2010F7_2294_11D1_9413_00A0C949BEFF_.wvu.Cols" localSheetId="31" hidden="1">'tableau 27'!#REF!</definedName>
    <definedName name="Z_6C2010F7_2294_11D1_9413_00A0C949BEFF_.wvu.Cols" localSheetId="32" hidden="1">'tableau 28'!#REF!</definedName>
    <definedName name="Z_6C2010F7_2294_11D1_9413_00A0C949BEFF_.wvu.Cols" localSheetId="33" hidden="1">'tableau 29'!#REF!</definedName>
    <definedName name="Z_6C201102_2294_11D1_9413_00A0C949BEFF_.wvu.Cols" localSheetId="27" hidden="1">'tableau 24'!#REF!</definedName>
    <definedName name="Z_6C20110E_2294_11D1_9413_00A0C949BEFF_.wvu.Cols" localSheetId="2" hidden="1">'tableau 2 (b)'!$A:$A</definedName>
    <definedName name="Z_6C20110E_2294_11D1_9413_00A0C949BEFF_.wvu.Rows" localSheetId="2" hidden="1">'tableau 2 (b)'!$1:$4,'tableau 2 (b)'!$5:$6</definedName>
    <definedName name="Z_6C20110F_2294_11D1_9413_00A0C949BEFF_.wvu.Cols" localSheetId="1" hidden="1">'tableau 2'!$A:$A</definedName>
    <definedName name="Z_6C20110F_2294_11D1_9413_00A0C949BEFF_.wvu.Cols" localSheetId="3" hidden="1">'tableau 2 (t)'!$A:$A</definedName>
    <definedName name="Z_6C20110F_2294_11D1_9413_00A0C949BEFF_.wvu.Rows" localSheetId="1" hidden="1">'tableau 2'!$1:$4,'tableau 2'!$5:$6</definedName>
    <definedName name="Z_6C20110F_2294_11D1_9413_00A0C949BEFF_.wvu.Rows" localSheetId="3" hidden="1">'tableau 2 (t)'!$1:$4,'tableau 2 (t)'!$5:$6</definedName>
    <definedName name="Z_6C201110_2294_11D1_9413_00A0C949BEFF_.wvu.Cols" localSheetId="20" hidden="1">'tableau 18'!$A:$B</definedName>
    <definedName name="Z_6C201110_2294_11D1_9413_00A0C949BEFF_.wvu.Cols" localSheetId="22" hidden="1">'tableau 19'!$A:$B</definedName>
    <definedName name="Z_6C201110_2294_11D1_9413_00A0C949BEFF_.wvu.Cols" localSheetId="21" hidden="1">'tableau 19_23'!$A:$B</definedName>
    <definedName name="Z_6C201110_2294_11D1_9413_00A0C949BEFF_.wvu.Cols" localSheetId="23" hidden="1">'tableau 20'!$A:$B</definedName>
    <definedName name="Z_6C201110_2294_11D1_9413_00A0C949BEFF_.wvu.Cols" localSheetId="24" hidden="1">'tableau 21'!$A:$B</definedName>
    <definedName name="Z_6C201110_2294_11D1_9413_00A0C949BEFF_.wvu.Cols" localSheetId="25" hidden="1">'tableau 22'!$A:$B</definedName>
    <definedName name="Z_6C201110_2294_11D1_9413_00A0C949BEFF_.wvu.Cols" localSheetId="26" hidden="1">'tableau 23'!$A:$B</definedName>
    <definedName name="Z_6C201110_2294_11D1_9413_00A0C949BEFF_.wvu.Cols" localSheetId="29" hidden="1">'tableau 25'!$A:$B</definedName>
    <definedName name="Z_6C201110_2294_11D1_9413_00A0C949BEFF_.wvu.Cols" localSheetId="30" hidden="1">'tableau 26'!$A:$B</definedName>
    <definedName name="Z_6C201110_2294_11D1_9413_00A0C949BEFF_.wvu.Cols" localSheetId="31" hidden="1">'tableau 27'!$A:$B</definedName>
    <definedName name="Z_6C201110_2294_11D1_9413_00A0C949BEFF_.wvu.Cols" localSheetId="32" hidden="1">'tableau 28'!$A:$B</definedName>
    <definedName name="Z_6C201110_2294_11D1_9413_00A0C949BEFF_.wvu.Cols" localSheetId="33" hidden="1">'tableau 29'!$A:$B</definedName>
    <definedName name="Z_6C201110_2294_11D1_9413_00A0C949BEFF_.wvu.Rows" localSheetId="20" hidden="1">'tableau 18'!$1:$2,'tableau 18'!$5:$6</definedName>
    <definedName name="Z_6C201110_2294_11D1_9413_00A0C949BEFF_.wvu.Rows" localSheetId="22" hidden="1">'tableau 19'!$1:$2,'tableau 19'!$6:$7</definedName>
    <definedName name="Z_6C201110_2294_11D1_9413_00A0C949BEFF_.wvu.Rows" localSheetId="21" hidden="1">'tableau 19_23'!$1:$2,'tableau 19_23'!$6:$7</definedName>
    <definedName name="Z_6C201110_2294_11D1_9413_00A0C949BEFF_.wvu.Rows" localSheetId="23" hidden="1">'tableau 20'!$1:$2,'tableau 20'!$6:$7</definedName>
    <definedName name="Z_6C201110_2294_11D1_9413_00A0C949BEFF_.wvu.Rows" localSheetId="24" hidden="1">'tableau 21'!$1:$2,'tableau 21'!$6:$7</definedName>
    <definedName name="Z_6C201110_2294_11D1_9413_00A0C949BEFF_.wvu.Rows" localSheetId="25" hidden="1">'tableau 22'!$1:$2,'tableau 22'!$6:$7</definedName>
    <definedName name="Z_6C201110_2294_11D1_9413_00A0C949BEFF_.wvu.Rows" localSheetId="26" hidden="1">'tableau 23'!$1:$2,'tableau 23'!$6:$7</definedName>
    <definedName name="Z_6C201110_2294_11D1_9413_00A0C949BEFF_.wvu.Rows" localSheetId="29" hidden="1">'tableau 25'!$1:$2,'tableau 25'!$6:$7</definedName>
    <definedName name="Z_6C201110_2294_11D1_9413_00A0C949BEFF_.wvu.Rows" localSheetId="30" hidden="1">'tableau 26'!$1:$2,'tableau 26'!$6:$7</definedName>
    <definedName name="Z_6C201110_2294_11D1_9413_00A0C949BEFF_.wvu.Rows" localSheetId="31" hidden="1">'tableau 27'!$1:$2,'tableau 27'!$6:$7</definedName>
    <definedName name="Z_6C201110_2294_11D1_9413_00A0C949BEFF_.wvu.Rows" localSheetId="32" hidden="1">'tableau 28'!$1:$2,'tableau 28'!$6:$7</definedName>
    <definedName name="Z_6C201110_2294_11D1_9413_00A0C949BEFF_.wvu.Rows" localSheetId="33" hidden="1">'tableau 29'!$1:$2,'tableau 29'!$6:$7</definedName>
    <definedName name="Z_6C20111B_2294_11D1_9413_00A0C949BEFF_.wvu.Cols" localSheetId="27" hidden="1">'tableau 24'!#REF!</definedName>
    <definedName name="Z_6C20111B_2294_11D1_9413_00A0C949BEFF_.wvu.Rows" localSheetId="27" hidden="1">'tableau 24'!$1:$4,'tableau 24'!$5:$6</definedName>
    <definedName name="Z_6C907B55_5F5B_43D8_BB20_47BD94BCF436_.wvu.PrintArea" localSheetId="7" hidden="1">'tableau 6 '!$A$1:$K$78</definedName>
    <definedName name="Z_6CCACF6A_614D_11D4_8F68_00A0C949BF57_.wvu.Cols" localSheetId="5" hidden="1">'tableau 4'!#REF!</definedName>
    <definedName name="Z_6CCACF6A_614D_11D4_8F68_00A0C949BF57_.wvu.Cols" localSheetId="7" hidden="1">'tableau 6 '!#REF!</definedName>
    <definedName name="Z_6CCACF6A_614D_11D4_8F68_00A0C949BF57_.wvu.Rows" localSheetId="5" hidden="1">'tableau 4'!#REF!,'tableau 4'!#REF!,'tableau 4'!#REF!</definedName>
    <definedName name="Z_6CCACF6A_614D_11D4_8F68_00A0C949BF57_.wvu.Rows" localSheetId="7" hidden="1">'tableau 6 '!#REF!,'tableau 6 '!#REF!,'tableau 6 '!#REF!</definedName>
    <definedName name="Z_6CCACF71_614D_11D4_8F68_00A0C949BF57_.wvu.Cols" localSheetId="4" hidden="1">'tableau 3'!$B:$B</definedName>
    <definedName name="Z_6CCACF71_614D_11D4_8F68_00A0C949BF57_.wvu.Cols" localSheetId="5" hidden="1">'tableau 4'!$A:$B</definedName>
    <definedName name="Z_6CCACF71_614D_11D4_8F68_00A0C949BF57_.wvu.Cols" localSheetId="6" hidden="1">'tableau 5'!$A:$B</definedName>
    <definedName name="Z_6CCACF71_614D_11D4_8F68_00A0C949BF57_.wvu.Cols" localSheetId="7" hidden="1">'tableau 6 '!$A:$B</definedName>
    <definedName name="Z_6CCACF71_614D_11D4_8F68_00A0C949BF57_.wvu.Rows" localSheetId="4" hidden="1">'tableau 3'!$1:$1,'tableau 3'!#REF!,'tableau 3'!$4:$5</definedName>
    <definedName name="Z_6CCACF71_614D_11D4_8F68_00A0C949BF57_.wvu.Rows" localSheetId="5" hidden="1">'tableau 4'!$1:$1</definedName>
    <definedName name="Z_6CCACF71_614D_11D4_8F68_00A0C949BF57_.wvu.Rows" localSheetId="6" hidden="1">'tableau 5'!$1:$1,'tableau 5'!$3:$3,'tableau 5'!$4:$5</definedName>
    <definedName name="Z_6CCACF71_614D_11D4_8F68_00A0C949BF57_.wvu.Rows" localSheetId="7" hidden="1">'tableau 6 '!$1:$1</definedName>
    <definedName name="Z_6DE57609_6230_11D4_8F69_00A0C949BF57_.wvu.Cols" localSheetId="4" hidden="1">'tableau 3'!$B:$B</definedName>
    <definedName name="Z_6DE57609_6230_11D4_8F69_00A0C949BF57_.wvu.Cols" localSheetId="5" hidden="1">'tableau 4'!$A:$B</definedName>
    <definedName name="Z_6DE57609_6230_11D4_8F69_00A0C949BF57_.wvu.Cols" localSheetId="6" hidden="1">'tableau 5'!$A:$B</definedName>
    <definedName name="Z_6DE57609_6230_11D4_8F69_00A0C949BF57_.wvu.Cols" localSheetId="7" hidden="1">'tableau 6 '!$A:$B</definedName>
    <definedName name="Z_6DE57609_6230_11D4_8F69_00A0C949BF57_.wvu.Rows" localSheetId="4" hidden="1">'tableau 3'!$1:$1,'tableau 3'!#REF!,'tableau 3'!$4:$5</definedName>
    <definedName name="Z_6DE57609_6230_11D4_8F69_00A0C949BF57_.wvu.Rows" localSheetId="5" hidden="1">'tableau 4'!$1:$1,'tableau 4'!$2:$2,'tableau 4'!$4:$5</definedName>
    <definedName name="Z_6DE57609_6230_11D4_8F69_00A0C949BF57_.wvu.Rows" localSheetId="6" hidden="1">'tableau 5'!$1:$1,'tableau 5'!$3:$3,'tableau 5'!$4:$5</definedName>
    <definedName name="Z_6DE57609_6230_11D4_8F69_00A0C949BF57_.wvu.Rows" localSheetId="7" hidden="1">'tableau 6 '!$1:$1,'tableau 6 '!$3:$3,'tableau 6 '!$4:$5</definedName>
    <definedName name="Z_6DE5760F_6230_11D4_8F69_00A0C949BF57_.wvu.Cols" localSheetId="4" hidden="1">'tableau 3'!#REF!</definedName>
    <definedName name="Z_6DE5760F_6230_11D4_8F69_00A0C949BF57_.wvu.Cols" localSheetId="5" hidden="1">'tableau 4'!#REF!</definedName>
    <definedName name="Z_6DE5760F_6230_11D4_8F69_00A0C949BF57_.wvu.Cols" localSheetId="6" hidden="1">'tableau 5'!#REF!</definedName>
    <definedName name="Z_6DE5760F_6230_11D4_8F69_00A0C949BF57_.wvu.Cols" localSheetId="7" hidden="1">'tableau 6 '!#REF!</definedName>
    <definedName name="Z_6DE5760F_6230_11D4_8F69_00A0C949BF57_.wvu.Rows" localSheetId="4" hidden="1">'tableau 3'!#REF!,'tableau 3'!$2:$2,'tableau 3'!#REF!</definedName>
    <definedName name="Z_6DE5760F_6230_11D4_8F69_00A0C949BF57_.wvu.Rows" localSheetId="5" hidden="1">'tableau 4'!#REF!,'tableau 4'!#REF!,'tableau 4'!#REF!</definedName>
    <definedName name="Z_6DE5760F_6230_11D4_8F69_00A0C949BF57_.wvu.Rows" localSheetId="6" hidden="1">'tableau 5'!#REF!,'tableau 5'!#REF!,'tableau 5'!#REF!</definedName>
    <definedName name="Z_6DE5760F_6230_11D4_8F69_00A0C949BF57_.wvu.Rows" localSheetId="7" hidden="1">'tableau 6 '!#REF!,'tableau 6 '!#REF!,'tableau 6 '!#REF!</definedName>
    <definedName name="Z_71D5A16B_118A_4FC5_9CF3_1CD56A5602CC_.wvu.Cols" localSheetId="7" hidden="1">'tableau 6 '!$A:$B</definedName>
    <definedName name="Z_71D5A16B_118A_4FC5_9CF3_1CD56A5602CC_.wvu.PrintArea" localSheetId="7" hidden="1">'tableau 6 '!$A$1:$K$78</definedName>
    <definedName name="Z_71D5A16B_118A_4FC5_9CF3_1CD56A5602CC_.wvu.Rows" localSheetId="7" hidden="1">'tableau 6 '!$1:$1,'tableau 6 '!$3:$3,'tableau 6 '!$4:$5</definedName>
    <definedName name="Z_7C96156A_CB1C_11D2_815A_00104BAF4F9D_.wvu.Cols" localSheetId="4" hidden="1">'tableau 3'!$B:$B</definedName>
    <definedName name="Z_7C96156A_CB1C_11D2_815A_00104BAF4F9D_.wvu.Cols" localSheetId="5" hidden="1">'tableau 4'!$A:$B</definedName>
    <definedName name="Z_7C96156A_CB1C_11D2_815A_00104BAF4F9D_.wvu.Cols" localSheetId="6" hidden="1">'tableau 5'!$A:$B</definedName>
    <definedName name="Z_7C96156A_CB1C_11D2_815A_00104BAF4F9D_.wvu.Cols" localSheetId="7" hidden="1">'tableau 6 '!$A:$B</definedName>
    <definedName name="Z_7C96156A_CB1C_11D2_815A_00104BAF4F9D_.wvu.Rows" localSheetId="4" hidden="1">'tableau 3'!$1:$1,'tableau 3'!#REF!,'tableau 3'!$4:$5</definedName>
    <definedName name="Z_7C96156A_CB1C_11D2_815A_00104BAF4F9D_.wvu.Rows" localSheetId="5" hidden="1">'tableau 4'!$1:$1,'tableau 4'!$2:$2,'tableau 4'!$4:$5</definedName>
    <definedName name="Z_7C96156A_CB1C_11D2_815A_00104BAF4F9D_.wvu.Rows" localSheetId="6" hidden="1">'tableau 5'!$1:$1,'tableau 5'!$3:$3,'tableau 5'!$4:$5</definedName>
    <definedName name="Z_7C96156A_CB1C_11D2_815A_00104BAF4F9D_.wvu.Rows" localSheetId="7" hidden="1">'tableau 6 '!$1:$1,'tableau 6 '!$3:$3,'tableau 6 '!$4:$5</definedName>
    <definedName name="Z_7C96156B_CB1C_11D2_815A_00104BAF4F9D_.wvu.Cols" localSheetId="4" hidden="1">'tableau 3'!#REF!</definedName>
    <definedName name="Z_7C96156B_CB1C_11D2_815A_00104BAF4F9D_.wvu.Cols" localSheetId="5" hidden="1">'tableau 4'!#REF!</definedName>
    <definedName name="Z_7C96156B_CB1C_11D2_815A_00104BAF4F9D_.wvu.Cols" localSheetId="6" hidden="1">'tableau 5'!#REF!</definedName>
    <definedName name="Z_7C96156B_CB1C_11D2_815A_00104BAF4F9D_.wvu.Cols" localSheetId="7" hidden="1">'tableau 6 '!#REF!</definedName>
    <definedName name="Z_7C96156B_CB1C_11D2_815A_00104BAF4F9D_.wvu.Rows" localSheetId="4" hidden="1">'tableau 3'!#REF!,'tableau 3'!$2:$2,'tableau 3'!#REF!</definedName>
    <definedName name="Z_7C96156B_CB1C_11D2_815A_00104BAF4F9D_.wvu.Rows" localSheetId="5" hidden="1">'tableau 4'!#REF!,'tableau 4'!#REF!,'tableau 4'!#REF!</definedName>
    <definedName name="Z_7C96156B_CB1C_11D2_815A_00104BAF4F9D_.wvu.Rows" localSheetId="6" hidden="1">'tableau 5'!#REF!,'tableau 5'!#REF!,'tableau 5'!#REF!</definedName>
    <definedName name="Z_7C96156B_CB1C_11D2_815A_00104BAF4F9D_.wvu.Rows" localSheetId="7" hidden="1">'tableau 6 '!#REF!,'tableau 6 '!#REF!,'tableau 6 '!#REF!</definedName>
    <definedName name="Z_8E1844D5_66B9_11D4_8F6C_00A0C949BF57_.wvu.Cols" localSheetId="4" hidden="1">'tableau 3'!#REF!</definedName>
    <definedName name="Z_8E1844D5_66B9_11D4_8F6C_00A0C949BF57_.wvu.Cols" localSheetId="5" hidden="1">'tableau 4'!#REF!</definedName>
    <definedName name="Z_8E1844D5_66B9_11D4_8F6C_00A0C949BF57_.wvu.Cols" localSheetId="6" hidden="1">'tableau 5'!#REF!</definedName>
    <definedName name="Z_8E1844D5_66B9_11D4_8F6C_00A0C949BF57_.wvu.Cols" localSheetId="7" hidden="1">'tableau 6 '!#REF!</definedName>
    <definedName name="Z_8E1844D5_66B9_11D4_8F6C_00A0C949BF57_.wvu.Rows" localSheetId="4" hidden="1">'tableau 3'!#REF!,'tableau 3'!$2:$2,'tableau 3'!#REF!</definedName>
    <definedName name="Z_8E1844D5_66B9_11D4_8F6C_00A0C949BF57_.wvu.Rows" localSheetId="5" hidden="1">'tableau 4'!#REF!,'tableau 4'!#REF!,'tableau 4'!#REF!</definedName>
    <definedName name="Z_8E1844D5_66B9_11D4_8F6C_00A0C949BF57_.wvu.Rows" localSheetId="6" hidden="1">'tableau 5'!#REF!,'tableau 5'!#REF!,'tableau 5'!#REF!</definedName>
    <definedName name="Z_8E1844D5_66B9_11D4_8F6C_00A0C949BF57_.wvu.Rows" localSheetId="7" hidden="1">'tableau 6 '!#REF!,'tableau 6 '!#REF!,'tableau 6 '!#REF!</definedName>
    <definedName name="Z_8E1844D7_66B9_11D4_8F6C_00A0C949BF57_.wvu.Cols" localSheetId="4" hidden="1">'tableau 3'!#REF!</definedName>
    <definedName name="Z_8E1844D7_66B9_11D4_8F6C_00A0C949BF57_.wvu.Cols" localSheetId="5" hidden="1">'tableau 4'!#REF!</definedName>
    <definedName name="Z_8E1844D7_66B9_11D4_8F6C_00A0C949BF57_.wvu.Cols" localSheetId="6" hidden="1">'tableau 5'!#REF!</definedName>
    <definedName name="Z_8E1844D7_66B9_11D4_8F6C_00A0C949BF57_.wvu.Cols" localSheetId="7" hidden="1">'tableau 6 '!#REF!</definedName>
    <definedName name="Z_8E1844D7_66B9_11D4_8F6C_00A0C949BF57_.wvu.Rows" localSheetId="4" hidden="1">'tableau 3'!#REF!,'tableau 3'!$2:$2,'tableau 3'!#REF!</definedName>
    <definedName name="Z_8E1844D7_66B9_11D4_8F6C_00A0C949BF57_.wvu.Rows" localSheetId="5" hidden="1">'tableau 4'!#REF!,'tableau 4'!#REF!,'tableau 4'!#REF!</definedName>
    <definedName name="Z_8E1844D7_66B9_11D4_8F6C_00A0C949BF57_.wvu.Rows" localSheetId="6" hidden="1">'tableau 5'!#REF!,'tableau 5'!#REF!,'tableau 5'!#REF!</definedName>
    <definedName name="Z_8E1844D7_66B9_11D4_8F6C_00A0C949BF57_.wvu.Rows" localSheetId="7" hidden="1">'tableau 6 '!#REF!,'tableau 6 '!#REF!,'tableau 6 '!#REF!</definedName>
    <definedName name="Z_8E1844DB_66B9_11D4_8F6C_00A0C949BF57_.wvu.Cols" localSheetId="4" hidden="1">'tableau 3'!#REF!</definedName>
    <definedName name="Z_8E1844DB_66B9_11D4_8F6C_00A0C949BF57_.wvu.Cols" localSheetId="5" hidden="1">'tableau 4'!#REF!</definedName>
    <definedName name="Z_8E1844DB_66B9_11D4_8F6C_00A0C949BF57_.wvu.Cols" localSheetId="6" hidden="1">'tableau 5'!#REF!</definedName>
    <definedName name="Z_8E1844DB_66B9_11D4_8F6C_00A0C949BF57_.wvu.Cols" localSheetId="7" hidden="1">'tableau 6 '!#REF!</definedName>
    <definedName name="Z_8E1844DB_66B9_11D4_8F6C_00A0C949BF57_.wvu.Rows" localSheetId="4" hidden="1">'tableau 3'!#REF!,'tableau 3'!$2:$2,'tableau 3'!#REF!</definedName>
    <definedName name="Z_8E1844DB_66B9_11D4_8F6C_00A0C949BF57_.wvu.Rows" localSheetId="5" hidden="1">'tableau 4'!#REF!,'tableau 4'!#REF!,'tableau 4'!#REF!</definedName>
    <definedName name="Z_8E1844DB_66B9_11D4_8F6C_00A0C949BF57_.wvu.Rows" localSheetId="6" hidden="1">'tableau 5'!#REF!,'tableau 5'!#REF!,'tableau 5'!#REF!</definedName>
    <definedName name="Z_8E1844DB_66B9_11D4_8F6C_00A0C949BF57_.wvu.Rows" localSheetId="7" hidden="1">'tableau 6 '!#REF!,'tableau 6 '!#REF!,'tableau 6 '!#REF!</definedName>
    <definedName name="Z_A07F6DA1_CB08_11D2_815A_00104BAF4F9D_.wvu.Cols" localSheetId="4" hidden="1">'tableau 3'!$B:$B</definedName>
    <definedName name="Z_A07F6DA1_CB08_11D2_815A_00104BAF4F9D_.wvu.Cols" localSheetId="5" hidden="1">'tableau 4'!$A:$B</definedName>
    <definedName name="Z_A07F6DA1_CB08_11D2_815A_00104BAF4F9D_.wvu.Cols" localSheetId="6" hidden="1">'tableau 5'!$A:$B</definedName>
    <definedName name="Z_A07F6DA1_CB08_11D2_815A_00104BAF4F9D_.wvu.Cols" localSheetId="7" hidden="1">'tableau 6 '!$A:$B</definedName>
    <definedName name="Z_A07F6DA1_CB08_11D2_815A_00104BAF4F9D_.wvu.Rows" localSheetId="4" hidden="1">'tableau 3'!$1:$1,'tableau 3'!#REF!,'tableau 3'!$4:$5</definedName>
    <definedName name="Z_A07F6DA1_CB08_11D2_815A_00104BAF4F9D_.wvu.Rows" localSheetId="5" hidden="1">'tableau 4'!$1:$1,'tableau 4'!$2:$2,'tableau 4'!$4:$5</definedName>
    <definedName name="Z_A07F6DA1_CB08_11D2_815A_00104BAF4F9D_.wvu.Rows" localSheetId="6" hidden="1">'tableau 5'!$1:$1,'tableau 5'!$3:$3,'tableau 5'!$4:$5</definedName>
    <definedName name="Z_A07F6DA1_CB08_11D2_815A_00104BAF4F9D_.wvu.Rows" localSheetId="7" hidden="1">'tableau 6 '!$1:$1,'tableau 6 '!$3:$3,'tableau 6 '!$4:$5</definedName>
    <definedName name="Z_A07F6DA2_CB08_11D2_815A_00104BAF4F9D_.wvu.Cols" localSheetId="4" hidden="1">'tableau 3'!$B:$B</definedName>
    <definedName name="Z_A07F6DA2_CB08_11D2_815A_00104BAF4F9D_.wvu.Cols" localSheetId="5" hidden="1">'tableau 4'!$A:$B</definedName>
    <definedName name="Z_A07F6DA2_CB08_11D2_815A_00104BAF4F9D_.wvu.Cols" localSheetId="6" hidden="1">'tableau 5'!$A:$B</definedName>
    <definedName name="Z_A07F6DA2_CB08_11D2_815A_00104BAF4F9D_.wvu.Cols" localSheetId="7" hidden="1">'tableau 6 '!$A:$B</definedName>
    <definedName name="Z_A07F6DA2_CB08_11D2_815A_00104BAF4F9D_.wvu.Rows" localSheetId="4" hidden="1">'tableau 3'!$1:$1,'tableau 3'!#REF!,'tableau 3'!$4:$5</definedName>
    <definedName name="Z_A07F6DA2_CB08_11D2_815A_00104BAF4F9D_.wvu.Rows" localSheetId="5" hidden="1">'tableau 4'!$1:$1,'tableau 4'!$2:$2,'tableau 4'!$4:$5</definedName>
    <definedName name="Z_A07F6DA2_CB08_11D2_815A_00104BAF4F9D_.wvu.Rows" localSheetId="6" hidden="1">'tableau 5'!$1:$1,'tableau 5'!$3:$3,'tableau 5'!$4:$5</definedName>
    <definedName name="Z_A07F6DA2_CB08_11D2_815A_00104BAF4F9D_.wvu.Rows" localSheetId="7" hidden="1">'tableau 6 '!$1:$1,'tableau 6 '!$3:$3,'tableau 6 '!$4:$5</definedName>
    <definedName name="Z_A07F6DA3_CB08_11D2_815A_00104BAF4F9D_.wvu.Cols" localSheetId="4" hidden="1">'tableau 3'!$B:$B</definedName>
    <definedName name="Z_A07F6DA3_CB08_11D2_815A_00104BAF4F9D_.wvu.Cols" localSheetId="5" hidden="1">'tableau 4'!$A:$B</definedName>
    <definedName name="Z_A07F6DA3_CB08_11D2_815A_00104BAF4F9D_.wvu.Cols" localSheetId="6" hidden="1">'tableau 5'!$A:$B</definedName>
    <definedName name="Z_A07F6DA3_CB08_11D2_815A_00104BAF4F9D_.wvu.Cols" localSheetId="7" hidden="1">'tableau 6 '!$A:$B</definedName>
    <definedName name="Z_A07F6DA3_CB08_11D2_815A_00104BAF4F9D_.wvu.Rows" localSheetId="4" hidden="1">'tableau 3'!$1:$1,'tableau 3'!#REF!,'tableau 3'!$4:$5</definedName>
    <definedName name="Z_A07F6DA3_CB08_11D2_815A_00104BAF4F9D_.wvu.Rows" localSheetId="5" hidden="1">'tableau 4'!$1:$1,'tableau 4'!$2:$2,'tableau 4'!$4:$5</definedName>
    <definedName name="Z_A07F6DA3_CB08_11D2_815A_00104BAF4F9D_.wvu.Rows" localSheetId="6" hidden="1">'tableau 5'!$1:$1,'tableau 5'!$3:$3,'tableau 5'!$4:$5</definedName>
    <definedName name="Z_A07F6DA3_CB08_11D2_815A_00104BAF4F9D_.wvu.Rows" localSheetId="7" hidden="1">'tableau 6 '!$1:$1,'tableau 6 '!$3:$3,'tableau 6 '!$4:$5</definedName>
    <definedName name="Z_A07F6DA6_CB08_11D2_815A_00104BAF4F9D_.wvu.Cols" localSheetId="4" hidden="1">'tableau 3'!#REF!</definedName>
    <definedName name="Z_A07F6DA6_CB08_11D2_815A_00104BAF4F9D_.wvu.Cols" localSheetId="5" hidden="1">'tableau 4'!#REF!</definedName>
    <definedName name="Z_A07F6DA6_CB08_11D2_815A_00104BAF4F9D_.wvu.Cols" localSheetId="6" hidden="1">'tableau 5'!#REF!</definedName>
    <definedName name="Z_A07F6DA6_CB08_11D2_815A_00104BAF4F9D_.wvu.Cols" localSheetId="7" hidden="1">'tableau 6 '!#REF!</definedName>
    <definedName name="Z_A07F6DA6_CB08_11D2_815A_00104BAF4F9D_.wvu.Rows" localSheetId="4" hidden="1">'tableau 3'!#REF!,'tableau 3'!$2:$2,'tableau 3'!#REF!</definedName>
    <definedName name="Z_A07F6DA6_CB08_11D2_815A_00104BAF4F9D_.wvu.Rows" localSheetId="5" hidden="1">'tableau 4'!#REF!,'tableau 4'!#REF!,'tableau 4'!#REF!</definedName>
    <definedName name="Z_A07F6DA6_CB08_11D2_815A_00104BAF4F9D_.wvu.Rows" localSheetId="6" hidden="1">'tableau 5'!#REF!,'tableau 5'!#REF!,'tableau 5'!#REF!</definedName>
    <definedName name="Z_A07F6DA6_CB08_11D2_815A_00104BAF4F9D_.wvu.Rows" localSheetId="7" hidden="1">'tableau 6 '!#REF!,'tableau 6 '!#REF!,'tableau 6 '!#REF!</definedName>
    <definedName name="Z_A9F69564_03E9_49BE_AB3E_69CA14E12664_.wvu.Cols" localSheetId="7" hidden="1">'tableau 6 '!$A:$B</definedName>
    <definedName name="Z_A9F69564_03E9_49BE_AB3E_69CA14E12664_.wvu.PrintArea" localSheetId="7" hidden="1">'tableau 6 '!$A$1:$K$74</definedName>
    <definedName name="Z_A9F69564_03E9_49BE_AB3E_69CA14E12664_.wvu.Rows" localSheetId="7" hidden="1">'tableau 6 '!$1:$1,'tableau 6 '!$3:$3,'tableau 6 '!$4:$5</definedName>
    <definedName name="Z_AEDC4CE2_1DFB_11D1_940C_00A0C949BEFF_.wvu.Cols" localSheetId="2" hidden="1">'tableau 2 (b)'!$A:$A</definedName>
    <definedName name="Z_AEDC4CE2_1DFB_11D1_940C_00A0C949BEFF_.wvu.Rows" localSheetId="2" hidden="1">'tableau 2 (b)'!$1:$4,'tableau 2 (b)'!$5:$6</definedName>
    <definedName name="Z_AEDC4CE3_1DFB_11D1_940C_00A0C949BEFF_.wvu.Cols" localSheetId="1" hidden="1">'tableau 2'!$A:$A</definedName>
    <definedName name="Z_AEDC4CE3_1DFB_11D1_940C_00A0C949BEFF_.wvu.Cols" localSheetId="3" hidden="1">'tableau 2 (t)'!$A:$A</definedName>
    <definedName name="Z_AEDC4CE3_1DFB_11D1_940C_00A0C949BEFF_.wvu.Rows" localSheetId="1" hidden="1">'tableau 2'!$1:$4,'tableau 2'!$5:$6</definedName>
    <definedName name="Z_AEDC4CE3_1DFB_11D1_940C_00A0C949BEFF_.wvu.Rows" localSheetId="3" hidden="1">'tableau 2 (t)'!$1:$4,'tableau 2 (t)'!$5:$6</definedName>
    <definedName name="Z_AEDC4CE4_1DFB_11D1_940C_00A0C949BEFF_.wvu.Cols" localSheetId="20" hidden="1">'tableau 18'!$A:$B</definedName>
    <definedName name="Z_AEDC4CE4_1DFB_11D1_940C_00A0C949BEFF_.wvu.Cols" localSheetId="22" hidden="1">'tableau 19'!$A:$B</definedName>
    <definedName name="Z_AEDC4CE4_1DFB_11D1_940C_00A0C949BEFF_.wvu.Cols" localSheetId="21" hidden="1">'tableau 19_23'!$A:$B</definedName>
    <definedName name="Z_AEDC4CE4_1DFB_11D1_940C_00A0C949BEFF_.wvu.Cols" localSheetId="23" hidden="1">'tableau 20'!$A:$B</definedName>
    <definedName name="Z_AEDC4CE4_1DFB_11D1_940C_00A0C949BEFF_.wvu.Cols" localSheetId="24" hidden="1">'tableau 21'!$A:$B</definedName>
    <definedName name="Z_AEDC4CE4_1DFB_11D1_940C_00A0C949BEFF_.wvu.Cols" localSheetId="25" hidden="1">'tableau 22'!$A:$B</definedName>
    <definedName name="Z_AEDC4CE4_1DFB_11D1_940C_00A0C949BEFF_.wvu.Cols" localSheetId="26" hidden="1">'tableau 23'!$A:$B</definedName>
    <definedName name="Z_AEDC4CE4_1DFB_11D1_940C_00A0C949BEFF_.wvu.Cols" localSheetId="29" hidden="1">'tableau 25'!$A:$B</definedName>
    <definedName name="Z_AEDC4CE4_1DFB_11D1_940C_00A0C949BEFF_.wvu.Cols" localSheetId="30" hidden="1">'tableau 26'!$A:$B</definedName>
    <definedName name="Z_AEDC4CE4_1DFB_11D1_940C_00A0C949BEFF_.wvu.Cols" localSheetId="31" hidden="1">'tableau 27'!$A:$B</definedName>
    <definedName name="Z_AEDC4CE4_1DFB_11D1_940C_00A0C949BEFF_.wvu.Cols" localSheetId="32" hidden="1">'tableau 28'!$A:$B</definedName>
    <definedName name="Z_AEDC4CE4_1DFB_11D1_940C_00A0C949BEFF_.wvu.Cols" localSheetId="33" hidden="1">'tableau 29'!$A:$B</definedName>
    <definedName name="Z_AEDC4CE4_1DFB_11D1_940C_00A0C949BEFF_.wvu.Rows" localSheetId="20" hidden="1">'tableau 18'!$1:$2,'tableau 18'!$5:$6</definedName>
    <definedName name="Z_AEDC4CE4_1DFB_11D1_940C_00A0C949BEFF_.wvu.Rows" localSheetId="22" hidden="1">'tableau 19'!$1:$2,'tableau 19'!$6:$7</definedName>
    <definedName name="Z_AEDC4CE4_1DFB_11D1_940C_00A0C949BEFF_.wvu.Rows" localSheetId="21" hidden="1">'tableau 19_23'!$1:$2,'tableau 19_23'!$6:$7</definedName>
    <definedName name="Z_AEDC4CE4_1DFB_11D1_940C_00A0C949BEFF_.wvu.Rows" localSheetId="23" hidden="1">'tableau 20'!$1:$2,'tableau 20'!$6:$7</definedName>
    <definedName name="Z_AEDC4CE4_1DFB_11D1_940C_00A0C949BEFF_.wvu.Rows" localSheetId="24" hidden="1">'tableau 21'!$1:$2,'tableau 21'!$6:$7</definedName>
    <definedName name="Z_AEDC4CE4_1DFB_11D1_940C_00A0C949BEFF_.wvu.Rows" localSheetId="25" hidden="1">'tableau 22'!$1:$2,'tableau 22'!$6:$7</definedName>
    <definedName name="Z_AEDC4CE4_1DFB_11D1_940C_00A0C949BEFF_.wvu.Rows" localSheetId="26" hidden="1">'tableau 23'!$1:$2,'tableau 23'!$6:$7</definedName>
    <definedName name="Z_AEDC4CE4_1DFB_11D1_940C_00A0C949BEFF_.wvu.Rows" localSheetId="29" hidden="1">'tableau 25'!$1:$2,'tableau 25'!$6:$7</definedName>
    <definedName name="Z_AEDC4CE4_1DFB_11D1_940C_00A0C949BEFF_.wvu.Rows" localSheetId="30" hidden="1">'tableau 26'!$1:$2,'tableau 26'!$6:$7</definedName>
    <definedName name="Z_AEDC4CE4_1DFB_11D1_940C_00A0C949BEFF_.wvu.Rows" localSheetId="31" hidden="1">'tableau 27'!$1:$2,'tableau 27'!$6:$7</definedName>
    <definedName name="Z_AEDC4CE4_1DFB_11D1_940C_00A0C949BEFF_.wvu.Rows" localSheetId="32" hidden="1">'tableau 28'!$1:$2,'tableau 28'!$6:$7</definedName>
    <definedName name="Z_AEDC4CE4_1DFB_11D1_940C_00A0C949BEFF_.wvu.Rows" localSheetId="33" hidden="1">'tableau 29'!$1:$2,'tableau 29'!$6:$7</definedName>
    <definedName name="Z_AEDC4CEF_1DFB_11D1_940C_00A0C949BEFF_.wvu.Rows" localSheetId="27" hidden="1">'tableau 24'!$1:$4,'tableau 24'!$5:$6</definedName>
    <definedName name="Z_B6B1CA94_8E91_11D2_811B_00104BAF4F9D_.wvu.Cols" localSheetId="2" hidden="1">'tableau 2 (b)'!#REF!</definedName>
    <definedName name="Z_B6B1CA95_8E91_11D2_811B_00104BAF4F9D_.wvu.Cols" localSheetId="1" hidden="1">'tableau 2'!#REF!</definedName>
    <definedName name="Z_B6B1CA95_8E91_11D2_811B_00104BAF4F9D_.wvu.Cols" localSheetId="3" hidden="1">'tableau 2 (t)'!#REF!</definedName>
    <definedName name="Z_B6B1CA96_8E91_11D2_811B_00104BAF4F9D_.wvu.Cols" localSheetId="20" hidden="1">'tableau 18'!#REF!</definedName>
    <definedName name="Z_B6B1CA96_8E91_11D2_811B_00104BAF4F9D_.wvu.Cols" localSheetId="22" hidden="1">'tableau 19'!#REF!</definedName>
    <definedName name="Z_B6B1CA96_8E91_11D2_811B_00104BAF4F9D_.wvu.Cols" localSheetId="21" hidden="1">'tableau 19_23'!#REF!</definedName>
    <definedName name="Z_B6B1CA96_8E91_11D2_811B_00104BAF4F9D_.wvu.Cols" localSheetId="23" hidden="1">'tableau 20'!#REF!</definedName>
    <definedName name="Z_B6B1CA96_8E91_11D2_811B_00104BAF4F9D_.wvu.Cols" localSheetId="24" hidden="1">'tableau 21'!#REF!</definedName>
    <definedName name="Z_B6B1CA96_8E91_11D2_811B_00104BAF4F9D_.wvu.Cols" localSheetId="25" hidden="1">'tableau 22'!#REF!</definedName>
    <definedName name="Z_B6B1CA96_8E91_11D2_811B_00104BAF4F9D_.wvu.Cols" localSheetId="26" hidden="1">'tableau 23'!#REF!</definedName>
    <definedName name="Z_B6B1CA96_8E91_11D2_811B_00104BAF4F9D_.wvu.Cols" localSheetId="29" hidden="1">'tableau 25'!#REF!</definedName>
    <definedName name="Z_B6B1CA96_8E91_11D2_811B_00104BAF4F9D_.wvu.Cols" localSheetId="30" hidden="1">'tableau 26'!#REF!</definedName>
    <definedName name="Z_B6B1CA96_8E91_11D2_811B_00104BAF4F9D_.wvu.Cols" localSheetId="31" hidden="1">'tableau 27'!#REF!</definedName>
    <definedName name="Z_B6B1CA96_8E91_11D2_811B_00104BAF4F9D_.wvu.Cols" localSheetId="32" hidden="1">'tableau 28'!#REF!</definedName>
    <definedName name="Z_B6B1CA96_8E91_11D2_811B_00104BAF4F9D_.wvu.Cols" localSheetId="33" hidden="1">'tableau 29'!#REF!</definedName>
    <definedName name="Z_B6B1CAA2_8E91_11D2_811B_00104BAF4F9D_.wvu.Cols" localSheetId="27" hidden="1">'tableau 24'!#REF!</definedName>
    <definedName name="Z_B6B1CAAD_8E91_11D2_811B_00104BAF4F9D_.wvu.Cols" localSheetId="2" hidden="1">'tableau 2 (b)'!$A:$A</definedName>
    <definedName name="Z_B6B1CAAD_8E91_11D2_811B_00104BAF4F9D_.wvu.Rows" localSheetId="2" hidden="1">'tableau 2 (b)'!$1:$4,'tableau 2 (b)'!$5:$6</definedName>
    <definedName name="Z_B6B1CAAE_8E91_11D2_811B_00104BAF4F9D_.wvu.Cols" localSheetId="1" hidden="1">'tableau 2'!$A:$A</definedName>
    <definedName name="Z_B6B1CAAE_8E91_11D2_811B_00104BAF4F9D_.wvu.Cols" localSheetId="3" hidden="1">'tableau 2 (t)'!$A:$A</definedName>
    <definedName name="Z_B6B1CAAE_8E91_11D2_811B_00104BAF4F9D_.wvu.Rows" localSheetId="1" hidden="1">'tableau 2'!$1:$4,'tableau 2'!$5:$6</definedName>
    <definedName name="Z_B6B1CAAE_8E91_11D2_811B_00104BAF4F9D_.wvu.Rows" localSheetId="3" hidden="1">'tableau 2 (t)'!$1:$4,'tableau 2 (t)'!$5:$6</definedName>
    <definedName name="Z_B6B1CAAF_8E91_11D2_811B_00104BAF4F9D_.wvu.Cols" localSheetId="20" hidden="1">'tableau 18'!$A:$B</definedName>
    <definedName name="Z_B6B1CAAF_8E91_11D2_811B_00104BAF4F9D_.wvu.Cols" localSheetId="22" hidden="1">'tableau 19'!$A:$B</definedName>
    <definedName name="Z_B6B1CAAF_8E91_11D2_811B_00104BAF4F9D_.wvu.Cols" localSheetId="21" hidden="1">'tableau 19_23'!$A:$B</definedName>
    <definedName name="Z_B6B1CAAF_8E91_11D2_811B_00104BAF4F9D_.wvu.Cols" localSheetId="23" hidden="1">'tableau 20'!$A:$B</definedName>
    <definedName name="Z_B6B1CAAF_8E91_11D2_811B_00104BAF4F9D_.wvu.Cols" localSheetId="24" hidden="1">'tableau 21'!$A:$B</definedName>
    <definedName name="Z_B6B1CAAF_8E91_11D2_811B_00104BAF4F9D_.wvu.Cols" localSheetId="25" hidden="1">'tableau 22'!$A:$B</definedName>
    <definedName name="Z_B6B1CAAF_8E91_11D2_811B_00104BAF4F9D_.wvu.Cols" localSheetId="26" hidden="1">'tableau 23'!$A:$B</definedName>
    <definedName name="Z_B6B1CAAF_8E91_11D2_811B_00104BAF4F9D_.wvu.Cols" localSheetId="29" hidden="1">'tableau 25'!$A:$B</definedName>
    <definedName name="Z_B6B1CAAF_8E91_11D2_811B_00104BAF4F9D_.wvu.Cols" localSheetId="30" hidden="1">'tableau 26'!$A:$B</definedName>
    <definedName name="Z_B6B1CAAF_8E91_11D2_811B_00104BAF4F9D_.wvu.Cols" localSheetId="31" hidden="1">'tableau 27'!$A:$B</definedName>
    <definedName name="Z_B6B1CAAF_8E91_11D2_811B_00104BAF4F9D_.wvu.Cols" localSheetId="32" hidden="1">'tableau 28'!$A:$B</definedName>
    <definedName name="Z_B6B1CAAF_8E91_11D2_811B_00104BAF4F9D_.wvu.Cols" localSheetId="33" hidden="1">'tableau 29'!$A:$B</definedName>
    <definedName name="Z_B6B1CAAF_8E91_11D2_811B_00104BAF4F9D_.wvu.Rows" localSheetId="20" hidden="1">'tableau 18'!$1:$2,'tableau 18'!$5:$6</definedName>
    <definedName name="Z_B6B1CAAF_8E91_11D2_811B_00104BAF4F9D_.wvu.Rows" localSheetId="22" hidden="1">'tableau 19'!$1:$2,'tableau 19'!$6:$7</definedName>
    <definedName name="Z_B6B1CAAF_8E91_11D2_811B_00104BAF4F9D_.wvu.Rows" localSheetId="21" hidden="1">'tableau 19_23'!$1:$2,'tableau 19_23'!$6:$7</definedName>
    <definedName name="Z_B6B1CAAF_8E91_11D2_811B_00104BAF4F9D_.wvu.Rows" localSheetId="23" hidden="1">'tableau 20'!$1:$2,'tableau 20'!$6:$7</definedName>
    <definedName name="Z_B6B1CAAF_8E91_11D2_811B_00104BAF4F9D_.wvu.Rows" localSheetId="24" hidden="1">'tableau 21'!$1:$2,'tableau 21'!$6:$7</definedName>
    <definedName name="Z_B6B1CAAF_8E91_11D2_811B_00104BAF4F9D_.wvu.Rows" localSheetId="25" hidden="1">'tableau 22'!$1:$2,'tableau 22'!$6:$7</definedName>
    <definedName name="Z_B6B1CAAF_8E91_11D2_811B_00104BAF4F9D_.wvu.Rows" localSheetId="26" hidden="1">'tableau 23'!$1:$2,'tableau 23'!$6:$7</definedName>
    <definedName name="Z_B6B1CAAF_8E91_11D2_811B_00104BAF4F9D_.wvu.Rows" localSheetId="29" hidden="1">'tableau 25'!$1:$2,'tableau 25'!$6:$7</definedName>
    <definedName name="Z_B6B1CAAF_8E91_11D2_811B_00104BAF4F9D_.wvu.Rows" localSheetId="30" hidden="1">'tableau 26'!$1:$2,'tableau 26'!$6:$7</definedName>
    <definedName name="Z_B6B1CAAF_8E91_11D2_811B_00104BAF4F9D_.wvu.Rows" localSheetId="31" hidden="1">'tableau 27'!$1:$2,'tableau 27'!$6:$7</definedName>
    <definedName name="Z_B6B1CAAF_8E91_11D2_811B_00104BAF4F9D_.wvu.Rows" localSheetId="32" hidden="1">'tableau 28'!$1:$2,'tableau 28'!$6:$7</definedName>
    <definedName name="Z_B6B1CAAF_8E91_11D2_811B_00104BAF4F9D_.wvu.Rows" localSheetId="33" hidden="1">'tableau 29'!$1:$2,'tableau 29'!$6:$7</definedName>
    <definedName name="Z_B6B1CABB_8E91_11D2_811B_00104BAF4F9D_.wvu.Cols" localSheetId="27" hidden="1">'tableau 24'!#REF!</definedName>
    <definedName name="Z_B6B1CABB_8E91_11D2_811B_00104BAF4F9D_.wvu.Rows" localSheetId="27" hidden="1">'tableau 24'!$1:$4,'tableau 24'!$5:$6</definedName>
    <definedName name="Z_B7B9FF91_0480_4287_8CAF_ECC2C6C1FAD3_.wvu.PrintArea" localSheetId="7" hidden="1">'tableau 6 '!$A$1:$K$74</definedName>
    <definedName name="Z_BC7AB10F_CF63_11D4_94ED_00A0C949BF57_.wvu.Cols" localSheetId="4" hidden="1">'tableau 3'!#REF!</definedName>
    <definedName name="Z_BC7AB10F_CF63_11D4_94ED_00A0C949BF57_.wvu.Cols" localSheetId="5" hidden="1">'tableau 4'!#REF!</definedName>
    <definedName name="Z_BC7AB10F_CF63_11D4_94ED_00A0C949BF57_.wvu.Cols" localSheetId="6" hidden="1">'tableau 5'!#REF!</definedName>
    <definedName name="Z_BC7AB10F_CF63_11D4_94ED_00A0C949BF57_.wvu.Cols" localSheetId="7" hidden="1">'tableau 6 '!#REF!</definedName>
    <definedName name="Z_BC7AB10F_CF63_11D4_94ED_00A0C949BF57_.wvu.Rows" localSheetId="4" hidden="1">'tableau 3'!#REF!,'tableau 3'!$2:$2,'tableau 3'!#REF!</definedName>
    <definedName name="Z_BC7AB10F_CF63_11D4_94ED_00A0C949BF57_.wvu.Rows" localSheetId="5" hidden="1">'tableau 4'!#REF!,'tableau 4'!#REF!,'tableau 4'!#REF!</definedName>
    <definedName name="Z_BC7AB10F_CF63_11D4_94ED_00A0C949BF57_.wvu.Rows" localSheetId="6" hidden="1">'tableau 5'!#REF!,'tableau 5'!#REF!,'tableau 5'!#REF!</definedName>
    <definedName name="Z_BC7AB10F_CF63_11D4_94ED_00A0C949BF57_.wvu.Rows" localSheetId="7" hidden="1">'tableau 6 '!#REF!,'tableau 6 '!#REF!,'tableau 6 '!#REF!</definedName>
    <definedName name="Z_BC7AB110_CF63_11D4_94ED_00A0C949BF57_.wvu.Cols" localSheetId="4" hidden="1">'tableau 3'!#REF!</definedName>
    <definedName name="Z_BC7AB110_CF63_11D4_94ED_00A0C949BF57_.wvu.Cols" localSheetId="5" hidden="1">'tableau 4'!#REF!</definedName>
    <definedName name="Z_BC7AB110_CF63_11D4_94ED_00A0C949BF57_.wvu.Cols" localSheetId="6" hidden="1">'tableau 5'!#REF!</definedName>
    <definedName name="Z_BC7AB110_CF63_11D4_94ED_00A0C949BF57_.wvu.Cols" localSheetId="7" hidden="1">'tableau 6 '!#REF!</definedName>
    <definedName name="Z_BC7AB110_CF63_11D4_94ED_00A0C949BF57_.wvu.Rows" localSheetId="4" hidden="1">'tableau 3'!#REF!,'tableau 3'!$2:$2,'tableau 3'!#REF!</definedName>
    <definedName name="Z_BC7AB110_CF63_11D4_94ED_00A0C949BF57_.wvu.Rows" localSheetId="5" hidden="1">'tableau 4'!#REF!,'tableau 4'!#REF!,'tableau 4'!#REF!</definedName>
    <definedName name="Z_BC7AB110_CF63_11D4_94ED_00A0C949BF57_.wvu.Rows" localSheetId="6" hidden="1">'tableau 5'!#REF!,'tableau 5'!#REF!,'tableau 5'!#REF!</definedName>
    <definedName name="Z_BC7AB110_CF63_11D4_94ED_00A0C949BF57_.wvu.Rows" localSheetId="7" hidden="1">'tableau 6 '!#REF!,'tableau 6 '!#REF!,'tableau 6 '!#REF!</definedName>
    <definedName name="Z_BC7AB111_CF63_11D4_94ED_00A0C949BF57_.wvu.Cols" localSheetId="4" hidden="1">'tableau 3'!#REF!</definedName>
    <definedName name="Z_BC7AB111_CF63_11D4_94ED_00A0C949BF57_.wvu.Cols" localSheetId="5" hidden="1">'tableau 4'!#REF!</definedName>
    <definedName name="Z_BC7AB111_CF63_11D4_94ED_00A0C949BF57_.wvu.Cols" localSheetId="6" hidden="1">'tableau 5'!#REF!</definedName>
    <definedName name="Z_BC7AB111_CF63_11D4_94ED_00A0C949BF57_.wvu.Cols" localSheetId="7" hidden="1">'tableau 6 '!#REF!</definedName>
    <definedName name="Z_BC7AB111_CF63_11D4_94ED_00A0C949BF57_.wvu.Rows" localSheetId="4" hidden="1">'tableau 3'!#REF!,'tableau 3'!$2:$2,'tableau 3'!#REF!</definedName>
    <definedName name="Z_BC7AB111_CF63_11D4_94ED_00A0C949BF57_.wvu.Rows" localSheetId="5" hidden="1">'tableau 4'!#REF!,'tableau 4'!#REF!,'tableau 4'!#REF!</definedName>
    <definedName name="Z_BC7AB111_CF63_11D4_94ED_00A0C949BF57_.wvu.Rows" localSheetId="6" hidden="1">'tableau 5'!#REF!,'tableau 5'!#REF!,'tableau 5'!#REF!</definedName>
    <definedName name="Z_BC7AB111_CF63_11D4_94ED_00A0C949BF57_.wvu.Rows" localSheetId="7" hidden="1">'tableau 6 '!#REF!,'tableau 6 '!#REF!,'tableau 6 '!#REF!</definedName>
    <definedName name="Z_BC7AB112_CF63_11D4_94ED_00A0C949BF57_.wvu.Cols" localSheetId="4" hidden="1">'tableau 3'!#REF!</definedName>
    <definedName name="Z_BC7AB112_CF63_11D4_94ED_00A0C949BF57_.wvu.Cols" localSheetId="5" hidden="1">'tableau 4'!#REF!</definedName>
    <definedName name="Z_BC7AB112_CF63_11D4_94ED_00A0C949BF57_.wvu.Cols" localSheetId="6" hidden="1">'tableau 5'!#REF!</definedName>
    <definedName name="Z_BC7AB112_CF63_11D4_94ED_00A0C949BF57_.wvu.Cols" localSheetId="7" hidden="1">'tableau 6 '!#REF!</definedName>
    <definedName name="Z_BC7AB112_CF63_11D4_94ED_00A0C949BF57_.wvu.Rows" localSheetId="4" hidden="1">'tableau 3'!#REF!,'tableau 3'!$2:$2,'tableau 3'!#REF!</definedName>
    <definedName name="Z_BC7AB112_CF63_11D4_94ED_00A0C949BF57_.wvu.Rows" localSheetId="5" hidden="1">'tableau 4'!#REF!,'tableau 4'!#REF!,'tableau 4'!#REF!</definedName>
    <definedName name="Z_BC7AB112_CF63_11D4_94ED_00A0C949BF57_.wvu.Rows" localSheetId="6" hidden="1">'tableau 5'!#REF!,'tableau 5'!#REF!,'tableau 5'!#REF!</definedName>
    <definedName name="Z_BC7AB112_CF63_11D4_94ED_00A0C949BF57_.wvu.Rows" localSheetId="7" hidden="1">'tableau 6 '!#REF!,'tableau 6 '!#REF!,'tableau 6 '!#REF!</definedName>
    <definedName name="Z_BC7AB113_CF63_11D4_94ED_00A0C949BF57_.wvu.Cols" localSheetId="4" hidden="1">'tableau 3'!#REF!</definedName>
    <definedName name="Z_BC7AB113_CF63_11D4_94ED_00A0C949BF57_.wvu.Cols" localSheetId="5" hidden="1">'tableau 4'!#REF!</definedName>
    <definedName name="Z_BC7AB113_CF63_11D4_94ED_00A0C949BF57_.wvu.Cols" localSheetId="6" hidden="1">'tableau 5'!#REF!</definedName>
    <definedName name="Z_BC7AB113_CF63_11D4_94ED_00A0C949BF57_.wvu.Cols" localSheetId="7" hidden="1">'tableau 6 '!#REF!</definedName>
    <definedName name="Z_BC7AB113_CF63_11D4_94ED_00A0C949BF57_.wvu.Rows" localSheetId="4" hidden="1">'tableau 3'!#REF!,'tableau 3'!$2:$2,'tableau 3'!#REF!</definedName>
    <definedName name="Z_BC7AB113_CF63_11D4_94ED_00A0C949BF57_.wvu.Rows" localSheetId="5" hidden="1">'tableau 4'!#REF!,'tableau 4'!#REF!,'tableau 4'!#REF!</definedName>
    <definedName name="Z_BC7AB113_CF63_11D4_94ED_00A0C949BF57_.wvu.Rows" localSheetId="6" hidden="1">'tableau 5'!#REF!,'tableau 5'!#REF!,'tableau 5'!#REF!</definedName>
    <definedName name="Z_BC7AB113_CF63_11D4_94ED_00A0C949BF57_.wvu.Rows" localSheetId="7" hidden="1">'tableau 6 '!#REF!,'tableau 6 '!#REF!,'tableau 6 '!#REF!</definedName>
    <definedName name="Z_BC7AB114_CF63_11D4_94ED_00A0C949BF57_.wvu.Cols" localSheetId="4" hidden="1">'tableau 3'!#REF!</definedName>
    <definedName name="Z_BC7AB114_CF63_11D4_94ED_00A0C949BF57_.wvu.Cols" localSheetId="5" hidden="1">'tableau 4'!#REF!</definedName>
    <definedName name="Z_BC7AB114_CF63_11D4_94ED_00A0C949BF57_.wvu.Cols" localSheetId="6" hidden="1">'tableau 5'!#REF!</definedName>
    <definedName name="Z_BC7AB114_CF63_11D4_94ED_00A0C949BF57_.wvu.Cols" localSheetId="7" hidden="1">'tableau 6 '!#REF!</definedName>
    <definedName name="Z_BC7AB114_CF63_11D4_94ED_00A0C949BF57_.wvu.Rows" localSheetId="4" hidden="1">'tableau 3'!#REF!,'tableau 3'!$2:$2,'tableau 3'!#REF!</definedName>
    <definedName name="Z_BC7AB114_CF63_11D4_94ED_00A0C949BF57_.wvu.Rows" localSheetId="5" hidden="1">'tableau 4'!#REF!,'tableau 4'!#REF!,'tableau 4'!#REF!</definedName>
    <definedName name="Z_BC7AB114_CF63_11D4_94ED_00A0C949BF57_.wvu.Rows" localSheetId="6" hidden="1">'tableau 5'!#REF!,'tableau 5'!#REF!,'tableau 5'!#REF!</definedName>
    <definedName name="Z_BC7AB114_CF63_11D4_94ED_00A0C949BF57_.wvu.Rows" localSheetId="7" hidden="1">'tableau 6 '!#REF!,'tableau 6 '!#REF!,'tableau 6 '!#REF!</definedName>
    <definedName name="Z_BC7AB115_CF63_11D4_94ED_00A0C949BF57_.wvu.Cols" localSheetId="4" hidden="1">'tableau 3'!#REF!</definedName>
    <definedName name="Z_BC7AB115_CF63_11D4_94ED_00A0C949BF57_.wvu.Cols" localSheetId="5" hidden="1">'tableau 4'!#REF!</definedName>
    <definedName name="Z_BC7AB115_CF63_11D4_94ED_00A0C949BF57_.wvu.Cols" localSheetId="6" hidden="1">'tableau 5'!#REF!</definedName>
    <definedName name="Z_BC7AB115_CF63_11D4_94ED_00A0C949BF57_.wvu.Cols" localSheetId="7" hidden="1">'tableau 6 '!#REF!</definedName>
    <definedName name="Z_BC7AB115_CF63_11D4_94ED_00A0C949BF57_.wvu.Rows" localSheetId="4" hidden="1">'tableau 3'!#REF!,'tableau 3'!$2:$2,'tableau 3'!#REF!</definedName>
    <definedName name="Z_BC7AB115_CF63_11D4_94ED_00A0C949BF57_.wvu.Rows" localSheetId="5" hidden="1">'tableau 4'!#REF!,'tableau 4'!#REF!,'tableau 4'!#REF!</definedName>
    <definedName name="Z_BC7AB115_CF63_11D4_94ED_00A0C949BF57_.wvu.Rows" localSheetId="6" hidden="1">'tableau 5'!#REF!,'tableau 5'!#REF!,'tableau 5'!#REF!</definedName>
    <definedName name="Z_BC7AB115_CF63_11D4_94ED_00A0C949BF57_.wvu.Rows" localSheetId="7" hidden="1">'tableau 6 '!#REF!,'tableau 6 '!#REF!,'tableau 6 '!#REF!</definedName>
    <definedName name="Z_BC7AB116_CF63_11D4_94ED_00A0C949BF57_.wvu.Cols" localSheetId="4" hidden="1">'tableau 3'!#REF!</definedName>
    <definedName name="Z_BC7AB116_CF63_11D4_94ED_00A0C949BF57_.wvu.Cols" localSheetId="5" hidden="1">'tableau 4'!#REF!</definedName>
    <definedName name="Z_BC7AB116_CF63_11D4_94ED_00A0C949BF57_.wvu.Cols" localSheetId="6" hidden="1">'tableau 5'!#REF!</definedName>
    <definedName name="Z_BC7AB116_CF63_11D4_94ED_00A0C949BF57_.wvu.Cols" localSheetId="7" hidden="1">'tableau 6 '!#REF!</definedName>
    <definedName name="Z_BC7AB116_CF63_11D4_94ED_00A0C949BF57_.wvu.Rows" localSheetId="4" hidden="1">'tableau 3'!#REF!,'tableau 3'!$2:$2,'tableau 3'!#REF!</definedName>
    <definedName name="Z_BC7AB116_CF63_11D4_94ED_00A0C949BF57_.wvu.Rows" localSheetId="5" hidden="1">'tableau 4'!#REF!,'tableau 4'!#REF!,'tableau 4'!#REF!</definedName>
    <definedName name="Z_BC7AB116_CF63_11D4_94ED_00A0C949BF57_.wvu.Rows" localSheetId="6" hidden="1">'tableau 5'!#REF!,'tableau 5'!#REF!,'tableau 5'!#REF!</definedName>
    <definedName name="Z_BC7AB116_CF63_11D4_94ED_00A0C949BF57_.wvu.Rows" localSheetId="7" hidden="1">'tableau 6 '!#REF!,'tableau 6 '!#REF!,'tableau 6 '!#REF!</definedName>
    <definedName name="Z_BC7AB117_CF63_11D4_94ED_00A0C949BF57_.wvu.Cols" localSheetId="4" hidden="1">'tableau 3'!#REF!</definedName>
    <definedName name="Z_BC7AB117_CF63_11D4_94ED_00A0C949BF57_.wvu.Cols" localSheetId="5" hidden="1">'tableau 4'!#REF!</definedName>
    <definedName name="Z_BC7AB117_CF63_11D4_94ED_00A0C949BF57_.wvu.Cols" localSheetId="6" hidden="1">'tableau 5'!#REF!</definedName>
    <definedName name="Z_BC7AB117_CF63_11D4_94ED_00A0C949BF57_.wvu.Cols" localSheetId="7" hidden="1">'tableau 6 '!#REF!</definedName>
    <definedName name="Z_BC7AB117_CF63_11D4_94ED_00A0C949BF57_.wvu.Rows" localSheetId="4" hidden="1">'tableau 3'!#REF!,'tableau 3'!$2:$2,'tableau 3'!#REF!</definedName>
    <definedName name="Z_BC7AB117_CF63_11D4_94ED_00A0C949BF57_.wvu.Rows" localSheetId="5" hidden="1">'tableau 4'!#REF!,'tableau 4'!#REF!,'tableau 4'!#REF!</definedName>
    <definedName name="Z_BC7AB117_CF63_11D4_94ED_00A0C949BF57_.wvu.Rows" localSheetId="6" hidden="1">'tableau 5'!#REF!,'tableau 5'!#REF!,'tableau 5'!#REF!</definedName>
    <definedName name="Z_BC7AB117_CF63_11D4_94ED_00A0C949BF57_.wvu.Rows" localSheetId="7" hidden="1">'tableau 6 '!#REF!,'tableau 6 '!#REF!,'tableau 6 '!#REF!</definedName>
    <definedName name="Z_BC7AB118_CF63_11D4_94ED_00A0C949BF57_.wvu.Cols" localSheetId="4" hidden="1">'tableau 3'!#REF!</definedName>
    <definedName name="Z_BC7AB118_CF63_11D4_94ED_00A0C949BF57_.wvu.Cols" localSheetId="5" hidden="1">'tableau 4'!#REF!</definedName>
    <definedName name="Z_BC7AB118_CF63_11D4_94ED_00A0C949BF57_.wvu.Cols" localSheetId="6" hidden="1">'tableau 5'!#REF!</definedName>
    <definedName name="Z_BC7AB118_CF63_11D4_94ED_00A0C949BF57_.wvu.Cols" localSheetId="7" hidden="1">'tableau 6 '!#REF!</definedName>
    <definedName name="Z_BC7AB118_CF63_11D4_94ED_00A0C949BF57_.wvu.Rows" localSheetId="4" hidden="1">'tableau 3'!#REF!,'tableau 3'!$2:$2,'tableau 3'!#REF!</definedName>
    <definedName name="Z_BC7AB118_CF63_11D4_94ED_00A0C949BF57_.wvu.Rows" localSheetId="5" hidden="1">'tableau 4'!#REF!,'tableau 4'!#REF!,'tableau 4'!#REF!</definedName>
    <definedName name="Z_BC7AB118_CF63_11D4_94ED_00A0C949BF57_.wvu.Rows" localSheetId="6" hidden="1">'tableau 5'!#REF!,'tableau 5'!#REF!,'tableau 5'!#REF!</definedName>
    <definedName name="Z_BC7AB118_CF63_11D4_94ED_00A0C949BF57_.wvu.Rows" localSheetId="7" hidden="1">'tableau 6 '!#REF!,'tableau 6 '!#REF!,'tableau 6 '!#REF!</definedName>
    <definedName name="Z_BC7AB11A_CF63_11D4_94ED_00A0C949BF57_.wvu.Cols" localSheetId="4" hidden="1">'tableau 3'!#REF!</definedName>
    <definedName name="Z_BC7AB11A_CF63_11D4_94ED_00A0C949BF57_.wvu.Cols" localSheetId="5" hidden="1">'tableau 4'!#REF!</definedName>
    <definedName name="Z_BC7AB11A_CF63_11D4_94ED_00A0C949BF57_.wvu.Cols" localSheetId="6" hidden="1">'tableau 5'!#REF!</definedName>
    <definedName name="Z_BC7AB11A_CF63_11D4_94ED_00A0C949BF57_.wvu.Cols" localSheetId="7" hidden="1">'tableau 6 '!#REF!</definedName>
    <definedName name="Z_BC7AB11A_CF63_11D4_94ED_00A0C949BF57_.wvu.Rows" localSheetId="4" hidden="1">'tableau 3'!#REF!,'tableau 3'!$2:$2,'tableau 3'!#REF!</definedName>
    <definedName name="Z_BC7AB11A_CF63_11D4_94ED_00A0C949BF57_.wvu.Rows" localSheetId="5" hidden="1">'tableau 4'!#REF!,'tableau 4'!#REF!,'tableau 4'!#REF!</definedName>
    <definedName name="Z_BC7AB11A_CF63_11D4_94ED_00A0C949BF57_.wvu.Rows" localSheetId="6" hidden="1">'tableau 5'!#REF!,'tableau 5'!#REF!,'tableau 5'!#REF!</definedName>
    <definedName name="Z_BC7AB11A_CF63_11D4_94ED_00A0C949BF57_.wvu.Rows" localSheetId="7" hidden="1">'tableau 6 '!#REF!,'tableau 6 '!#REF!,'tableau 6 '!#REF!</definedName>
    <definedName name="Z_BC7AB11B_CF63_11D4_94ED_00A0C949BF57_.wvu.Cols" localSheetId="4" hidden="1">'tableau 3'!#REF!</definedName>
    <definedName name="Z_BC7AB11B_CF63_11D4_94ED_00A0C949BF57_.wvu.Cols" localSheetId="5" hidden="1">'tableau 4'!#REF!</definedName>
    <definedName name="Z_BC7AB11B_CF63_11D4_94ED_00A0C949BF57_.wvu.Cols" localSheetId="6" hidden="1">'tableau 5'!#REF!</definedName>
    <definedName name="Z_BC7AB11B_CF63_11D4_94ED_00A0C949BF57_.wvu.Cols" localSheetId="7" hidden="1">'tableau 6 '!#REF!</definedName>
    <definedName name="Z_BC7AB11B_CF63_11D4_94ED_00A0C949BF57_.wvu.Rows" localSheetId="4" hidden="1">'tableau 3'!#REF!,'tableau 3'!$2:$2,'tableau 3'!#REF!</definedName>
    <definedName name="Z_BC7AB11B_CF63_11D4_94ED_00A0C949BF57_.wvu.Rows" localSheetId="5" hidden="1">'tableau 4'!#REF!,'tableau 4'!#REF!,'tableau 4'!#REF!</definedName>
    <definedName name="Z_BC7AB11B_CF63_11D4_94ED_00A0C949BF57_.wvu.Rows" localSheetId="6" hidden="1">'tableau 5'!#REF!,'tableau 5'!#REF!,'tableau 5'!#REF!</definedName>
    <definedName name="Z_BC7AB11B_CF63_11D4_94ED_00A0C949BF57_.wvu.Rows" localSheetId="7" hidden="1">'tableau 6 '!#REF!,'tableau 6 '!#REF!,'tableau 6 '!#REF!</definedName>
    <definedName name="Z_BC7AB11C_CF63_11D4_94ED_00A0C949BF57_.wvu.Cols" localSheetId="4" hidden="1">'tableau 3'!#REF!</definedName>
    <definedName name="Z_BC7AB11C_CF63_11D4_94ED_00A0C949BF57_.wvu.Cols" localSheetId="5" hidden="1">'tableau 4'!#REF!</definedName>
    <definedName name="Z_BC7AB11C_CF63_11D4_94ED_00A0C949BF57_.wvu.Cols" localSheetId="6" hidden="1">'tableau 5'!#REF!</definedName>
    <definedName name="Z_BC7AB11C_CF63_11D4_94ED_00A0C949BF57_.wvu.Cols" localSheetId="7" hidden="1">'tableau 6 '!#REF!</definedName>
    <definedName name="Z_BC7AB11C_CF63_11D4_94ED_00A0C949BF57_.wvu.Rows" localSheetId="4" hidden="1">'tableau 3'!#REF!,'tableau 3'!$2:$2,'tableau 3'!#REF!</definedName>
    <definedName name="Z_BC7AB11C_CF63_11D4_94ED_00A0C949BF57_.wvu.Rows" localSheetId="5" hidden="1">'tableau 4'!#REF!,'tableau 4'!#REF!,'tableau 4'!#REF!</definedName>
    <definedName name="Z_BC7AB11C_CF63_11D4_94ED_00A0C949BF57_.wvu.Rows" localSheetId="6" hidden="1">'tableau 5'!#REF!,'tableau 5'!#REF!,'tableau 5'!#REF!</definedName>
    <definedName name="Z_BC7AB11C_CF63_11D4_94ED_00A0C949BF57_.wvu.Rows" localSheetId="7" hidden="1">'tableau 6 '!#REF!,'tableau 6 '!#REF!,'tableau 6 '!#REF!</definedName>
    <definedName name="Z_C0A4AF57_CB18_11D2_815A_00104BAF4F9D_.wvu.Cols" localSheetId="4" hidden="1">'tableau 3'!#REF!</definedName>
    <definedName name="Z_C0A4AF57_CB18_11D2_815A_00104BAF4F9D_.wvu.Cols" localSheetId="5" hidden="1">'tableau 4'!#REF!</definedName>
    <definedName name="Z_C0A4AF57_CB18_11D2_815A_00104BAF4F9D_.wvu.Cols" localSheetId="6" hidden="1">'tableau 5'!#REF!</definedName>
    <definedName name="Z_C0A4AF57_CB18_11D2_815A_00104BAF4F9D_.wvu.Cols" localSheetId="7" hidden="1">'tableau 6 '!#REF!</definedName>
    <definedName name="Z_C0A4AF57_CB18_11D2_815A_00104BAF4F9D_.wvu.Rows" localSheetId="4" hidden="1">'tableau 3'!#REF!,'tableau 3'!$2:$2,'tableau 3'!#REF!</definedName>
    <definedName name="Z_C0A4AF57_CB18_11D2_815A_00104BAF4F9D_.wvu.Rows" localSheetId="5" hidden="1">'tableau 4'!#REF!,'tableau 4'!#REF!,'tableau 4'!#REF!</definedName>
    <definedName name="Z_C0A4AF57_CB18_11D2_815A_00104BAF4F9D_.wvu.Rows" localSheetId="6" hidden="1">'tableau 5'!#REF!,'tableau 5'!#REF!,'tableau 5'!#REF!</definedName>
    <definedName name="Z_C0A4AF57_CB18_11D2_815A_00104BAF4F9D_.wvu.Rows" localSheetId="7" hidden="1">'tableau 6 '!#REF!,'tableau 6 '!#REF!,'tableau 6 '!#REF!</definedName>
    <definedName name="Z_C0A4AF58_CB18_11D2_815A_00104BAF4F9D_.wvu.Cols" localSheetId="4" hidden="1">'tableau 3'!#REF!</definedName>
    <definedName name="Z_C0A4AF58_CB18_11D2_815A_00104BAF4F9D_.wvu.Cols" localSheetId="5" hidden="1">'tableau 4'!#REF!</definedName>
    <definedName name="Z_C0A4AF58_CB18_11D2_815A_00104BAF4F9D_.wvu.Cols" localSheetId="6" hidden="1">'tableau 5'!#REF!</definedName>
    <definedName name="Z_C0A4AF58_CB18_11D2_815A_00104BAF4F9D_.wvu.Cols" localSheetId="7" hidden="1">'tableau 6 '!#REF!</definedName>
    <definedName name="Z_C0A4AF58_CB18_11D2_815A_00104BAF4F9D_.wvu.Rows" localSheetId="4" hidden="1">'tableau 3'!#REF!,'tableau 3'!$2:$2,'tableau 3'!#REF!</definedName>
    <definedName name="Z_C0A4AF58_CB18_11D2_815A_00104BAF4F9D_.wvu.Rows" localSheetId="5" hidden="1">'tableau 4'!#REF!,'tableau 4'!#REF!,'tableau 4'!#REF!</definedName>
    <definedName name="Z_C0A4AF58_CB18_11D2_815A_00104BAF4F9D_.wvu.Rows" localSheetId="6" hidden="1">'tableau 5'!#REF!,'tableau 5'!#REF!,'tableau 5'!#REF!</definedName>
    <definedName name="Z_C0A4AF58_CB18_11D2_815A_00104BAF4F9D_.wvu.Rows" localSheetId="7" hidden="1">'tableau 6 '!#REF!,'tableau 6 '!#REF!,'tableau 6 '!#REF!</definedName>
    <definedName name="Z_C935B949_8A87_11D2_9578_00A0C949BEFF_.wvu.Cols" localSheetId="2" hidden="1">'tableau 2 (b)'!#REF!</definedName>
    <definedName name="Z_C935B94A_8A87_11D2_9578_00A0C949BEFF_.wvu.Cols" localSheetId="1" hidden="1">'tableau 2'!#REF!</definedName>
    <definedName name="Z_C935B94A_8A87_11D2_9578_00A0C949BEFF_.wvu.Cols" localSheetId="3" hidden="1">'tableau 2 (t)'!#REF!</definedName>
    <definedName name="Z_C935B94B_8A87_11D2_9578_00A0C949BEFF_.wvu.Cols" localSheetId="20" hidden="1">'tableau 18'!#REF!</definedName>
    <definedName name="Z_C935B94B_8A87_11D2_9578_00A0C949BEFF_.wvu.Cols" localSheetId="22" hidden="1">'tableau 19'!#REF!</definedName>
    <definedName name="Z_C935B94B_8A87_11D2_9578_00A0C949BEFF_.wvu.Cols" localSheetId="21" hidden="1">'tableau 19_23'!#REF!</definedName>
    <definedName name="Z_C935B94B_8A87_11D2_9578_00A0C949BEFF_.wvu.Cols" localSheetId="23" hidden="1">'tableau 20'!#REF!</definedName>
    <definedName name="Z_C935B94B_8A87_11D2_9578_00A0C949BEFF_.wvu.Cols" localSheetId="24" hidden="1">'tableau 21'!#REF!</definedName>
    <definedName name="Z_C935B94B_8A87_11D2_9578_00A0C949BEFF_.wvu.Cols" localSheetId="25" hidden="1">'tableau 22'!#REF!</definedName>
    <definedName name="Z_C935B94B_8A87_11D2_9578_00A0C949BEFF_.wvu.Cols" localSheetId="26" hidden="1">'tableau 23'!#REF!</definedName>
    <definedName name="Z_C935B94B_8A87_11D2_9578_00A0C949BEFF_.wvu.Cols" localSheetId="29" hidden="1">'tableau 25'!#REF!</definedName>
    <definedName name="Z_C935B94B_8A87_11D2_9578_00A0C949BEFF_.wvu.Cols" localSheetId="30" hidden="1">'tableau 26'!#REF!</definedName>
    <definedName name="Z_C935B94B_8A87_11D2_9578_00A0C949BEFF_.wvu.Cols" localSheetId="31" hidden="1">'tableau 27'!#REF!</definedName>
    <definedName name="Z_C935B94B_8A87_11D2_9578_00A0C949BEFF_.wvu.Cols" localSheetId="32" hidden="1">'tableau 28'!#REF!</definedName>
    <definedName name="Z_C935B94B_8A87_11D2_9578_00A0C949BEFF_.wvu.Cols" localSheetId="33" hidden="1">'tableau 29'!#REF!</definedName>
    <definedName name="Z_C935B956_8A87_11D2_9578_00A0C949BEFF_.wvu.Cols" localSheetId="27" hidden="1">'tableau 24'!#REF!</definedName>
    <definedName name="Z_C935B962_8A87_11D2_9578_00A0C949BEFF_.wvu.Cols" localSheetId="2" hidden="1">'tableau 2 (b)'!$A:$A</definedName>
    <definedName name="Z_C935B962_8A87_11D2_9578_00A0C949BEFF_.wvu.Rows" localSheetId="2" hidden="1">'tableau 2 (b)'!$1:$4,'tableau 2 (b)'!$5:$6</definedName>
    <definedName name="Z_C935B963_8A87_11D2_9578_00A0C949BEFF_.wvu.Cols" localSheetId="1" hidden="1">'tableau 2'!$A:$A</definedName>
    <definedName name="Z_C935B963_8A87_11D2_9578_00A0C949BEFF_.wvu.Cols" localSheetId="3" hidden="1">'tableau 2 (t)'!$A:$A</definedName>
    <definedName name="Z_C935B963_8A87_11D2_9578_00A0C949BEFF_.wvu.Rows" localSheetId="1" hidden="1">'tableau 2'!$1:$4,'tableau 2'!$5:$6</definedName>
    <definedName name="Z_C935B963_8A87_11D2_9578_00A0C949BEFF_.wvu.Rows" localSheetId="3" hidden="1">'tableau 2 (t)'!$1:$4,'tableau 2 (t)'!$5:$6</definedName>
    <definedName name="Z_C935B964_8A87_11D2_9578_00A0C949BEFF_.wvu.Cols" localSheetId="20" hidden="1">'tableau 18'!$A:$B</definedName>
    <definedName name="Z_C935B964_8A87_11D2_9578_00A0C949BEFF_.wvu.Cols" localSheetId="22" hidden="1">'tableau 19'!$A:$B</definedName>
    <definedName name="Z_C935B964_8A87_11D2_9578_00A0C949BEFF_.wvu.Cols" localSheetId="21" hidden="1">'tableau 19_23'!$A:$B</definedName>
    <definedName name="Z_C935B964_8A87_11D2_9578_00A0C949BEFF_.wvu.Cols" localSheetId="23" hidden="1">'tableau 20'!$A:$B</definedName>
    <definedName name="Z_C935B964_8A87_11D2_9578_00A0C949BEFF_.wvu.Cols" localSheetId="24" hidden="1">'tableau 21'!$A:$B</definedName>
    <definedName name="Z_C935B964_8A87_11D2_9578_00A0C949BEFF_.wvu.Cols" localSheetId="25" hidden="1">'tableau 22'!$A:$B</definedName>
    <definedName name="Z_C935B964_8A87_11D2_9578_00A0C949BEFF_.wvu.Cols" localSheetId="26" hidden="1">'tableau 23'!$A:$B</definedName>
    <definedName name="Z_C935B964_8A87_11D2_9578_00A0C949BEFF_.wvu.Cols" localSheetId="29" hidden="1">'tableau 25'!$A:$B</definedName>
    <definedName name="Z_C935B964_8A87_11D2_9578_00A0C949BEFF_.wvu.Cols" localSheetId="30" hidden="1">'tableau 26'!$A:$B</definedName>
    <definedName name="Z_C935B964_8A87_11D2_9578_00A0C949BEFF_.wvu.Cols" localSheetId="31" hidden="1">'tableau 27'!$A:$B</definedName>
    <definedName name="Z_C935B964_8A87_11D2_9578_00A0C949BEFF_.wvu.Cols" localSheetId="32" hidden="1">'tableau 28'!$A:$B</definedName>
    <definedName name="Z_C935B964_8A87_11D2_9578_00A0C949BEFF_.wvu.Cols" localSheetId="33" hidden="1">'tableau 29'!$A:$B</definedName>
    <definedName name="Z_C935B964_8A87_11D2_9578_00A0C949BEFF_.wvu.Rows" localSheetId="20" hidden="1">'tableau 18'!$1:$2,'tableau 18'!$5:$6</definedName>
    <definedName name="Z_C935B964_8A87_11D2_9578_00A0C949BEFF_.wvu.Rows" localSheetId="22" hidden="1">'tableau 19'!$1:$2,'tableau 19'!$6:$7</definedName>
    <definedName name="Z_C935B964_8A87_11D2_9578_00A0C949BEFF_.wvu.Rows" localSheetId="21" hidden="1">'tableau 19_23'!$1:$2,'tableau 19_23'!$6:$7</definedName>
    <definedName name="Z_C935B964_8A87_11D2_9578_00A0C949BEFF_.wvu.Rows" localSheetId="23" hidden="1">'tableau 20'!$1:$2,'tableau 20'!$6:$7</definedName>
    <definedName name="Z_C935B964_8A87_11D2_9578_00A0C949BEFF_.wvu.Rows" localSheetId="24" hidden="1">'tableau 21'!$1:$2,'tableau 21'!$6:$7</definedName>
    <definedName name="Z_C935B964_8A87_11D2_9578_00A0C949BEFF_.wvu.Rows" localSheetId="25" hidden="1">'tableau 22'!$1:$2,'tableau 22'!$6:$7</definedName>
    <definedName name="Z_C935B964_8A87_11D2_9578_00A0C949BEFF_.wvu.Rows" localSheetId="26" hidden="1">'tableau 23'!$1:$2,'tableau 23'!$6:$7</definedName>
    <definedName name="Z_C935B964_8A87_11D2_9578_00A0C949BEFF_.wvu.Rows" localSheetId="29" hidden="1">'tableau 25'!$1:$2,'tableau 25'!$6:$7</definedName>
    <definedName name="Z_C935B964_8A87_11D2_9578_00A0C949BEFF_.wvu.Rows" localSheetId="30" hidden="1">'tableau 26'!$1:$2,'tableau 26'!$6:$7</definedName>
    <definedName name="Z_C935B964_8A87_11D2_9578_00A0C949BEFF_.wvu.Rows" localSheetId="31" hidden="1">'tableau 27'!$1:$2,'tableau 27'!$6:$7</definedName>
    <definedName name="Z_C935B964_8A87_11D2_9578_00A0C949BEFF_.wvu.Rows" localSheetId="32" hidden="1">'tableau 28'!$1:$2,'tableau 28'!$6:$7</definedName>
    <definedName name="Z_C935B964_8A87_11D2_9578_00A0C949BEFF_.wvu.Rows" localSheetId="33" hidden="1">'tableau 29'!$1:$2,'tableau 29'!$6:$7</definedName>
    <definedName name="Z_C935B96F_8A87_11D2_9578_00A0C949BEFF_.wvu.Cols" localSheetId="27" hidden="1">'tableau 24'!#REF!</definedName>
    <definedName name="Z_C935B96F_8A87_11D2_9578_00A0C949BEFF_.wvu.Rows" localSheetId="27" hidden="1">'tableau 24'!$1:$4,'tableau 24'!$5:$6</definedName>
    <definedName name="Z_D990B8F3_18C3_4EC4_A578_6818BCA481F4_.wvu.Cols" localSheetId="6" hidden="1">'tableau 5'!$A:$B</definedName>
    <definedName name="Z_D990B8F3_18C3_4EC4_A578_6818BCA481F4_.wvu.PrintArea" localSheetId="6" hidden="1">'tableau 5'!$A$1:$L$78</definedName>
    <definedName name="Z_D990B8F3_18C3_4EC4_A578_6818BCA481F4_.wvu.Rows" localSheetId="6" hidden="1">'tableau 5'!$1:$1,'tableau 5'!$3:$3,'tableau 5'!$4:$5</definedName>
    <definedName name="Z_DB78788F_CD8B_4FF7_BBBA_23AF81AC0A51_.wvu.PrintArea" localSheetId="7" hidden="1">'tableau 6 '!$A$1:$K$78</definedName>
    <definedName name="Z_E96A52C1_B0D2_496F_96CF_7249F21344EF_.wvu.Cols" localSheetId="6" hidden="1">'tableau 5'!#REF!</definedName>
    <definedName name="Z_E96A52C1_B0D2_496F_96CF_7249F21344EF_.wvu.PrintArea" localSheetId="6" hidden="1">'tableau 5'!$A$1:$L$74</definedName>
    <definedName name="Z_EE086513_CB0E_11D2_815A_00104BAF4F9D_.wvu.Cols" localSheetId="4" hidden="1">'tableau 3'!$B:$B</definedName>
    <definedName name="Z_EE086513_CB0E_11D2_815A_00104BAF4F9D_.wvu.Cols" localSheetId="5" hidden="1">'tableau 4'!$A:$B</definedName>
    <definedName name="Z_EE086513_CB0E_11D2_815A_00104BAF4F9D_.wvu.Cols" localSheetId="6" hidden="1">'tableau 5'!$A:$B</definedName>
    <definedName name="Z_EE086513_CB0E_11D2_815A_00104BAF4F9D_.wvu.Cols" localSheetId="7" hidden="1">'tableau 6 '!$A:$B</definedName>
    <definedName name="Z_EE086513_CB0E_11D2_815A_00104BAF4F9D_.wvu.Rows" localSheetId="4" hidden="1">'tableau 3'!$1:$1,'tableau 3'!#REF!,'tableau 3'!$4:$5</definedName>
    <definedName name="Z_EE086513_CB0E_11D2_815A_00104BAF4F9D_.wvu.Rows" localSheetId="5" hidden="1">'tableau 4'!$1:$1,'tableau 4'!$2:$2,'tableau 4'!$4:$5</definedName>
    <definedName name="Z_EE086513_CB0E_11D2_815A_00104BAF4F9D_.wvu.Rows" localSheetId="6" hidden="1">'tableau 5'!$1:$1,'tableau 5'!$3:$3,'tableau 5'!$4:$5</definedName>
    <definedName name="Z_EE086513_CB0E_11D2_815A_00104BAF4F9D_.wvu.Rows" localSheetId="7" hidden="1">'tableau 6 '!$1:$1,'tableau 6 '!$3:$3,'tableau 6 '!$4:$5</definedName>
    <definedName name="Z_EE086514_CB0E_11D2_815A_00104BAF4F9D_.wvu.Cols" localSheetId="4" hidden="1">'tableau 3'!#REF!</definedName>
    <definedName name="Z_EE086514_CB0E_11D2_815A_00104BAF4F9D_.wvu.Cols" localSheetId="5" hidden="1">'tableau 4'!#REF!</definedName>
    <definedName name="Z_EE086514_CB0E_11D2_815A_00104BAF4F9D_.wvu.Cols" localSheetId="6" hidden="1">'tableau 5'!#REF!</definedName>
    <definedName name="Z_EE086514_CB0E_11D2_815A_00104BAF4F9D_.wvu.Cols" localSheetId="7" hidden="1">'tableau 6 '!#REF!</definedName>
    <definedName name="Z_EE086514_CB0E_11D2_815A_00104BAF4F9D_.wvu.Rows" localSheetId="4" hidden="1">'tableau 3'!#REF!,'tableau 3'!$2:$2,'tableau 3'!#REF!</definedName>
    <definedName name="Z_EE086514_CB0E_11D2_815A_00104BAF4F9D_.wvu.Rows" localSheetId="5" hidden="1">'tableau 4'!#REF!,'tableau 4'!#REF!,'tableau 4'!#REF!</definedName>
    <definedName name="Z_EE086514_CB0E_11D2_815A_00104BAF4F9D_.wvu.Rows" localSheetId="6" hidden="1">'tableau 5'!#REF!,'tableau 5'!#REF!,'tableau 5'!#REF!</definedName>
    <definedName name="Z_EE086514_CB0E_11D2_815A_00104BAF4F9D_.wvu.Rows" localSheetId="7" hidden="1">'tableau 6 '!#REF!,'tableau 6 '!#REF!,'tableau 6 '!#REF!</definedName>
    <definedName name="Z_EE086515_CB0E_11D2_815A_00104BAF4F9D_.wvu.Cols" localSheetId="4" hidden="1">'tableau 3'!$B:$B</definedName>
    <definedName name="Z_EE086515_CB0E_11D2_815A_00104BAF4F9D_.wvu.Cols" localSheetId="5" hidden="1">'tableau 4'!$A:$B</definedName>
    <definedName name="Z_EE086515_CB0E_11D2_815A_00104BAF4F9D_.wvu.Cols" localSheetId="6" hidden="1">'tableau 5'!$A:$B</definedName>
    <definedName name="Z_EE086515_CB0E_11D2_815A_00104BAF4F9D_.wvu.Cols" localSheetId="7" hidden="1">'tableau 6 '!$A:$B</definedName>
    <definedName name="Z_EE086515_CB0E_11D2_815A_00104BAF4F9D_.wvu.Rows" localSheetId="4" hidden="1">'tableau 3'!$1:$1,'tableau 3'!#REF!,'tableau 3'!$4:$5</definedName>
    <definedName name="Z_EE086515_CB0E_11D2_815A_00104BAF4F9D_.wvu.Rows" localSheetId="5" hidden="1">'tableau 4'!$1:$1,'tableau 4'!$2:$2,'tableau 4'!$4:$5</definedName>
    <definedName name="Z_EE086515_CB0E_11D2_815A_00104BAF4F9D_.wvu.Rows" localSheetId="6" hidden="1">'tableau 5'!$1:$1,'tableau 5'!$3:$3,'tableau 5'!$4:$5</definedName>
    <definedName name="Z_EE086515_CB0E_11D2_815A_00104BAF4F9D_.wvu.Rows" localSheetId="7" hidden="1">'tableau 6 '!$1:$1,'tableau 6 '!$3:$3,'tableau 6 '!$4:$5</definedName>
    <definedName name="Z_EE086516_CB0E_11D2_815A_00104BAF4F9D_.wvu.Cols" localSheetId="4" hidden="1">'tableau 3'!#REF!</definedName>
    <definedName name="Z_EE086516_CB0E_11D2_815A_00104BAF4F9D_.wvu.Cols" localSheetId="5" hidden="1">'tableau 4'!#REF!</definedName>
    <definedName name="Z_EE086516_CB0E_11D2_815A_00104BAF4F9D_.wvu.Cols" localSheetId="6" hidden="1">'tableau 5'!#REF!</definedName>
    <definedName name="Z_EE086516_CB0E_11D2_815A_00104BAF4F9D_.wvu.Cols" localSheetId="7" hidden="1">'tableau 6 '!#REF!</definedName>
    <definedName name="Z_EE086516_CB0E_11D2_815A_00104BAF4F9D_.wvu.Rows" localSheetId="4" hidden="1">'tableau 3'!#REF!,'tableau 3'!$2:$2,'tableau 3'!#REF!</definedName>
    <definedName name="Z_EE086516_CB0E_11D2_815A_00104BAF4F9D_.wvu.Rows" localSheetId="5" hidden="1">'tableau 4'!#REF!,'tableau 4'!#REF!,'tableau 4'!#REF!</definedName>
    <definedName name="Z_EE086516_CB0E_11D2_815A_00104BAF4F9D_.wvu.Rows" localSheetId="6" hidden="1">'tableau 5'!#REF!,'tableau 5'!#REF!,'tableau 5'!#REF!</definedName>
    <definedName name="Z_EE086516_CB0E_11D2_815A_00104BAF4F9D_.wvu.Rows" localSheetId="7" hidden="1">'tableau 6 '!#REF!,'tableau 6 '!#REF!,'tableau 6 '!#REF!</definedName>
    <definedName name="Z_EE086517_CB0E_11D2_815A_00104BAF4F9D_.wvu.Cols" localSheetId="4" hidden="1">'tableau 3'!#REF!</definedName>
    <definedName name="Z_EE086517_CB0E_11D2_815A_00104BAF4F9D_.wvu.Cols" localSheetId="5" hidden="1">'tableau 4'!#REF!</definedName>
    <definedName name="Z_EE086517_CB0E_11D2_815A_00104BAF4F9D_.wvu.Cols" localSheetId="6" hidden="1">'tableau 5'!#REF!</definedName>
    <definedName name="Z_EE086517_CB0E_11D2_815A_00104BAF4F9D_.wvu.Cols" localSheetId="7" hidden="1">'tableau 6 '!#REF!</definedName>
    <definedName name="Z_EE086517_CB0E_11D2_815A_00104BAF4F9D_.wvu.Rows" localSheetId="4" hidden="1">'tableau 3'!#REF!,'tableau 3'!$2:$2,'tableau 3'!#REF!</definedName>
    <definedName name="Z_EE086517_CB0E_11D2_815A_00104BAF4F9D_.wvu.Rows" localSheetId="5" hidden="1">'tableau 4'!#REF!,'tableau 4'!#REF!,'tableau 4'!#REF!</definedName>
    <definedName name="Z_EE086517_CB0E_11D2_815A_00104BAF4F9D_.wvu.Rows" localSheetId="6" hidden="1">'tableau 5'!#REF!,'tableau 5'!#REF!,'tableau 5'!#REF!</definedName>
    <definedName name="Z_EE086517_CB0E_11D2_815A_00104BAF4F9D_.wvu.Rows" localSheetId="7" hidden="1">'tableau 6 '!#REF!,'tableau 6 '!#REF!,'tableau 6 '!#REF!</definedName>
    <definedName name="Z_EFC08A34_22B7_11D1_8C3E_00A0C949BF57_.wvu.Cols" localSheetId="4" hidden="1">'tableau 3'!$B:$B</definedName>
    <definedName name="Z_EFC08A34_22B7_11D1_8C3E_00A0C949BF57_.wvu.Cols" localSheetId="5" hidden="1">'tableau 4'!$A:$B</definedName>
    <definedName name="Z_EFC08A34_22B7_11D1_8C3E_00A0C949BF57_.wvu.Cols" localSheetId="6" hidden="1">'tableau 5'!$A:$B</definedName>
    <definedName name="Z_EFC08A34_22B7_11D1_8C3E_00A0C949BF57_.wvu.Cols" localSheetId="7" hidden="1">'tableau 6 '!$A:$B</definedName>
    <definedName name="Z_EFC08A34_22B7_11D1_8C3E_00A0C949BF57_.wvu.Rows" localSheetId="4" hidden="1">'tableau 3'!$1:$1,'tableau 3'!#REF!,'tableau 3'!$4:$5</definedName>
    <definedName name="Z_EFC08A34_22B7_11D1_8C3E_00A0C949BF57_.wvu.Rows" localSheetId="5" hidden="1">'tableau 4'!$1:$1,'tableau 4'!$2:$2,'tableau 4'!$4:$5</definedName>
    <definedName name="Z_EFC08A34_22B7_11D1_8C3E_00A0C949BF57_.wvu.Rows" localSheetId="6" hidden="1">'tableau 5'!$1:$1,'tableau 5'!$3:$3,'tableau 5'!$4:$5</definedName>
    <definedName name="Z_EFC08A34_22B7_11D1_8C3E_00A0C949BF57_.wvu.Rows" localSheetId="7" hidden="1">'tableau 6 '!$1:$1,'tableau 6 '!$3:$3,'tableau 6 '!$4:$5</definedName>
    <definedName name="Z_EFC08A41_22B7_11D1_8C3E_00A0C949BF57_.wvu.Cols" localSheetId="4" hidden="1">'tableau 3'!#REF!</definedName>
    <definedName name="Z_EFC08A41_22B7_11D1_8C3E_00A0C949BF57_.wvu.Cols" localSheetId="5" hidden="1">'tableau 4'!#REF!</definedName>
    <definedName name="Z_EFC08A41_22B7_11D1_8C3E_00A0C949BF57_.wvu.Cols" localSheetId="6" hidden="1">'tableau 5'!#REF!</definedName>
    <definedName name="Z_EFC08A41_22B7_11D1_8C3E_00A0C949BF57_.wvu.Cols" localSheetId="7" hidden="1">'tableau 6 '!#REF!</definedName>
    <definedName name="Z_EFC08A41_22B7_11D1_8C3E_00A0C949BF57_.wvu.Rows" localSheetId="4" hidden="1">'tableau 3'!#REF!,'tableau 3'!$2:$2,'tableau 3'!#REF!</definedName>
    <definedName name="Z_EFC08A41_22B7_11D1_8C3E_00A0C949BF57_.wvu.Rows" localSheetId="5" hidden="1">'tableau 4'!#REF!,'tableau 4'!#REF!,'tableau 4'!#REF!</definedName>
    <definedName name="Z_EFC08A41_22B7_11D1_8C3E_00A0C949BF57_.wvu.Rows" localSheetId="6" hidden="1">'tableau 5'!#REF!,'tableau 5'!#REF!,'tableau 5'!#REF!</definedName>
    <definedName name="Z_EFC08A41_22B7_11D1_8C3E_00A0C949BF57_.wvu.Rows" localSheetId="7" hidden="1">'tableau 6 '!#REF!,'tableau 6 '!#REF!,'tableau 6 '!#REF!</definedName>
    <definedName name="Z_F322E758_1862_11D1_A4A2_00A0C94324C9_.wvu.Cols" localSheetId="27" hidden="1">'tableau 24'!#REF!</definedName>
    <definedName name="Z_F322E764_1862_11D1_A4A2_00A0C94324C9_.wvu.Cols" localSheetId="2" hidden="1">'tableau 2 (b)'!$A:$A</definedName>
    <definedName name="Z_F322E764_1862_11D1_A4A2_00A0C94324C9_.wvu.Rows" localSheetId="2" hidden="1">'tableau 2 (b)'!$1:$4,'tableau 2 (b)'!$5:$6</definedName>
    <definedName name="Z_F322E765_1862_11D1_A4A2_00A0C94324C9_.wvu.Cols" localSheetId="1" hidden="1">'tableau 2'!$A:$A</definedName>
    <definedName name="Z_F322E765_1862_11D1_A4A2_00A0C94324C9_.wvu.Cols" localSheetId="3" hidden="1">'tableau 2 (t)'!$A:$A</definedName>
    <definedName name="Z_F322E765_1862_11D1_A4A2_00A0C94324C9_.wvu.Rows" localSheetId="1" hidden="1">'tableau 2'!$1:$4,'tableau 2'!$5:$6</definedName>
    <definedName name="Z_F322E765_1862_11D1_A4A2_00A0C94324C9_.wvu.Rows" localSheetId="3" hidden="1">'tableau 2 (t)'!$1:$4,'tableau 2 (t)'!$5:$6</definedName>
    <definedName name="Z_F322E766_1862_11D1_A4A2_00A0C94324C9_.wvu.Cols" localSheetId="20" hidden="1">'tableau 18'!$A:$B</definedName>
    <definedName name="Z_F322E766_1862_11D1_A4A2_00A0C94324C9_.wvu.Cols" localSheetId="22" hidden="1">'tableau 19'!$A:$B</definedName>
    <definedName name="Z_F322E766_1862_11D1_A4A2_00A0C94324C9_.wvu.Cols" localSheetId="21" hidden="1">'tableau 19_23'!$A:$B</definedName>
    <definedName name="Z_F322E766_1862_11D1_A4A2_00A0C94324C9_.wvu.Cols" localSheetId="23" hidden="1">'tableau 20'!$A:$B</definedName>
    <definedName name="Z_F322E766_1862_11D1_A4A2_00A0C94324C9_.wvu.Cols" localSheetId="24" hidden="1">'tableau 21'!$A:$B</definedName>
    <definedName name="Z_F322E766_1862_11D1_A4A2_00A0C94324C9_.wvu.Cols" localSheetId="25" hidden="1">'tableau 22'!$A:$B</definedName>
    <definedName name="Z_F322E766_1862_11D1_A4A2_00A0C94324C9_.wvu.Cols" localSheetId="26" hidden="1">'tableau 23'!$A:$B</definedName>
    <definedName name="Z_F322E766_1862_11D1_A4A2_00A0C94324C9_.wvu.Cols" localSheetId="29" hidden="1">'tableau 25'!$A:$B</definedName>
    <definedName name="Z_F322E766_1862_11D1_A4A2_00A0C94324C9_.wvu.Cols" localSheetId="30" hidden="1">'tableau 26'!$A:$B</definedName>
    <definedName name="Z_F322E766_1862_11D1_A4A2_00A0C94324C9_.wvu.Cols" localSheetId="31" hidden="1">'tableau 27'!$A:$B</definedName>
    <definedName name="Z_F322E766_1862_11D1_A4A2_00A0C94324C9_.wvu.Cols" localSheetId="32" hidden="1">'tableau 28'!$A:$B</definedName>
    <definedName name="Z_F322E766_1862_11D1_A4A2_00A0C94324C9_.wvu.Cols" localSheetId="33" hidden="1">'tableau 29'!$A:$B</definedName>
    <definedName name="Z_F322E766_1862_11D1_A4A2_00A0C94324C9_.wvu.Rows" localSheetId="20" hidden="1">'tableau 18'!$1:$2,'tableau 18'!$5:$6</definedName>
    <definedName name="Z_F322E766_1862_11D1_A4A2_00A0C94324C9_.wvu.Rows" localSheetId="22" hidden="1">'tableau 19'!$1:$2,'tableau 19'!$6:$7</definedName>
    <definedName name="Z_F322E766_1862_11D1_A4A2_00A0C94324C9_.wvu.Rows" localSheetId="21" hidden="1">'tableau 19_23'!$1:$2,'tableau 19_23'!$6:$7</definedName>
    <definedName name="Z_F322E766_1862_11D1_A4A2_00A0C94324C9_.wvu.Rows" localSheetId="23" hidden="1">'tableau 20'!$1:$2,'tableau 20'!$6:$7</definedName>
    <definedName name="Z_F322E766_1862_11D1_A4A2_00A0C94324C9_.wvu.Rows" localSheetId="24" hidden="1">'tableau 21'!$1:$2,'tableau 21'!$6:$7</definedName>
    <definedName name="Z_F322E766_1862_11D1_A4A2_00A0C94324C9_.wvu.Rows" localSheetId="25" hidden="1">'tableau 22'!$1:$2,'tableau 22'!$6:$7</definedName>
    <definedName name="Z_F322E766_1862_11D1_A4A2_00A0C94324C9_.wvu.Rows" localSheetId="26" hidden="1">'tableau 23'!$1:$2,'tableau 23'!$6:$7</definedName>
    <definedName name="Z_F322E766_1862_11D1_A4A2_00A0C94324C9_.wvu.Rows" localSheetId="29" hidden="1">'tableau 25'!$1:$2,'tableau 25'!$6:$7</definedName>
    <definedName name="Z_F322E766_1862_11D1_A4A2_00A0C94324C9_.wvu.Rows" localSheetId="30" hidden="1">'tableau 26'!$1:$2,'tableau 26'!$6:$7</definedName>
    <definedName name="Z_F322E766_1862_11D1_A4A2_00A0C94324C9_.wvu.Rows" localSheetId="31" hidden="1">'tableau 27'!$1:$2,'tableau 27'!$6:$7</definedName>
    <definedName name="Z_F322E766_1862_11D1_A4A2_00A0C94324C9_.wvu.Rows" localSheetId="32" hidden="1">'tableau 28'!$1:$2,'tableau 28'!$6:$7</definedName>
    <definedName name="Z_F322E766_1862_11D1_A4A2_00A0C94324C9_.wvu.Rows" localSheetId="33" hidden="1">'tableau 29'!$1:$2,'tableau 29'!$6:$7</definedName>
    <definedName name="Z_F322E771_1862_11D1_A4A2_00A0C94324C9_.wvu.Cols" localSheetId="27" hidden="1">'tableau 24'!#REF!,'tableau 24'!$A:$C</definedName>
    <definedName name="Z_F322E771_1862_11D1_A4A2_00A0C94324C9_.wvu.Rows" localSheetId="27" hidden="1">'tableau 24'!$1:$4,'tableau 24'!$5:$6</definedName>
    <definedName name="Z_FB2E0D86_25C2_11D1_8C42_00A0C949BF57_.wvu.Cols" localSheetId="4" hidden="1">'tableau 3'!#REF!</definedName>
    <definedName name="Z_FB2E0D86_25C2_11D1_8C42_00A0C949BF57_.wvu.Cols" localSheetId="5" hidden="1">'tableau 4'!#REF!</definedName>
    <definedName name="Z_FB2E0D86_25C2_11D1_8C42_00A0C949BF57_.wvu.Cols" localSheetId="6" hidden="1">'tableau 5'!#REF!</definedName>
    <definedName name="Z_FB2E0D86_25C2_11D1_8C42_00A0C949BF57_.wvu.Cols" localSheetId="7" hidden="1">'tableau 6 '!#REF!</definedName>
    <definedName name="Z_FB2E0D86_25C2_11D1_8C42_00A0C949BF57_.wvu.Rows" localSheetId="4" hidden="1">'tableau 3'!#REF!,'tableau 3'!$2:$2,'tableau 3'!#REF!</definedName>
    <definedName name="Z_FB2E0D86_25C2_11D1_8C42_00A0C949BF57_.wvu.Rows" localSheetId="5" hidden="1">'tableau 4'!#REF!,'tableau 4'!#REF!,'tableau 4'!#REF!</definedName>
    <definedName name="Z_FB2E0D86_25C2_11D1_8C42_00A0C949BF57_.wvu.Rows" localSheetId="6" hidden="1">'tableau 5'!#REF!,'tableau 5'!#REF!,'tableau 5'!#REF!</definedName>
    <definedName name="Z_FB2E0D86_25C2_11D1_8C42_00A0C949BF57_.wvu.Rows" localSheetId="7" hidden="1">'tableau 6 '!#REF!,'tableau 6 '!#REF!,'tableau 6 '!#REF!</definedName>
    <definedName name="Z_FB2E0D87_25C2_11D1_8C42_00A0C949BF57_.wvu.Cols" localSheetId="4" hidden="1">'tableau 3'!#REF!</definedName>
    <definedName name="Z_FB2E0D87_25C2_11D1_8C42_00A0C949BF57_.wvu.Cols" localSheetId="5" hidden="1">'tableau 4'!#REF!</definedName>
    <definedName name="Z_FB2E0D87_25C2_11D1_8C42_00A0C949BF57_.wvu.Cols" localSheetId="6" hidden="1">'tableau 5'!#REF!</definedName>
    <definedName name="Z_FB2E0D87_25C2_11D1_8C42_00A0C949BF57_.wvu.Cols" localSheetId="7" hidden="1">'tableau 6 '!#REF!</definedName>
    <definedName name="Z_FB2E0D87_25C2_11D1_8C42_00A0C949BF57_.wvu.Rows" localSheetId="4" hidden="1">'tableau 3'!#REF!,'tableau 3'!$2:$2,'tableau 3'!#REF!</definedName>
    <definedName name="Z_FB2E0D87_25C2_11D1_8C42_00A0C949BF57_.wvu.Rows" localSheetId="5" hidden="1">'tableau 4'!#REF!,'tableau 4'!#REF!,'tableau 4'!#REF!</definedName>
    <definedName name="Z_FB2E0D87_25C2_11D1_8C42_00A0C949BF57_.wvu.Rows" localSheetId="6" hidden="1">'tableau 5'!#REF!,'tableau 5'!#REF!,'tableau 5'!#REF!</definedName>
    <definedName name="Z_FB2E0D87_25C2_11D1_8C42_00A0C949BF57_.wvu.Rows" localSheetId="7" hidden="1">'tableau 6 '!#REF!,'tableau 6 '!#REF!,'tableau 6 '!#REF!</definedName>
    <definedName name="Z_FB2E0D88_25C2_11D1_8C42_00A0C949BF57_.wvu.Cols" localSheetId="4" hidden="1">'tableau 3'!#REF!</definedName>
    <definedName name="Z_FB2E0D88_25C2_11D1_8C42_00A0C949BF57_.wvu.Cols" localSheetId="5" hidden="1">'tableau 4'!#REF!</definedName>
    <definedName name="Z_FB2E0D88_25C2_11D1_8C42_00A0C949BF57_.wvu.Cols" localSheetId="6" hidden="1">'tableau 5'!#REF!</definedName>
    <definedName name="Z_FB2E0D88_25C2_11D1_8C42_00A0C949BF57_.wvu.Cols" localSheetId="7" hidden="1">'tableau 6 '!#REF!</definedName>
    <definedName name="Z_FB2E0D88_25C2_11D1_8C42_00A0C949BF57_.wvu.Rows" localSheetId="4" hidden="1">'tableau 3'!#REF!,'tableau 3'!$2:$2,'tableau 3'!#REF!</definedName>
    <definedName name="Z_FB2E0D88_25C2_11D1_8C42_00A0C949BF57_.wvu.Rows" localSheetId="5" hidden="1">'tableau 4'!#REF!,'tableau 4'!#REF!,'tableau 4'!#REF!</definedName>
    <definedName name="Z_FB2E0D88_25C2_11D1_8C42_00A0C949BF57_.wvu.Rows" localSheetId="6" hidden="1">'tableau 5'!#REF!,'tableau 5'!#REF!,'tableau 5'!#REF!</definedName>
    <definedName name="Z_FB2E0D88_25C2_11D1_8C42_00A0C949BF57_.wvu.Rows" localSheetId="7" hidden="1">'tableau 6 '!#REF!,'tableau 6 '!#REF!,'tableau 6 '!#REF!</definedName>
    <definedName name="Z_FC954F3B_6788_11D4_8F6D_00A0C949BF57_.wvu.Cols" localSheetId="4" hidden="1">'tableau 3'!#REF!</definedName>
    <definedName name="Z_FC954F3B_6788_11D4_8F6D_00A0C949BF57_.wvu.Cols" localSheetId="5" hidden="1">'tableau 4'!#REF!</definedName>
    <definedName name="Z_FC954F3B_6788_11D4_8F6D_00A0C949BF57_.wvu.Cols" localSheetId="6" hidden="1">'tableau 5'!#REF!</definedName>
    <definedName name="Z_FC954F3B_6788_11D4_8F6D_00A0C949BF57_.wvu.Cols" localSheetId="7" hidden="1">'tableau 6 '!#REF!</definedName>
    <definedName name="Z_FC954F3B_6788_11D4_8F6D_00A0C949BF57_.wvu.Rows" localSheetId="4" hidden="1">'tableau 3'!#REF!,'tableau 3'!$2:$2,'tableau 3'!#REF!</definedName>
    <definedName name="Z_FC954F3B_6788_11D4_8F6D_00A0C949BF57_.wvu.Rows" localSheetId="5" hidden="1">'tableau 4'!#REF!,'tableau 4'!#REF!,'tableau 4'!#REF!</definedName>
    <definedName name="Z_FC954F3B_6788_11D4_8F6D_00A0C949BF57_.wvu.Rows" localSheetId="6" hidden="1">'tableau 5'!#REF!,'tableau 5'!#REF!,'tableau 5'!#REF!</definedName>
    <definedName name="Z_FC954F3B_6788_11D4_8F6D_00A0C949BF57_.wvu.Rows" localSheetId="7" hidden="1">'tableau 6 '!#REF!,'tableau 6 '!#REF!,'tableau 6 '!#REF!</definedName>
    <definedName name="Z_FC954F3D_6788_11D4_8F6D_00A0C949BF57_.wvu.Cols" localSheetId="4" hidden="1">'tableau 3'!#REF!</definedName>
    <definedName name="Z_FC954F3D_6788_11D4_8F6D_00A0C949BF57_.wvu.Cols" localSheetId="5" hidden="1">'tableau 4'!#REF!</definedName>
    <definedName name="Z_FC954F3D_6788_11D4_8F6D_00A0C949BF57_.wvu.Cols" localSheetId="6" hidden="1">'tableau 5'!#REF!</definedName>
    <definedName name="Z_FC954F3D_6788_11D4_8F6D_00A0C949BF57_.wvu.Cols" localSheetId="7" hidden="1">'tableau 6 '!#REF!</definedName>
    <definedName name="Z_FC954F3D_6788_11D4_8F6D_00A0C949BF57_.wvu.Rows" localSheetId="4" hidden="1">'tableau 3'!#REF!,'tableau 3'!$2:$2,'tableau 3'!#REF!</definedName>
    <definedName name="Z_FC954F3D_6788_11D4_8F6D_00A0C949BF57_.wvu.Rows" localSheetId="5" hidden="1">'tableau 4'!#REF!,'tableau 4'!#REF!,'tableau 4'!#REF!</definedName>
    <definedName name="Z_FC954F3D_6788_11D4_8F6D_00A0C949BF57_.wvu.Rows" localSheetId="6" hidden="1">'tableau 5'!#REF!,'tableau 5'!#REF!,'tableau 5'!#REF!</definedName>
    <definedName name="Z_FC954F3D_6788_11D4_8F6D_00A0C949BF57_.wvu.Rows" localSheetId="7" hidden="1">'tableau 6 '!#REF!,'tableau 6 '!#REF!,'tableau 6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2" i="25" l="1"/>
  <c r="U63" i="25"/>
  <c r="U64" i="25"/>
  <c r="U65" i="25"/>
  <c r="U66" i="25"/>
  <c r="U67" i="25"/>
  <c r="U68" i="25"/>
  <c r="U69" i="25"/>
  <c r="U70" i="25"/>
  <c r="U71" i="25"/>
  <c r="U72" i="25"/>
  <c r="U73" i="25"/>
  <c r="U74" i="25"/>
  <c r="U75" i="25"/>
  <c r="U76" i="25"/>
  <c r="U77" i="25"/>
  <c r="U78" i="25"/>
  <c r="U79" i="25"/>
  <c r="U80" i="25"/>
  <c r="D9" i="25"/>
  <c r="E9" i="25"/>
  <c r="F9" i="25"/>
  <c r="G9" i="25"/>
  <c r="H9" i="25"/>
  <c r="I9" i="25"/>
  <c r="J9" i="25"/>
  <c r="K9" i="25"/>
  <c r="U9" i="25" s="1"/>
  <c r="L9" i="25"/>
  <c r="M9" i="25"/>
  <c r="N9" i="25"/>
  <c r="O9" i="25"/>
  <c r="P9" i="25"/>
  <c r="Q9" i="25"/>
  <c r="R9" i="25"/>
  <c r="S9" i="25"/>
  <c r="T9" i="25"/>
  <c r="C9" i="25"/>
  <c r="U53" i="22"/>
  <c r="U54" i="22"/>
  <c r="U55" i="22"/>
  <c r="U56" i="22"/>
  <c r="U57" i="22"/>
  <c r="U58" i="22"/>
  <c r="U59" i="22"/>
  <c r="U60" i="22"/>
  <c r="U61" i="22"/>
  <c r="U62" i="22"/>
  <c r="U63" i="22"/>
  <c r="U64" i="22"/>
  <c r="U65" i="22"/>
  <c r="U66" i="22"/>
  <c r="U67" i="22"/>
  <c r="U68" i="22"/>
  <c r="U69" i="22"/>
  <c r="U70" i="22"/>
  <c r="U71" i="22"/>
  <c r="U72" i="22"/>
  <c r="U73" i="22"/>
  <c r="U74" i="22"/>
  <c r="U75" i="22"/>
  <c r="U76" i="22"/>
  <c r="U77" i="22"/>
  <c r="U78" i="22"/>
  <c r="U79" i="22"/>
  <c r="U80" i="22"/>
  <c r="U49" i="22"/>
  <c r="U50" i="22"/>
  <c r="U51" i="22"/>
  <c r="U52" i="22"/>
  <c r="AP38" i="20"/>
  <c r="R65" i="20"/>
  <c r="R66" i="20"/>
  <c r="AP38" i="19"/>
  <c r="AP38" i="18"/>
  <c r="AI68" i="16"/>
  <c r="R65" i="16"/>
  <c r="R66" i="16"/>
  <c r="D61" i="16"/>
  <c r="E61" i="16"/>
  <c r="F61" i="16"/>
  <c r="G61" i="16"/>
  <c r="H61" i="16"/>
  <c r="I61" i="16"/>
  <c r="J61" i="16"/>
  <c r="K61" i="16"/>
  <c r="L61" i="16"/>
  <c r="M61" i="16"/>
  <c r="N61" i="16"/>
  <c r="O61" i="16"/>
  <c r="P61" i="16"/>
  <c r="C61" i="16"/>
  <c r="V67" i="34"/>
  <c r="U67" i="34"/>
  <c r="V66" i="34"/>
  <c r="U66" i="34"/>
  <c r="V65" i="34"/>
  <c r="U65" i="34"/>
  <c r="V64" i="34"/>
  <c r="U64" i="34"/>
  <c r="V63" i="34"/>
  <c r="U63" i="34"/>
  <c r="T62" i="34"/>
  <c r="S62" i="34"/>
  <c r="R62" i="34"/>
  <c r="Q62" i="34"/>
  <c r="P62" i="34"/>
  <c r="O62" i="34"/>
  <c r="N62" i="34"/>
  <c r="M62" i="34"/>
  <c r="L62" i="34"/>
  <c r="K62" i="34"/>
  <c r="J62" i="34"/>
  <c r="I62" i="34"/>
  <c r="H62" i="34"/>
  <c r="G62" i="34"/>
  <c r="F62" i="34"/>
  <c r="V62" i="34" s="1"/>
  <c r="E62" i="34"/>
  <c r="U62" i="34" s="1"/>
  <c r="D62" i="34"/>
  <c r="C62" i="34"/>
  <c r="V61" i="34"/>
  <c r="U61" i="34"/>
  <c r="V60" i="34"/>
  <c r="U60" i="34"/>
  <c r="V59" i="34"/>
  <c r="U59" i="34"/>
  <c r="V58" i="34"/>
  <c r="U58" i="34"/>
  <c r="V57" i="34"/>
  <c r="U57" i="34"/>
  <c r="T56" i="34"/>
  <c r="S56" i="34"/>
  <c r="R56" i="34"/>
  <c r="Q56" i="34"/>
  <c r="P56" i="34"/>
  <c r="O56" i="34"/>
  <c r="N56" i="34"/>
  <c r="M56" i="34"/>
  <c r="L56" i="34"/>
  <c r="K56" i="34"/>
  <c r="J56" i="34"/>
  <c r="I56" i="34"/>
  <c r="H56" i="34"/>
  <c r="G56" i="34"/>
  <c r="F56" i="34"/>
  <c r="V56" i="34" s="1"/>
  <c r="E56" i="34"/>
  <c r="D56" i="34"/>
  <c r="C56" i="34"/>
  <c r="U56" i="34" s="1"/>
  <c r="V55" i="34"/>
  <c r="U55" i="34"/>
  <c r="V54" i="34"/>
  <c r="U54" i="34"/>
  <c r="V53" i="34"/>
  <c r="U53" i="34"/>
  <c r="V52" i="34"/>
  <c r="U52" i="34"/>
  <c r="T51" i="34"/>
  <c r="S51" i="34"/>
  <c r="R51" i="34"/>
  <c r="Q51" i="34"/>
  <c r="P51" i="34"/>
  <c r="O51" i="34"/>
  <c r="N51" i="34"/>
  <c r="M51" i="34"/>
  <c r="L51" i="34"/>
  <c r="K51" i="34"/>
  <c r="J51" i="34"/>
  <c r="I51" i="34"/>
  <c r="H51" i="34"/>
  <c r="G51" i="34"/>
  <c r="F51" i="34"/>
  <c r="E51" i="34"/>
  <c r="D51" i="34"/>
  <c r="V51" i="34" s="1"/>
  <c r="C51" i="34"/>
  <c r="U51" i="34" s="1"/>
  <c r="V50" i="34"/>
  <c r="U50" i="34"/>
  <c r="V49" i="34"/>
  <c r="U49" i="34"/>
  <c r="V48" i="34"/>
  <c r="U48" i="34"/>
  <c r="V47" i="34"/>
  <c r="U47" i="34"/>
  <c r="V46" i="34"/>
  <c r="U46" i="34"/>
  <c r="V45" i="34"/>
  <c r="V43" i="34" s="1"/>
  <c r="U45" i="34"/>
  <c r="U43" i="34" s="1"/>
  <c r="V44" i="34"/>
  <c r="U44" i="34"/>
  <c r="T43" i="34"/>
  <c r="T40" i="34" s="1"/>
  <c r="S43" i="34"/>
  <c r="R43" i="34"/>
  <c r="Q43" i="34"/>
  <c r="Q40" i="34" s="1"/>
  <c r="P43" i="34"/>
  <c r="O43" i="34"/>
  <c r="N43" i="34"/>
  <c r="M43" i="34"/>
  <c r="L43" i="34"/>
  <c r="L40" i="34" s="1"/>
  <c r="K43" i="34"/>
  <c r="J43" i="34"/>
  <c r="I43" i="34"/>
  <c r="I40" i="34" s="1"/>
  <c r="H43" i="34"/>
  <c r="G43" i="34"/>
  <c r="F43" i="34"/>
  <c r="E43" i="34"/>
  <c r="D43" i="34"/>
  <c r="D40" i="34" s="1"/>
  <c r="C43" i="34"/>
  <c r="V42" i="34"/>
  <c r="U42" i="34"/>
  <c r="T41" i="34"/>
  <c r="S41" i="34"/>
  <c r="R41" i="34"/>
  <c r="R40" i="34" s="1"/>
  <c r="Q41" i="34"/>
  <c r="P41" i="34"/>
  <c r="P40" i="34" s="1"/>
  <c r="O41" i="34"/>
  <c r="O40" i="34" s="1"/>
  <c r="N41" i="34"/>
  <c r="M41" i="34"/>
  <c r="M40" i="34" s="1"/>
  <c r="L41" i="34"/>
  <c r="K41" i="34"/>
  <c r="J41" i="34"/>
  <c r="J40" i="34" s="1"/>
  <c r="I41" i="34"/>
  <c r="H41" i="34"/>
  <c r="H40" i="34" s="1"/>
  <c r="G41" i="34"/>
  <c r="G40" i="34" s="1"/>
  <c r="F41" i="34"/>
  <c r="E41" i="34"/>
  <c r="E40" i="34" s="1"/>
  <c r="D41" i="34"/>
  <c r="V41" i="34" s="1"/>
  <c r="V40" i="34" s="1"/>
  <c r="C41" i="34"/>
  <c r="U41" i="34" s="1"/>
  <c r="S40" i="34"/>
  <c r="N40" i="34"/>
  <c r="K40" i="34"/>
  <c r="F40" i="34"/>
  <c r="C40" i="34"/>
  <c r="V39" i="34"/>
  <c r="U39" i="34"/>
  <c r="V38" i="34"/>
  <c r="U38" i="34"/>
  <c r="V37" i="34"/>
  <c r="U37" i="34"/>
  <c r="V36" i="34"/>
  <c r="U36" i="34"/>
  <c r="V35" i="34"/>
  <c r="U35" i="34"/>
  <c r="V34" i="34"/>
  <c r="U34" i="34"/>
  <c r="V33" i="34"/>
  <c r="U33" i="34"/>
  <c r="V32" i="34"/>
  <c r="U32" i="34"/>
  <c r="V31" i="34"/>
  <c r="U31" i="34"/>
  <c r="T30" i="34"/>
  <c r="S30" i="34"/>
  <c r="R30" i="34"/>
  <c r="Q30" i="34"/>
  <c r="P30" i="34"/>
  <c r="O30" i="34"/>
  <c r="N30" i="34"/>
  <c r="M30" i="34"/>
  <c r="L30" i="34"/>
  <c r="K30" i="34"/>
  <c r="J30" i="34"/>
  <c r="I30" i="34"/>
  <c r="H30" i="34"/>
  <c r="G30" i="34"/>
  <c r="F30" i="34"/>
  <c r="E30" i="34"/>
  <c r="U30" i="34" s="1"/>
  <c r="D30" i="34"/>
  <c r="V30" i="34" s="1"/>
  <c r="C30" i="34"/>
  <c r="V29" i="34"/>
  <c r="U29" i="34"/>
  <c r="V28" i="34"/>
  <c r="U28" i="34"/>
  <c r="V27" i="34"/>
  <c r="U27" i="34"/>
  <c r="V26" i="34"/>
  <c r="U26" i="34"/>
  <c r="V25" i="34"/>
  <c r="U25" i="34"/>
  <c r="V24" i="34"/>
  <c r="U24" i="34"/>
  <c r="T23" i="34"/>
  <c r="S23" i="34"/>
  <c r="R23" i="34"/>
  <c r="Q23" i="34"/>
  <c r="P23" i="34"/>
  <c r="O23" i="34"/>
  <c r="N23" i="34"/>
  <c r="M23" i="34"/>
  <c r="L23" i="34"/>
  <c r="K23" i="34"/>
  <c r="J23" i="34"/>
  <c r="I23" i="34"/>
  <c r="H23" i="34"/>
  <c r="G23" i="34"/>
  <c r="F23" i="34"/>
  <c r="E23" i="34"/>
  <c r="U23" i="34" s="1"/>
  <c r="D23" i="34"/>
  <c r="V23" i="34" s="1"/>
  <c r="C23" i="34"/>
  <c r="V22" i="34"/>
  <c r="U22" i="34"/>
  <c r="V21" i="34"/>
  <c r="U21" i="34"/>
  <c r="V20" i="34"/>
  <c r="U20" i="34"/>
  <c r="T19" i="34"/>
  <c r="S19" i="34"/>
  <c r="R19" i="34"/>
  <c r="Q19" i="34"/>
  <c r="P19" i="34"/>
  <c r="O19" i="34"/>
  <c r="N19" i="34"/>
  <c r="M19" i="34"/>
  <c r="L19" i="34"/>
  <c r="K19" i="34"/>
  <c r="J19" i="34"/>
  <c r="I19" i="34"/>
  <c r="H19" i="34"/>
  <c r="G19" i="34"/>
  <c r="F19" i="34"/>
  <c r="V19" i="34" s="1"/>
  <c r="E19" i="34"/>
  <c r="D19" i="34"/>
  <c r="C19" i="34"/>
  <c r="U19" i="34" s="1"/>
  <c r="V18" i="34"/>
  <c r="U18" i="34"/>
  <c r="V17" i="34"/>
  <c r="U17" i="34"/>
  <c r="T16" i="34"/>
  <c r="S16" i="34"/>
  <c r="R16" i="34"/>
  <c r="Q16" i="34"/>
  <c r="P16" i="34"/>
  <c r="O16" i="34"/>
  <c r="O11" i="34" s="1"/>
  <c r="N16" i="34"/>
  <c r="M16" i="34"/>
  <c r="L16" i="34"/>
  <c r="K16" i="34"/>
  <c r="J16" i="34"/>
  <c r="I16" i="34"/>
  <c r="H16" i="34"/>
  <c r="G16" i="34"/>
  <c r="G11" i="34" s="1"/>
  <c r="F16" i="34"/>
  <c r="V16" i="34" s="1"/>
  <c r="E16" i="34"/>
  <c r="D16" i="34"/>
  <c r="C16" i="34"/>
  <c r="U16" i="34" s="1"/>
  <c r="V15" i="34"/>
  <c r="U15" i="34"/>
  <c r="V14" i="34"/>
  <c r="U14" i="34"/>
  <c r="V13" i="34"/>
  <c r="U13" i="34"/>
  <c r="T12" i="34"/>
  <c r="S12" i="34"/>
  <c r="S11" i="34" s="1"/>
  <c r="R12" i="34"/>
  <c r="Q12" i="34"/>
  <c r="P12" i="34"/>
  <c r="P11" i="34" s="1"/>
  <c r="O12" i="34"/>
  <c r="N12" i="34"/>
  <c r="N11" i="34" s="1"/>
  <c r="M12" i="34"/>
  <c r="M11" i="34" s="1"/>
  <c r="L12" i="34"/>
  <c r="K12" i="34"/>
  <c r="K11" i="34" s="1"/>
  <c r="J12" i="34"/>
  <c r="I12" i="34"/>
  <c r="H12" i="34"/>
  <c r="H11" i="34" s="1"/>
  <c r="G12" i="34"/>
  <c r="F12" i="34"/>
  <c r="F11" i="34" s="1"/>
  <c r="E12" i="34"/>
  <c r="E11" i="34" s="1"/>
  <c r="D12" i="34"/>
  <c r="C12" i="34"/>
  <c r="C11" i="34" s="1"/>
  <c r="T11" i="34"/>
  <c r="R11" i="34"/>
  <c r="Q11" i="34"/>
  <c r="L11" i="34"/>
  <c r="J11" i="34"/>
  <c r="I11" i="34"/>
  <c r="D11" i="34"/>
  <c r="V10" i="34"/>
  <c r="U10" i="34"/>
  <c r="T9" i="34"/>
  <c r="T69" i="34" s="1"/>
  <c r="S9" i="34"/>
  <c r="S69" i="34" s="1"/>
  <c r="R9" i="34"/>
  <c r="R69" i="34" s="1"/>
  <c r="Q9" i="34"/>
  <c r="Q69" i="34" s="1"/>
  <c r="P9" i="34"/>
  <c r="O9" i="34"/>
  <c r="N9" i="34"/>
  <c r="M9" i="34"/>
  <c r="L9" i="34"/>
  <c r="L69" i="34" s="1"/>
  <c r="K9" i="34"/>
  <c r="K69" i="34" s="1"/>
  <c r="J9" i="34"/>
  <c r="J69" i="34" s="1"/>
  <c r="I9" i="34"/>
  <c r="I69" i="34" s="1"/>
  <c r="H9" i="34"/>
  <c r="G9" i="34"/>
  <c r="F9" i="34"/>
  <c r="E9" i="34"/>
  <c r="D9" i="34"/>
  <c r="D69" i="34" s="1"/>
  <c r="C9" i="34"/>
  <c r="U9" i="34" s="1"/>
  <c r="V67" i="33"/>
  <c r="U67" i="33"/>
  <c r="V66" i="33"/>
  <c r="U66" i="33"/>
  <c r="V65" i="33"/>
  <c r="U65" i="33"/>
  <c r="V64" i="33"/>
  <c r="U64" i="33"/>
  <c r="V63" i="33"/>
  <c r="U63" i="33"/>
  <c r="T62" i="33"/>
  <c r="S62" i="33"/>
  <c r="R62" i="33"/>
  <c r="Q62" i="33"/>
  <c r="P62" i="33"/>
  <c r="O62" i="33"/>
  <c r="N62" i="33"/>
  <c r="M62" i="33"/>
  <c r="M40" i="33" s="1"/>
  <c r="L62" i="33"/>
  <c r="K62" i="33"/>
  <c r="J62" i="33"/>
  <c r="I62" i="33"/>
  <c r="H62" i="33"/>
  <c r="G62" i="33"/>
  <c r="F62" i="33"/>
  <c r="E62" i="33"/>
  <c r="U62" i="33" s="1"/>
  <c r="D62" i="33"/>
  <c r="V62" i="33" s="1"/>
  <c r="C62" i="33"/>
  <c r="V61" i="33"/>
  <c r="U61" i="33"/>
  <c r="V60" i="33"/>
  <c r="U60" i="33"/>
  <c r="V59" i="33"/>
  <c r="U59" i="33"/>
  <c r="V58" i="33"/>
  <c r="U58" i="33"/>
  <c r="V57" i="33"/>
  <c r="U57" i="33"/>
  <c r="T56" i="33"/>
  <c r="S56" i="33"/>
  <c r="R56" i="33"/>
  <c r="Q56" i="33"/>
  <c r="P56" i="33"/>
  <c r="O56" i="33"/>
  <c r="N56" i="33"/>
  <c r="M56" i="33"/>
  <c r="L56" i="33"/>
  <c r="K56" i="33"/>
  <c r="J56" i="33"/>
  <c r="I56" i="33"/>
  <c r="H56" i="33"/>
  <c r="G56" i="33"/>
  <c r="F56" i="33"/>
  <c r="V56" i="33" s="1"/>
  <c r="E56" i="33"/>
  <c r="D56" i="33"/>
  <c r="C56" i="33"/>
  <c r="U56" i="33" s="1"/>
  <c r="V55" i="33"/>
  <c r="U55" i="33"/>
  <c r="V54" i="33"/>
  <c r="U54" i="33"/>
  <c r="V53" i="33"/>
  <c r="U53" i="33"/>
  <c r="V52" i="33"/>
  <c r="U52" i="33"/>
  <c r="T51" i="33"/>
  <c r="S51" i="33"/>
  <c r="R51" i="33"/>
  <c r="Q51" i="33"/>
  <c r="P51" i="33"/>
  <c r="O51" i="33"/>
  <c r="N51" i="33"/>
  <c r="M51" i="33"/>
  <c r="L51" i="33"/>
  <c r="K51" i="33"/>
  <c r="J51" i="33"/>
  <c r="I51" i="33"/>
  <c r="H51" i="33"/>
  <c r="G51" i="33"/>
  <c r="F51" i="33"/>
  <c r="V51" i="33" s="1"/>
  <c r="E51" i="33"/>
  <c r="U51" i="33" s="1"/>
  <c r="D51" i="33"/>
  <c r="C51" i="33"/>
  <c r="V50" i="33"/>
  <c r="U50" i="33"/>
  <c r="V49" i="33"/>
  <c r="U49" i="33"/>
  <c r="V48" i="33"/>
  <c r="U48" i="33"/>
  <c r="V47" i="33"/>
  <c r="U47" i="33"/>
  <c r="V46" i="33"/>
  <c r="U46" i="33"/>
  <c r="V45" i="33"/>
  <c r="U45" i="33"/>
  <c r="V44" i="33"/>
  <c r="U44" i="33"/>
  <c r="T43" i="33"/>
  <c r="T40" i="33" s="1"/>
  <c r="S43" i="33"/>
  <c r="R43" i="33"/>
  <c r="Q43" i="33"/>
  <c r="P43" i="33"/>
  <c r="P40" i="33" s="1"/>
  <c r="O43" i="33"/>
  <c r="N43" i="33"/>
  <c r="M43" i="33"/>
  <c r="L43" i="33"/>
  <c r="L40" i="33" s="1"/>
  <c r="K43" i="33"/>
  <c r="J43" i="33"/>
  <c r="I43" i="33"/>
  <c r="H43" i="33"/>
  <c r="H40" i="33" s="1"/>
  <c r="G43" i="33"/>
  <c r="F43" i="33"/>
  <c r="E43" i="33"/>
  <c r="D43" i="33"/>
  <c r="V43" i="33" s="1"/>
  <c r="C43" i="33"/>
  <c r="U43" i="33" s="1"/>
  <c r="V42" i="33"/>
  <c r="U42" i="33"/>
  <c r="T41" i="33"/>
  <c r="S41" i="33"/>
  <c r="R41" i="33"/>
  <c r="Q41" i="33"/>
  <c r="Q40" i="33" s="1"/>
  <c r="P41" i="33"/>
  <c r="O41" i="33"/>
  <c r="O40" i="33" s="1"/>
  <c r="N41" i="33"/>
  <c r="N40" i="33" s="1"/>
  <c r="M41" i="33"/>
  <c r="L41" i="33"/>
  <c r="K41" i="33"/>
  <c r="J41" i="33"/>
  <c r="I41" i="33"/>
  <c r="I40" i="33" s="1"/>
  <c r="H41" i="33"/>
  <c r="G41" i="33"/>
  <c r="G40" i="33" s="1"/>
  <c r="F41" i="33"/>
  <c r="V41" i="33" s="1"/>
  <c r="E41" i="33"/>
  <c r="U41" i="33" s="1"/>
  <c r="D41" i="33"/>
  <c r="C41" i="33"/>
  <c r="S40" i="33"/>
  <c r="R40" i="33"/>
  <c r="K40" i="33"/>
  <c r="J40" i="33"/>
  <c r="C40" i="33"/>
  <c r="V39" i="33"/>
  <c r="U39" i="33"/>
  <c r="V38" i="33"/>
  <c r="U38" i="33"/>
  <c r="V37" i="33"/>
  <c r="U37" i="33"/>
  <c r="V36" i="33"/>
  <c r="U36" i="33"/>
  <c r="V35" i="33"/>
  <c r="U35" i="33"/>
  <c r="V34" i="33"/>
  <c r="U34" i="33"/>
  <c r="V33" i="33"/>
  <c r="U33" i="33"/>
  <c r="V32" i="33"/>
  <c r="U32" i="33"/>
  <c r="V31" i="33"/>
  <c r="U31" i="33"/>
  <c r="T30" i="33"/>
  <c r="S30" i="33"/>
  <c r="R30" i="33"/>
  <c r="Q30" i="33"/>
  <c r="P30" i="33"/>
  <c r="O30" i="33"/>
  <c r="N30" i="33"/>
  <c r="M30" i="33"/>
  <c r="L30" i="33"/>
  <c r="K30" i="33"/>
  <c r="J30" i="33"/>
  <c r="I30" i="33"/>
  <c r="H30" i="33"/>
  <c r="G30" i="33"/>
  <c r="F30" i="33"/>
  <c r="E30" i="33"/>
  <c r="D30" i="33"/>
  <c r="V30" i="33" s="1"/>
  <c r="C30" i="33"/>
  <c r="U30" i="33" s="1"/>
  <c r="V29" i="33"/>
  <c r="U29" i="33"/>
  <c r="V28" i="33"/>
  <c r="U28" i="33"/>
  <c r="V27" i="33"/>
  <c r="U27" i="33"/>
  <c r="V26" i="33"/>
  <c r="U26" i="33"/>
  <c r="V25" i="33"/>
  <c r="U25" i="33"/>
  <c r="V24" i="33"/>
  <c r="U24" i="33"/>
  <c r="T23" i="33"/>
  <c r="S23" i="33"/>
  <c r="R23" i="33"/>
  <c r="Q23" i="33"/>
  <c r="P23" i="33"/>
  <c r="O23" i="33"/>
  <c r="N23" i="33"/>
  <c r="M23" i="33"/>
  <c r="L23" i="33"/>
  <c r="K23" i="33"/>
  <c r="J23" i="33"/>
  <c r="I23" i="33"/>
  <c r="H23" i="33"/>
  <c r="G23" i="33"/>
  <c r="F23" i="33"/>
  <c r="E23" i="33"/>
  <c r="D23" i="33"/>
  <c r="V23" i="33" s="1"/>
  <c r="C23" i="33"/>
  <c r="U23" i="33" s="1"/>
  <c r="V22" i="33"/>
  <c r="U22" i="33"/>
  <c r="V21" i="33"/>
  <c r="U21" i="33"/>
  <c r="V20" i="33"/>
  <c r="U20" i="33"/>
  <c r="T19" i="33"/>
  <c r="S19" i="33"/>
  <c r="R19" i="33"/>
  <c r="Q19" i="33"/>
  <c r="P19" i="33"/>
  <c r="O19" i="33"/>
  <c r="N19" i="33"/>
  <c r="M19" i="33"/>
  <c r="L19" i="33"/>
  <c r="K19" i="33"/>
  <c r="J19" i="33"/>
  <c r="I19" i="33"/>
  <c r="H19" i="33"/>
  <c r="G19" i="33"/>
  <c r="F19" i="33"/>
  <c r="V19" i="33" s="1"/>
  <c r="E19" i="33"/>
  <c r="D19" i="33"/>
  <c r="C19" i="33"/>
  <c r="U19" i="33" s="1"/>
  <c r="V18" i="33"/>
  <c r="U18" i="33"/>
  <c r="V17" i="33"/>
  <c r="U17" i="33"/>
  <c r="T16" i="33"/>
  <c r="S16" i="33"/>
  <c r="S11" i="33" s="1"/>
  <c r="R16" i="33"/>
  <c r="R11" i="33" s="1"/>
  <c r="Q16" i="33"/>
  <c r="P16" i="33"/>
  <c r="O16" i="33"/>
  <c r="N16" i="33"/>
  <c r="N11" i="33" s="1"/>
  <c r="M16" i="33"/>
  <c r="L16" i="33"/>
  <c r="K16" i="33"/>
  <c r="K11" i="33" s="1"/>
  <c r="J16" i="33"/>
  <c r="J11" i="33" s="1"/>
  <c r="I16" i="33"/>
  <c r="H16" i="33"/>
  <c r="G16" i="33"/>
  <c r="F16" i="33"/>
  <c r="F11" i="33" s="1"/>
  <c r="E16" i="33"/>
  <c r="D16" i="33"/>
  <c r="C16" i="33"/>
  <c r="U16" i="33" s="1"/>
  <c r="V15" i="33"/>
  <c r="U15" i="33"/>
  <c r="V14" i="33"/>
  <c r="U14" i="33"/>
  <c r="V13" i="33"/>
  <c r="U13" i="33"/>
  <c r="T12" i="33"/>
  <c r="T11" i="33" s="1"/>
  <c r="S12" i="33"/>
  <c r="R12" i="33"/>
  <c r="Q12" i="33"/>
  <c r="P12" i="33"/>
  <c r="O12" i="33"/>
  <c r="O11" i="33" s="1"/>
  <c r="N12" i="33"/>
  <c r="M12" i="33"/>
  <c r="M11" i="33" s="1"/>
  <c r="L12" i="33"/>
  <c r="L11" i="33" s="1"/>
  <c r="K12" i="33"/>
  <c r="J12" i="33"/>
  <c r="I12" i="33"/>
  <c r="H12" i="33"/>
  <c r="G12" i="33"/>
  <c r="G11" i="33" s="1"/>
  <c r="F12" i="33"/>
  <c r="E12" i="33"/>
  <c r="U12" i="33" s="1"/>
  <c r="D12" i="33"/>
  <c r="D11" i="33" s="1"/>
  <c r="C12" i="33"/>
  <c r="Q11" i="33"/>
  <c r="P11" i="33"/>
  <c r="I11" i="33"/>
  <c r="H11" i="33"/>
  <c r="V10" i="33"/>
  <c r="U10" i="33"/>
  <c r="T9" i="33"/>
  <c r="S9" i="33"/>
  <c r="S69" i="33" s="1"/>
  <c r="R9" i="33"/>
  <c r="R69" i="33" s="1"/>
  <c r="Q9" i="33"/>
  <c r="P9" i="33"/>
  <c r="O9" i="33"/>
  <c r="O69" i="33" s="1"/>
  <c r="N9" i="33"/>
  <c r="N69" i="33" s="1"/>
  <c r="M9" i="33"/>
  <c r="M69" i="33" s="1"/>
  <c r="L9" i="33"/>
  <c r="K9" i="33"/>
  <c r="K69" i="33" s="1"/>
  <c r="J9" i="33"/>
  <c r="J69" i="33" s="1"/>
  <c r="I9" i="33"/>
  <c r="H9" i="33"/>
  <c r="G9" i="33"/>
  <c r="G69" i="33" s="1"/>
  <c r="F9" i="33"/>
  <c r="E9" i="33"/>
  <c r="D9" i="33"/>
  <c r="C9" i="33"/>
  <c r="V67" i="32"/>
  <c r="U67" i="32"/>
  <c r="V66" i="32"/>
  <c r="U66" i="32"/>
  <c r="V65" i="32"/>
  <c r="U65" i="32"/>
  <c r="V64" i="32"/>
  <c r="U64" i="32"/>
  <c r="V63" i="32"/>
  <c r="U63" i="32"/>
  <c r="T62" i="32"/>
  <c r="S62" i="32"/>
  <c r="R62" i="32"/>
  <c r="Q62" i="32"/>
  <c r="P62" i="32"/>
  <c r="O62" i="32"/>
  <c r="N62" i="32"/>
  <c r="M62" i="32"/>
  <c r="L62" i="32"/>
  <c r="K62" i="32"/>
  <c r="J62" i="32"/>
  <c r="I62" i="32"/>
  <c r="H62" i="32"/>
  <c r="G62" i="32"/>
  <c r="F62" i="32"/>
  <c r="V62" i="32" s="1"/>
  <c r="E62" i="32"/>
  <c r="U62" i="32" s="1"/>
  <c r="D62" i="32"/>
  <c r="C62" i="32"/>
  <c r="V61" i="32"/>
  <c r="U61" i="32"/>
  <c r="V60" i="32"/>
  <c r="U60" i="32"/>
  <c r="V59" i="32"/>
  <c r="U59" i="32"/>
  <c r="V58" i="32"/>
  <c r="U58" i="32"/>
  <c r="V57" i="32"/>
  <c r="U57" i="32"/>
  <c r="T56" i="32"/>
  <c r="S56" i="32"/>
  <c r="R56" i="32"/>
  <c r="Q56" i="32"/>
  <c r="P56" i="32"/>
  <c r="O56" i="32"/>
  <c r="N56" i="32"/>
  <c r="M56" i="32"/>
  <c r="L56" i="32"/>
  <c r="K56" i="32"/>
  <c r="J56" i="32"/>
  <c r="I56" i="32"/>
  <c r="H56" i="32"/>
  <c r="G56" i="32"/>
  <c r="F56" i="32"/>
  <c r="V56" i="32" s="1"/>
  <c r="E56" i="32"/>
  <c r="D56" i="32"/>
  <c r="C56" i="32"/>
  <c r="U56" i="32" s="1"/>
  <c r="V55" i="32"/>
  <c r="U55" i="32"/>
  <c r="V54" i="32"/>
  <c r="U54" i="32"/>
  <c r="V53" i="32"/>
  <c r="U53" i="32"/>
  <c r="V52" i="32"/>
  <c r="U52" i="32"/>
  <c r="T51" i="32"/>
  <c r="S51" i="32"/>
  <c r="R51" i="32"/>
  <c r="Q51" i="32"/>
  <c r="P51" i="32"/>
  <c r="O51" i="32"/>
  <c r="N51" i="32"/>
  <c r="M51" i="32"/>
  <c r="L51" i="32"/>
  <c r="K51" i="32"/>
  <c r="J51" i="32"/>
  <c r="I51" i="32"/>
  <c r="H51" i="32"/>
  <c r="G51" i="32"/>
  <c r="F51" i="32"/>
  <c r="E51" i="32"/>
  <c r="D51" i="32"/>
  <c r="V51" i="32" s="1"/>
  <c r="C51" i="32"/>
  <c r="U51" i="32" s="1"/>
  <c r="V50" i="32"/>
  <c r="U50" i="32"/>
  <c r="V49" i="32"/>
  <c r="U49" i="32"/>
  <c r="V48" i="32"/>
  <c r="U48" i="32"/>
  <c r="V47" i="32"/>
  <c r="U47" i="32"/>
  <c r="V46" i="32"/>
  <c r="U46" i="32"/>
  <c r="V45" i="32"/>
  <c r="U45" i="32"/>
  <c r="V44" i="32"/>
  <c r="U44" i="32"/>
  <c r="T43" i="32"/>
  <c r="T40" i="32" s="1"/>
  <c r="S43" i="32"/>
  <c r="R43" i="32"/>
  <c r="Q43" i="32"/>
  <c r="Q40" i="32" s="1"/>
  <c r="P43" i="32"/>
  <c r="O43" i="32"/>
  <c r="N43" i="32"/>
  <c r="M43" i="32"/>
  <c r="L43" i="32"/>
  <c r="L40" i="32" s="1"/>
  <c r="K43" i="32"/>
  <c r="J43" i="32"/>
  <c r="I43" i="32"/>
  <c r="I40" i="32" s="1"/>
  <c r="H43" i="32"/>
  <c r="G43" i="32"/>
  <c r="F43" i="32"/>
  <c r="E43" i="32"/>
  <c r="U43" i="32" s="1"/>
  <c r="D43" i="32"/>
  <c r="V43" i="32" s="1"/>
  <c r="C43" i="32"/>
  <c r="V42" i="32"/>
  <c r="U42" i="32"/>
  <c r="T41" i="32"/>
  <c r="S41" i="32"/>
  <c r="R41" i="32"/>
  <c r="R40" i="32" s="1"/>
  <c r="Q41" i="32"/>
  <c r="P41" i="32"/>
  <c r="P40" i="32" s="1"/>
  <c r="O41" i="32"/>
  <c r="O40" i="32" s="1"/>
  <c r="N41" i="32"/>
  <c r="M41" i="32"/>
  <c r="M40" i="32" s="1"/>
  <c r="L41" i="32"/>
  <c r="K41" i="32"/>
  <c r="J41" i="32"/>
  <c r="J40" i="32" s="1"/>
  <c r="I41" i="32"/>
  <c r="H41" i="32"/>
  <c r="H40" i="32" s="1"/>
  <c r="G41" i="32"/>
  <c r="G40" i="32" s="1"/>
  <c r="F41" i="32"/>
  <c r="V41" i="32" s="1"/>
  <c r="E41" i="32"/>
  <c r="E40" i="32" s="1"/>
  <c r="D41" i="32"/>
  <c r="C41" i="32"/>
  <c r="U41" i="32" s="1"/>
  <c r="U40" i="32" s="1"/>
  <c r="S40" i="32"/>
  <c r="N40" i="32"/>
  <c r="K40" i="32"/>
  <c r="F40" i="32"/>
  <c r="C40" i="32"/>
  <c r="V39" i="32"/>
  <c r="U39" i="32"/>
  <c r="V38" i="32"/>
  <c r="U38" i="32"/>
  <c r="V37" i="32"/>
  <c r="U37" i="32"/>
  <c r="V36" i="32"/>
  <c r="U36" i="32"/>
  <c r="V35" i="32"/>
  <c r="U35" i="32"/>
  <c r="V34" i="32"/>
  <c r="U34" i="32"/>
  <c r="V33" i="32"/>
  <c r="U33" i="32"/>
  <c r="V32" i="32"/>
  <c r="U32" i="32"/>
  <c r="V31" i="32"/>
  <c r="U31" i="32"/>
  <c r="T30" i="32"/>
  <c r="S30" i="32"/>
  <c r="R30" i="32"/>
  <c r="Q30" i="32"/>
  <c r="P30" i="32"/>
  <c r="O30" i="32"/>
  <c r="N30" i="32"/>
  <c r="M30" i="32"/>
  <c r="L30" i="32"/>
  <c r="K30" i="32"/>
  <c r="J30" i="32"/>
  <c r="I30" i="32"/>
  <c r="H30" i="32"/>
  <c r="G30" i="32"/>
  <c r="F30" i="32"/>
  <c r="E30" i="32"/>
  <c r="U30" i="32" s="1"/>
  <c r="D30" i="32"/>
  <c r="V30" i="32" s="1"/>
  <c r="C30" i="32"/>
  <c r="V29" i="32"/>
  <c r="U29" i="32"/>
  <c r="V28" i="32"/>
  <c r="U28" i="32"/>
  <c r="V27" i="32"/>
  <c r="U27" i="32"/>
  <c r="V26" i="32"/>
  <c r="U26" i="32"/>
  <c r="V25" i="32"/>
  <c r="U25" i="32"/>
  <c r="V24" i="32"/>
  <c r="U24" i="32"/>
  <c r="T23" i="32"/>
  <c r="S23" i="32"/>
  <c r="R23" i="32"/>
  <c r="Q23" i="32"/>
  <c r="P23" i="32"/>
  <c r="O23" i="32"/>
  <c r="N23" i="32"/>
  <c r="M23" i="32"/>
  <c r="L23" i="32"/>
  <c r="K23" i="32"/>
  <c r="J23" i="32"/>
  <c r="I23" i="32"/>
  <c r="H23" i="32"/>
  <c r="G23" i="32"/>
  <c r="F23" i="32"/>
  <c r="E23" i="32"/>
  <c r="U23" i="32" s="1"/>
  <c r="D23" i="32"/>
  <c r="V23" i="32" s="1"/>
  <c r="C23" i="32"/>
  <c r="V22" i="32"/>
  <c r="U22" i="32"/>
  <c r="V21" i="32"/>
  <c r="U21" i="32"/>
  <c r="V20" i="32"/>
  <c r="U20" i="32"/>
  <c r="T19" i="32"/>
  <c r="S19" i="32"/>
  <c r="R19" i="32"/>
  <c r="Q19" i="32"/>
  <c r="P19" i="32"/>
  <c r="O19" i="32"/>
  <c r="N19" i="32"/>
  <c r="M19" i="32"/>
  <c r="L19" i="32"/>
  <c r="K19" i="32"/>
  <c r="J19" i="32"/>
  <c r="I19" i="32"/>
  <c r="H19" i="32"/>
  <c r="G19" i="32"/>
  <c r="F19" i="32"/>
  <c r="V19" i="32" s="1"/>
  <c r="E19" i="32"/>
  <c r="D19" i="32"/>
  <c r="C19" i="32"/>
  <c r="U19" i="32" s="1"/>
  <c r="V18" i="32"/>
  <c r="U18" i="32"/>
  <c r="V17" i="32"/>
  <c r="U17" i="32"/>
  <c r="T16" i="32"/>
  <c r="S16" i="32"/>
  <c r="R16" i="32"/>
  <c r="Q16" i="32"/>
  <c r="P16" i="32"/>
  <c r="O16" i="32"/>
  <c r="O11" i="32" s="1"/>
  <c r="N16" i="32"/>
  <c r="M16" i="32"/>
  <c r="L16" i="32"/>
  <c r="K16" i="32"/>
  <c r="J16" i="32"/>
  <c r="I16" i="32"/>
  <c r="H16" i="32"/>
  <c r="G16" i="32"/>
  <c r="G11" i="32" s="1"/>
  <c r="F16" i="32"/>
  <c r="V16" i="32" s="1"/>
  <c r="E16" i="32"/>
  <c r="D16" i="32"/>
  <c r="C16" i="32"/>
  <c r="U16" i="32" s="1"/>
  <c r="V15" i="32"/>
  <c r="U15" i="32"/>
  <c r="V14" i="32"/>
  <c r="U14" i="32"/>
  <c r="V13" i="32"/>
  <c r="U13" i="32"/>
  <c r="T12" i="32"/>
  <c r="S12" i="32"/>
  <c r="S11" i="32" s="1"/>
  <c r="R12" i="32"/>
  <c r="Q12" i="32"/>
  <c r="P12" i="32"/>
  <c r="P11" i="32" s="1"/>
  <c r="O12" i="32"/>
  <c r="N12" i="32"/>
  <c r="N11" i="32" s="1"/>
  <c r="M12" i="32"/>
  <c r="M11" i="32" s="1"/>
  <c r="L12" i="32"/>
  <c r="K12" i="32"/>
  <c r="K11" i="32" s="1"/>
  <c r="J12" i="32"/>
  <c r="I12" i="32"/>
  <c r="H12" i="32"/>
  <c r="H11" i="32" s="1"/>
  <c r="G12" i="32"/>
  <c r="F12" i="32"/>
  <c r="F11" i="32" s="1"/>
  <c r="E12" i="32"/>
  <c r="E11" i="32" s="1"/>
  <c r="D12" i="32"/>
  <c r="C12" i="32"/>
  <c r="C11" i="32" s="1"/>
  <c r="T11" i="32"/>
  <c r="R11" i="32"/>
  <c r="Q11" i="32"/>
  <c r="L11" i="32"/>
  <c r="J11" i="32"/>
  <c r="I11" i="32"/>
  <c r="D11" i="32"/>
  <c r="V10" i="32"/>
  <c r="U10" i="32"/>
  <c r="T9" i="32"/>
  <c r="T69" i="32" s="1"/>
  <c r="S9" i="32"/>
  <c r="S69" i="32" s="1"/>
  <c r="R9" i="32"/>
  <c r="R69" i="32" s="1"/>
  <c r="Q9" i="32"/>
  <c r="Q69" i="32" s="1"/>
  <c r="P9" i="32"/>
  <c r="O9" i="32"/>
  <c r="N9" i="32"/>
  <c r="N69" i="32" s="1"/>
  <c r="M9" i="32"/>
  <c r="M69" i="32" s="1"/>
  <c r="L9" i="32"/>
  <c r="L69" i="32" s="1"/>
  <c r="K9" i="32"/>
  <c r="K69" i="32" s="1"/>
  <c r="J9" i="32"/>
  <c r="J69" i="32" s="1"/>
  <c r="I9" i="32"/>
  <c r="I69" i="32" s="1"/>
  <c r="H9" i="32"/>
  <c r="G9" i="32"/>
  <c r="F9" i="32"/>
  <c r="F69" i="32" s="1"/>
  <c r="E9" i="32"/>
  <c r="E69" i="32" s="1"/>
  <c r="D9" i="32"/>
  <c r="C9" i="32"/>
  <c r="U9" i="32" s="1"/>
  <c r="V67" i="31"/>
  <c r="U67" i="31"/>
  <c r="V66" i="31"/>
  <c r="U66" i="31"/>
  <c r="V65" i="31"/>
  <c r="U65" i="31"/>
  <c r="V64" i="31"/>
  <c r="U64" i="31"/>
  <c r="V63" i="31"/>
  <c r="U63" i="31"/>
  <c r="T62" i="31"/>
  <c r="S62" i="31"/>
  <c r="R62" i="31"/>
  <c r="Q62" i="31"/>
  <c r="P62" i="31"/>
  <c r="O62" i="31"/>
  <c r="N62" i="31"/>
  <c r="N40" i="31" s="1"/>
  <c r="M62" i="31"/>
  <c r="M40" i="31" s="1"/>
  <c r="L62" i="31"/>
  <c r="K62" i="31"/>
  <c r="J62" i="31"/>
  <c r="I62" i="31"/>
  <c r="H62" i="31"/>
  <c r="G62" i="31"/>
  <c r="F62" i="31"/>
  <c r="V62" i="31" s="1"/>
  <c r="E62" i="31"/>
  <c r="E40" i="31" s="1"/>
  <c r="D62" i="31"/>
  <c r="C62" i="31"/>
  <c r="V61" i="31"/>
  <c r="U61" i="31"/>
  <c r="V60" i="31"/>
  <c r="U60" i="31"/>
  <c r="V59" i="31"/>
  <c r="U59" i="31"/>
  <c r="V58" i="31"/>
  <c r="U58" i="31"/>
  <c r="V57" i="31"/>
  <c r="U57" i="31"/>
  <c r="T56" i="31"/>
  <c r="S56" i="31"/>
  <c r="R56" i="31"/>
  <c r="Q56" i="31"/>
  <c r="P56" i="31"/>
  <c r="O56" i="31"/>
  <c r="N56" i="31"/>
  <c r="M56" i="31"/>
  <c r="L56" i="31"/>
  <c r="K56" i="31"/>
  <c r="J56" i="31"/>
  <c r="I56" i="31"/>
  <c r="H56" i="31"/>
  <c r="G56" i="31"/>
  <c r="F56" i="31"/>
  <c r="E56" i="31"/>
  <c r="D56" i="31"/>
  <c r="V56" i="31" s="1"/>
  <c r="C56" i="31"/>
  <c r="U56" i="31" s="1"/>
  <c r="V55" i="31"/>
  <c r="U55" i="31"/>
  <c r="V54" i="31"/>
  <c r="U54" i="31"/>
  <c r="V53" i="31"/>
  <c r="U53" i="31"/>
  <c r="V52" i="31"/>
  <c r="U52" i="31"/>
  <c r="T51" i="31"/>
  <c r="S51" i="31"/>
  <c r="R51" i="31"/>
  <c r="Q51" i="31"/>
  <c r="P51" i="31"/>
  <c r="O51" i="31"/>
  <c r="N51" i="31"/>
  <c r="M51" i="31"/>
  <c r="L51" i="31"/>
  <c r="K51" i="31"/>
  <c r="J51" i="31"/>
  <c r="I51" i="31"/>
  <c r="H51" i="31"/>
  <c r="G51" i="31"/>
  <c r="F51" i="31"/>
  <c r="E51" i="31"/>
  <c r="U51" i="31" s="1"/>
  <c r="D51" i="31"/>
  <c r="V51" i="31" s="1"/>
  <c r="C51" i="31"/>
  <c r="V50" i="31"/>
  <c r="U50" i="31"/>
  <c r="V49" i="31"/>
  <c r="U49" i="31"/>
  <c r="V48" i="31"/>
  <c r="U48" i="31"/>
  <c r="V47" i="31"/>
  <c r="U47" i="31"/>
  <c r="V46" i="31"/>
  <c r="U46" i="31"/>
  <c r="V45" i="31"/>
  <c r="U45" i="31"/>
  <c r="V44" i="31"/>
  <c r="U44" i="31"/>
  <c r="T43" i="31"/>
  <c r="S43" i="31"/>
  <c r="R43" i="31"/>
  <c r="Q43" i="31"/>
  <c r="Q40" i="31" s="1"/>
  <c r="P43" i="31"/>
  <c r="O43" i="31"/>
  <c r="N43" i="31"/>
  <c r="M43" i="31"/>
  <c r="L43" i="31"/>
  <c r="K43" i="31"/>
  <c r="J43" i="31"/>
  <c r="I43" i="31"/>
  <c r="I40" i="31" s="1"/>
  <c r="H43" i="31"/>
  <c r="G43" i="31"/>
  <c r="F43" i="31"/>
  <c r="E43" i="31"/>
  <c r="D43" i="31"/>
  <c r="V43" i="31" s="1"/>
  <c r="C43" i="31"/>
  <c r="U43" i="31" s="1"/>
  <c r="V42" i="31"/>
  <c r="U42" i="31"/>
  <c r="T41" i="31"/>
  <c r="S41" i="31"/>
  <c r="R41" i="31"/>
  <c r="R40" i="31" s="1"/>
  <c r="Q41" i="31"/>
  <c r="P41" i="31"/>
  <c r="P40" i="31" s="1"/>
  <c r="O41" i="31"/>
  <c r="O40" i="31" s="1"/>
  <c r="N41" i="31"/>
  <c r="M41" i="31"/>
  <c r="L41" i="31"/>
  <c r="K41" i="31"/>
  <c r="J41" i="31"/>
  <c r="J40" i="31" s="1"/>
  <c r="I41" i="31"/>
  <c r="H41" i="31"/>
  <c r="H40" i="31" s="1"/>
  <c r="G41" i="31"/>
  <c r="G40" i="31" s="1"/>
  <c r="F41" i="31"/>
  <c r="E41" i="31"/>
  <c r="U41" i="31" s="1"/>
  <c r="D41" i="31"/>
  <c r="V41" i="31" s="1"/>
  <c r="C41" i="31"/>
  <c r="T40" i="31"/>
  <c r="S40" i="31"/>
  <c r="L40" i="31"/>
  <c r="K40" i="31"/>
  <c r="D40" i="31"/>
  <c r="C40" i="31"/>
  <c r="V39" i="31"/>
  <c r="U39" i="31"/>
  <c r="V38" i="31"/>
  <c r="U38" i="31"/>
  <c r="V37" i="31"/>
  <c r="U37" i="31"/>
  <c r="V36" i="31"/>
  <c r="U36" i="31"/>
  <c r="V35" i="31"/>
  <c r="U35" i="31"/>
  <c r="V34" i="31"/>
  <c r="U34" i="31"/>
  <c r="V33" i="31"/>
  <c r="U33" i="31"/>
  <c r="V32" i="31"/>
  <c r="U32" i="31"/>
  <c r="V31" i="31"/>
  <c r="U31" i="31"/>
  <c r="T30" i="31"/>
  <c r="S30" i="31"/>
  <c r="R30" i="31"/>
  <c r="Q30" i="31"/>
  <c r="P30" i="31"/>
  <c r="O30" i="31"/>
  <c r="N30" i="31"/>
  <c r="M30" i="31"/>
  <c r="L30" i="31"/>
  <c r="K30" i="31"/>
  <c r="J30" i="31"/>
  <c r="I30" i="31"/>
  <c r="H30" i="31"/>
  <c r="G30" i="31"/>
  <c r="F30" i="31"/>
  <c r="E30" i="31"/>
  <c r="D30" i="31"/>
  <c r="V30" i="31" s="1"/>
  <c r="C30" i="31"/>
  <c r="U30" i="31" s="1"/>
  <c r="V29" i="31"/>
  <c r="U29" i="31"/>
  <c r="V28" i="31"/>
  <c r="U28" i="31"/>
  <c r="V27" i="31"/>
  <c r="U27" i="31"/>
  <c r="V26" i="31"/>
  <c r="U26" i="31"/>
  <c r="V25" i="31"/>
  <c r="U25" i="31"/>
  <c r="V24" i="31"/>
  <c r="U24" i="31"/>
  <c r="T23" i="31"/>
  <c r="S23" i="31"/>
  <c r="R23" i="31"/>
  <c r="Q23" i="31"/>
  <c r="P23" i="31"/>
  <c r="O23" i="31"/>
  <c r="N23" i="31"/>
  <c r="M23" i="31"/>
  <c r="L23" i="31"/>
  <c r="K23" i="31"/>
  <c r="J23" i="31"/>
  <c r="I23" i="31"/>
  <c r="H23" i="31"/>
  <c r="G23" i="31"/>
  <c r="F23" i="31"/>
  <c r="E23" i="31"/>
  <c r="D23" i="31"/>
  <c r="V23" i="31" s="1"/>
  <c r="C23" i="31"/>
  <c r="U23" i="31" s="1"/>
  <c r="V22" i="31"/>
  <c r="U22" i="31"/>
  <c r="V21" i="31"/>
  <c r="U21" i="31"/>
  <c r="V20" i="31"/>
  <c r="U20" i="31"/>
  <c r="T19" i="31"/>
  <c r="S19" i="31"/>
  <c r="R19" i="31"/>
  <c r="Q19" i="31"/>
  <c r="P19" i="31"/>
  <c r="O19" i="31"/>
  <c r="N19" i="31"/>
  <c r="M19" i="31"/>
  <c r="L19" i="31"/>
  <c r="K19" i="31"/>
  <c r="J19" i="31"/>
  <c r="I19" i="31"/>
  <c r="H19" i="31"/>
  <c r="G19" i="31"/>
  <c r="F19" i="31"/>
  <c r="E19" i="31"/>
  <c r="D19" i="31"/>
  <c r="V19" i="31" s="1"/>
  <c r="C19" i="31"/>
  <c r="U19" i="31" s="1"/>
  <c r="V18" i="31"/>
  <c r="U18" i="31"/>
  <c r="V17" i="31"/>
  <c r="U17" i="31"/>
  <c r="T16" i="31"/>
  <c r="T11" i="31" s="1"/>
  <c r="S16" i="31"/>
  <c r="R16" i="31"/>
  <c r="Q16" i="31"/>
  <c r="P16" i="31"/>
  <c r="O16" i="31"/>
  <c r="N16" i="31"/>
  <c r="M16" i="31"/>
  <c r="L16" i="31"/>
  <c r="L11" i="31" s="1"/>
  <c r="K16" i="31"/>
  <c r="J16" i="31"/>
  <c r="I16" i="31"/>
  <c r="H16" i="31"/>
  <c r="G16" i="31"/>
  <c r="F16" i="31"/>
  <c r="E16" i="31"/>
  <c r="D16" i="31"/>
  <c r="V16" i="31" s="1"/>
  <c r="C16" i="31"/>
  <c r="U16" i="31" s="1"/>
  <c r="V15" i="31"/>
  <c r="U15" i="31"/>
  <c r="V14" i="31"/>
  <c r="U14" i="31"/>
  <c r="V13" i="31"/>
  <c r="U13" i="31"/>
  <c r="T12" i="31"/>
  <c r="S12" i="31"/>
  <c r="S11" i="31" s="1"/>
  <c r="R12" i="31"/>
  <c r="Q12" i="31"/>
  <c r="P12" i="31"/>
  <c r="P11" i="31" s="1"/>
  <c r="O12" i="31"/>
  <c r="N12" i="31"/>
  <c r="N11" i="31" s="1"/>
  <c r="M12" i="31"/>
  <c r="M11" i="31" s="1"/>
  <c r="L12" i="31"/>
  <c r="K12" i="31"/>
  <c r="K11" i="31" s="1"/>
  <c r="J12" i="31"/>
  <c r="I12" i="31"/>
  <c r="H12" i="31"/>
  <c r="H11" i="31" s="1"/>
  <c r="G12" i="31"/>
  <c r="F12" i="31"/>
  <c r="F11" i="31" s="1"/>
  <c r="E12" i="31"/>
  <c r="E11" i="31" s="1"/>
  <c r="D12" i="31"/>
  <c r="C12" i="31"/>
  <c r="C11" i="31" s="1"/>
  <c r="R11" i="31"/>
  <c r="Q11" i="31"/>
  <c r="O11" i="31"/>
  <c r="J11" i="31"/>
  <c r="I11" i="31"/>
  <c r="G11" i="31"/>
  <c r="V10" i="31"/>
  <c r="U10" i="31"/>
  <c r="T9" i="31"/>
  <c r="T69" i="31" s="1"/>
  <c r="S9" i="31"/>
  <c r="R9" i="31"/>
  <c r="R69" i="31" s="1"/>
  <c r="Q9" i="31"/>
  <c r="P9" i="31"/>
  <c r="O9" i="31"/>
  <c r="O69" i="31" s="1"/>
  <c r="N9" i="31"/>
  <c r="M9" i="31"/>
  <c r="M69" i="31" s="1"/>
  <c r="L9" i="31"/>
  <c r="L69" i="31" s="1"/>
  <c r="K9" i="31"/>
  <c r="J9" i="31"/>
  <c r="I9" i="31"/>
  <c r="H9" i="31"/>
  <c r="G9" i="31"/>
  <c r="G69" i="31" s="1"/>
  <c r="F9" i="31"/>
  <c r="E9" i="31"/>
  <c r="E69" i="31" s="1"/>
  <c r="D9" i="31"/>
  <c r="V9" i="31" s="1"/>
  <c r="C9" i="31"/>
  <c r="V67" i="30"/>
  <c r="U67" i="30"/>
  <c r="V66" i="30"/>
  <c r="U66" i="30"/>
  <c r="V65" i="30"/>
  <c r="U65" i="30"/>
  <c r="V64" i="30"/>
  <c r="U64" i="30"/>
  <c r="V63" i="30"/>
  <c r="U63" i="30"/>
  <c r="U62" i="30"/>
  <c r="T62" i="30"/>
  <c r="S62" i="30"/>
  <c r="R62" i="30"/>
  <c r="Q62" i="30"/>
  <c r="P62" i="30"/>
  <c r="O62" i="30"/>
  <c r="N62" i="30"/>
  <c r="M62" i="30"/>
  <c r="M40" i="30" s="1"/>
  <c r="L62" i="30"/>
  <c r="K62" i="30"/>
  <c r="J62" i="30"/>
  <c r="I62" i="30"/>
  <c r="H62" i="30"/>
  <c r="G62" i="30"/>
  <c r="F62" i="30"/>
  <c r="V62" i="30" s="1"/>
  <c r="E62" i="30"/>
  <c r="E40" i="30" s="1"/>
  <c r="D62" i="30"/>
  <c r="C62" i="30"/>
  <c r="V61" i="30"/>
  <c r="U61" i="30"/>
  <c r="V60" i="30"/>
  <c r="U60" i="30"/>
  <c r="V59" i="30"/>
  <c r="U59" i="30"/>
  <c r="V58" i="30"/>
  <c r="U58" i="30"/>
  <c r="V57" i="30"/>
  <c r="U57" i="30"/>
  <c r="T56" i="30"/>
  <c r="S56" i="30"/>
  <c r="R56" i="30"/>
  <c r="Q56" i="30"/>
  <c r="P56" i="30"/>
  <c r="O56" i="30"/>
  <c r="N56" i="30"/>
  <c r="M56" i="30"/>
  <c r="L56" i="30"/>
  <c r="K56" i="30"/>
  <c r="J56" i="30"/>
  <c r="I56" i="30"/>
  <c r="H56" i="30"/>
  <c r="G56" i="30"/>
  <c r="F56" i="30"/>
  <c r="E56" i="30"/>
  <c r="D56" i="30"/>
  <c r="V56" i="30" s="1"/>
  <c r="C56" i="30"/>
  <c r="U56" i="30" s="1"/>
  <c r="V55" i="30"/>
  <c r="U55" i="30"/>
  <c r="V54" i="30"/>
  <c r="U54" i="30"/>
  <c r="V53" i="30"/>
  <c r="U53" i="30"/>
  <c r="V52" i="30"/>
  <c r="U52" i="30"/>
  <c r="T51" i="30"/>
  <c r="S51" i="30"/>
  <c r="R51" i="30"/>
  <c r="Q51" i="30"/>
  <c r="P51" i="30"/>
  <c r="O51" i="30"/>
  <c r="N51" i="30"/>
  <c r="M51" i="30"/>
  <c r="L51" i="30"/>
  <c r="K51" i="30"/>
  <c r="J51" i="30"/>
  <c r="I51" i="30"/>
  <c r="H51" i="30"/>
  <c r="G51" i="30"/>
  <c r="F51" i="30"/>
  <c r="E51" i="30"/>
  <c r="D51" i="30"/>
  <c r="V51" i="30" s="1"/>
  <c r="C51" i="30"/>
  <c r="U51" i="30" s="1"/>
  <c r="V50" i="30"/>
  <c r="U50" i="30"/>
  <c r="V49" i="30"/>
  <c r="U49" i="30"/>
  <c r="V48" i="30"/>
  <c r="U48" i="30"/>
  <c r="V47" i="30"/>
  <c r="U47" i="30"/>
  <c r="V46" i="30"/>
  <c r="U46" i="30"/>
  <c r="V45" i="30"/>
  <c r="U45" i="30"/>
  <c r="V44" i="30"/>
  <c r="U44" i="30"/>
  <c r="T43" i="30"/>
  <c r="S43" i="30"/>
  <c r="R43" i="30"/>
  <c r="R40" i="30" s="1"/>
  <c r="Q43" i="30"/>
  <c r="Q40" i="30" s="1"/>
  <c r="P43" i="30"/>
  <c r="O43" i="30"/>
  <c r="N43" i="30"/>
  <c r="M43" i="30"/>
  <c r="L43" i="30"/>
  <c r="K43" i="30"/>
  <c r="J43" i="30"/>
  <c r="J40" i="30" s="1"/>
  <c r="I43" i="30"/>
  <c r="I40" i="30" s="1"/>
  <c r="H43" i="30"/>
  <c r="G43" i="30"/>
  <c r="F43" i="30"/>
  <c r="V43" i="30" s="1"/>
  <c r="E43" i="30"/>
  <c r="D43" i="30"/>
  <c r="C43" i="30"/>
  <c r="U43" i="30" s="1"/>
  <c r="V42" i="30"/>
  <c r="U42" i="30"/>
  <c r="T41" i="30"/>
  <c r="S41" i="30"/>
  <c r="R41" i="30"/>
  <c r="Q41" i="30"/>
  <c r="P41" i="30"/>
  <c r="P40" i="30" s="1"/>
  <c r="O41" i="30"/>
  <c r="O40" i="30" s="1"/>
  <c r="N41" i="30"/>
  <c r="N40" i="30" s="1"/>
  <c r="M41" i="30"/>
  <c r="L41" i="30"/>
  <c r="K41" i="30"/>
  <c r="J41" i="30"/>
  <c r="I41" i="30"/>
  <c r="H41" i="30"/>
  <c r="H40" i="30" s="1"/>
  <c r="G41" i="30"/>
  <c r="G40" i="30" s="1"/>
  <c r="F41" i="30"/>
  <c r="F40" i="30" s="1"/>
  <c r="E41" i="30"/>
  <c r="D41" i="30"/>
  <c r="V41" i="30" s="1"/>
  <c r="C41" i="30"/>
  <c r="U41" i="30" s="1"/>
  <c r="U40" i="30" s="1"/>
  <c r="T40" i="30"/>
  <c r="S40" i="30"/>
  <c r="L40" i="30"/>
  <c r="K40" i="30"/>
  <c r="D40" i="30"/>
  <c r="C40" i="30"/>
  <c r="V39" i="30"/>
  <c r="U39" i="30"/>
  <c r="V38" i="30"/>
  <c r="U38" i="30"/>
  <c r="V37" i="30"/>
  <c r="U37" i="30"/>
  <c r="V36" i="30"/>
  <c r="U36" i="30"/>
  <c r="V35" i="30"/>
  <c r="U35" i="30"/>
  <c r="V34" i="30"/>
  <c r="U34" i="30"/>
  <c r="V33" i="30"/>
  <c r="U33" i="30"/>
  <c r="V32" i="30"/>
  <c r="U32" i="30"/>
  <c r="V31" i="30"/>
  <c r="U31" i="30"/>
  <c r="T30" i="30"/>
  <c r="S30" i="30"/>
  <c r="R30" i="30"/>
  <c r="Q30" i="30"/>
  <c r="P30" i="30"/>
  <c r="O30" i="30"/>
  <c r="N30" i="30"/>
  <c r="M30" i="30"/>
  <c r="L30" i="30"/>
  <c r="K30" i="30"/>
  <c r="J30" i="30"/>
  <c r="I30" i="30"/>
  <c r="H30" i="30"/>
  <c r="G30" i="30"/>
  <c r="F30" i="30"/>
  <c r="V30" i="30" s="1"/>
  <c r="E30" i="30"/>
  <c r="D30" i="30"/>
  <c r="C30" i="30"/>
  <c r="U30" i="30" s="1"/>
  <c r="V29" i="30"/>
  <c r="U29" i="30"/>
  <c r="V28" i="30"/>
  <c r="U28" i="30"/>
  <c r="V27" i="30"/>
  <c r="U27" i="30"/>
  <c r="V26" i="30"/>
  <c r="U26" i="30"/>
  <c r="V25" i="30"/>
  <c r="U25" i="30"/>
  <c r="V24" i="30"/>
  <c r="U24" i="30"/>
  <c r="T23" i="30"/>
  <c r="S23" i="30"/>
  <c r="R23" i="30"/>
  <c r="Q23" i="30"/>
  <c r="P23" i="30"/>
  <c r="O23" i="30"/>
  <c r="N23" i="30"/>
  <c r="M23" i="30"/>
  <c r="L23" i="30"/>
  <c r="K23" i="30"/>
  <c r="J23" i="30"/>
  <c r="I23" i="30"/>
  <c r="H23" i="30"/>
  <c r="G23" i="30"/>
  <c r="F23" i="30"/>
  <c r="V23" i="30" s="1"/>
  <c r="E23" i="30"/>
  <c r="D23" i="30"/>
  <c r="C23" i="30"/>
  <c r="U23" i="30" s="1"/>
  <c r="V22" i="30"/>
  <c r="U22" i="30"/>
  <c r="V21" i="30"/>
  <c r="U21" i="30"/>
  <c r="V20" i="30"/>
  <c r="U20" i="30"/>
  <c r="T19" i="30"/>
  <c r="S19" i="30"/>
  <c r="R19" i="30"/>
  <c r="Q19" i="30"/>
  <c r="P19" i="30"/>
  <c r="O19" i="30"/>
  <c r="N19" i="30"/>
  <c r="M19" i="30"/>
  <c r="L19" i="30"/>
  <c r="K19" i="30"/>
  <c r="J19" i="30"/>
  <c r="I19" i="30"/>
  <c r="H19" i="30"/>
  <c r="G19" i="30"/>
  <c r="F19" i="30"/>
  <c r="E19" i="30"/>
  <c r="D19" i="30"/>
  <c r="V19" i="30" s="1"/>
  <c r="C19" i="30"/>
  <c r="U19" i="30" s="1"/>
  <c r="V18" i="30"/>
  <c r="U18" i="30"/>
  <c r="V17" i="30"/>
  <c r="U17" i="30"/>
  <c r="T16" i="30"/>
  <c r="S16" i="30"/>
  <c r="S11" i="30" s="1"/>
  <c r="R16" i="30"/>
  <c r="Q16" i="30"/>
  <c r="P16" i="30"/>
  <c r="O16" i="30"/>
  <c r="N16" i="30"/>
  <c r="M16" i="30"/>
  <c r="L16" i="30"/>
  <c r="K16" i="30"/>
  <c r="K11" i="30" s="1"/>
  <c r="J16" i="30"/>
  <c r="I16" i="30"/>
  <c r="H16" i="30"/>
  <c r="G16" i="30"/>
  <c r="F16" i="30"/>
  <c r="E16" i="30"/>
  <c r="D16" i="30"/>
  <c r="V16" i="30" s="1"/>
  <c r="C16" i="30"/>
  <c r="U16" i="30" s="1"/>
  <c r="V15" i="30"/>
  <c r="U15" i="30"/>
  <c r="V14" i="30"/>
  <c r="U14" i="30"/>
  <c r="V13" i="30"/>
  <c r="U13" i="30"/>
  <c r="T12" i="30"/>
  <c r="T11" i="30" s="1"/>
  <c r="S12" i="30"/>
  <c r="R12" i="30"/>
  <c r="Q12" i="30"/>
  <c r="P12" i="30"/>
  <c r="O12" i="30"/>
  <c r="N12" i="30"/>
  <c r="N11" i="30" s="1"/>
  <c r="M12" i="30"/>
  <c r="M11" i="30" s="1"/>
  <c r="L12" i="30"/>
  <c r="L11" i="30" s="1"/>
  <c r="K12" i="30"/>
  <c r="J12" i="30"/>
  <c r="I12" i="30"/>
  <c r="H12" i="30"/>
  <c r="G12" i="30"/>
  <c r="F12" i="30"/>
  <c r="F11" i="30" s="1"/>
  <c r="E12" i="30"/>
  <c r="U12" i="30" s="1"/>
  <c r="D12" i="30"/>
  <c r="D11" i="30" s="1"/>
  <c r="C12" i="30"/>
  <c r="R11" i="30"/>
  <c r="Q11" i="30"/>
  <c r="P11" i="30"/>
  <c r="O11" i="30"/>
  <c r="J11" i="30"/>
  <c r="I11" i="30"/>
  <c r="H11" i="30"/>
  <c r="G11" i="30"/>
  <c r="V10" i="30"/>
  <c r="U10" i="30"/>
  <c r="T9" i="30"/>
  <c r="S9" i="30"/>
  <c r="S69" i="30" s="1"/>
  <c r="R9" i="30"/>
  <c r="R69" i="30" s="1"/>
  <c r="Q9" i="30"/>
  <c r="Q69" i="30" s="1"/>
  <c r="P9" i="30"/>
  <c r="O9" i="30"/>
  <c r="N9" i="30"/>
  <c r="M9" i="30"/>
  <c r="M69" i="30" s="1"/>
  <c r="L9" i="30"/>
  <c r="K9" i="30"/>
  <c r="J9" i="30"/>
  <c r="J69" i="30" s="1"/>
  <c r="I9" i="30"/>
  <c r="I69" i="30" s="1"/>
  <c r="H9" i="30"/>
  <c r="G9" i="30"/>
  <c r="F9" i="30"/>
  <c r="E9" i="30"/>
  <c r="D9" i="30"/>
  <c r="C9" i="30"/>
  <c r="V67" i="29"/>
  <c r="U67" i="29"/>
  <c r="V66" i="29"/>
  <c r="U66" i="29"/>
  <c r="V65" i="29"/>
  <c r="U65" i="29"/>
  <c r="V64" i="29"/>
  <c r="U64" i="29"/>
  <c r="V63" i="29"/>
  <c r="U63" i="29"/>
  <c r="T62" i="29"/>
  <c r="S62" i="29"/>
  <c r="R62" i="29"/>
  <c r="Q62" i="29"/>
  <c r="P62" i="29"/>
  <c r="O62" i="29"/>
  <c r="N62" i="29"/>
  <c r="N40" i="29" s="1"/>
  <c r="M62" i="29"/>
  <c r="L62" i="29"/>
  <c r="K62" i="29"/>
  <c r="J62" i="29"/>
  <c r="I62" i="29"/>
  <c r="H62" i="29"/>
  <c r="G62" i="29"/>
  <c r="F62" i="29"/>
  <c r="V62" i="29" s="1"/>
  <c r="E62" i="29"/>
  <c r="D62" i="29"/>
  <c r="C62" i="29"/>
  <c r="U62" i="29" s="1"/>
  <c r="V61" i="29"/>
  <c r="U61" i="29"/>
  <c r="V60" i="29"/>
  <c r="U60" i="29"/>
  <c r="V59" i="29"/>
  <c r="U59" i="29"/>
  <c r="V58" i="29"/>
  <c r="U58" i="29"/>
  <c r="V57" i="29"/>
  <c r="U57" i="29"/>
  <c r="T56" i="29"/>
  <c r="S56" i="29"/>
  <c r="R56" i="29"/>
  <c r="Q56" i="29"/>
  <c r="P56" i="29"/>
  <c r="O56" i="29"/>
  <c r="N56" i="29"/>
  <c r="M56" i="29"/>
  <c r="L56" i="29"/>
  <c r="K56" i="29"/>
  <c r="J56" i="29"/>
  <c r="I56" i="29"/>
  <c r="H56" i="29"/>
  <c r="G56" i="29"/>
  <c r="F56" i="29"/>
  <c r="E56" i="29"/>
  <c r="U56" i="29" s="1"/>
  <c r="D56" i="29"/>
  <c r="V56" i="29" s="1"/>
  <c r="C56" i="29"/>
  <c r="V55" i="29"/>
  <c r="U55" i="29"/>
  <c r="V54" i="29"/>
  <c r="U54" i="29"/>
  <c r="V53" i="29"/>
  <c r="U53" i="29"/>
  <c r="V52" i="29"/>
  <c r="U52" i="29"/>
  <c r="U51" i="29"/>
  <c r="T51" i="29"/>
  <c r="S51" i="29"/>
  <c r="R51" i="29"/>
  <c r="Q51" i="29"/>
  <c r="P51" i="29"/>
  <c r="O51" i="29"/>
  <c r="N51" i="29"/>
  <c r="M51" i="29"/>
  <c r="L51" i="29"/>
  <c r="K51" i="29"/>
  <c r="J51" i="29"/>
  <c r="I51" i="29"/>
  <c r="H51" i="29"/>
  <c r="G51" i="29"/>
  <c r="F51" i="29"/>
  <c r="E51" i="29"/>
  <c r="D51" i="29"/>
  <c r="V51" i="29" s="1"/>
  <c r="C51" i="29"/>
  <c r="V50" i="29"/>
  <c r="U50" i="29"/>
  <c r="V49" i="29"/>
  <c r="U49" i="29"/>
  <c r="V48" i="29"/>
  <c r="U48" i="29"/>
  <c r="V47" i="29"/>
  <c r="U47" i="29"/>
  <c r="V46" i="29"/>
  <c r="U46" i="29"/>
  <c r="V45" i="29"/>
  <c r="U45" i="29"/>
  <c r="V44" i="29"/>
  <c r="U44" i="29"/>
  <c r="T43" i="29"/>
  <c r="S43" i="29"/>
  <c r="S40" i="29" s="1"/>
  <c r="R43" i="29"/>
  <c r="R40" i="29" s="1"/>
  <c r="Q43" i="29"/>
  <c r="P43" i="29"/>
  <c r="O43" i="29"/>
  <c r="O40" i="29" s="1"/>
  <c r="N43" i="29"/>
  <c r="M43" i="29"/>
  <c r="L43" i="29"/>
  <c r="K43" i="29"/>
  <c r="K40" i="29" s="1"/>
  <c r="J43" i="29"/>
  <c r="J40" i="29" s="1"/>
  <c r="I43" i="29"/>
  <c r="H43" i="29"/>
  <c r="G43" i="29"/>
  <c r="G40" i="29" s="1"/>
  <c r="F43" i="29"/>
  <c r="E43" i="29"/>
  <c r="D43" i="29"/>
  <c r="V43" i="29" s="1"/>
  <c r="C43" i="29"/>
  <c r="U43" i="29" s="1"/>
  <c r="V42" i="29"/>
  <c r="U42" i="29"/>
  <c r="T41" i="29"/>
  <c r="S41" i="29"/>
  <c r="R41" i="29"/>
  <c r="Q41" i="29"/>
  <c r="P41" i="29"/>
  <c r="P40" i="29" s="1"/>
  <c r="O41" i="29"/>
  <c r="N41" i="29"/>
  <c r="M41" i="29"/>
  <c r="L41" i="29"/>
  <c r="K41" i="29"/>
  <c r="J41" i="29"/>
  <c r="I41" i="29"/>
  <c r="H41" i="29"/>
  <c r="H40" i="29" s="1"/>
  <c r="G41" i="29"/>
  <c r="F41" i="29"/>
  <c r="E41" i="29"/>
  <c r="U41" i="29" s="1"/>
  <c r="U40" i="29" s="1"/>
  <c r="D41" i="29"/>
  <c r="V41" i="29" s="1"/>
  <c r="C41" i="29"/>
  <c r="T40" i="29"/>
  <c r="Q40" i="29"/>
  <c r="M40" i="29"/>
  <c r="L40" i="29"/>
  <c r="I40" i="29"/>
  <c r="E40" i="29"/>
  <c r="D40" i="29"/>
  <c r="V39" i="29"/>
  <c r="U39" i="29"/>
  <c r="V38" i="29"/>
  <c r="U38" i="29"/>
  <c r="V37" i="29"/>
  <c r="U37" i="29"/>
  <c r="V36" i="29"/>
  <c r="U36" i="29"/>
  <c r="V35" i="29"/>
  <c r="U35" i="29"/>
  <c r="V34" i="29"/>
  <c r="U34" i="29"/>
  <c r="V33" i="29"/>
  <c r="U33" i="29"/>
  <c r="V32" i="29"/>
  <c r="U32" i="29"/>
  <c r="V31" i="29"/>
  <c r="U31" i="29"/>
  <c r="T30" i="29"/>
  <c r="S30" i="29"/>
  <c r="R30" i="29"/>
  <c r="Q30" i="29"/>
  <c r="P30" i="29"/>
  <c r="O30" i="29"/>
  <c r="N30" i="29"/>
  <c r="M30" i="29"/>
  <c r="L30" i="29"/>
  <c r="K30" i="29"/>
  <c r="J30" i="29"/>
  <c r="I30" i="29"/>
  <c r="H30" i="29"/>
  <c r="G30" i="29"/>
  <c r="F30" i="29"/>
  <c r="E30" i="29"/>
  <c r="D30" i="29"/>
  <c r="V30" i="29" s="1"/>
  <c r="C30" i="29"/>
  <c r="U30" i="29" s="1"/>
  <c r="V29" i="29"/>
  <c r="U29" i="29"/>
  <c r="V28" i="29"/>
  <c r="U28" i="29"/>
  <c r="V27" i="29"/>
  <c r="U27" i="29"/>
  <c r="V26" i="29"/>
  <c r="U26" i="29"/>
  <c r="V25" i="29"/>
  <c r="U25" i="29"/>
  <c r="V24" i="29"/>
  <c r="U24" i="29"/>
  <c r="T23" i="29"/>
  <c r="S23" i="29"/>
  <c r="R23" i="29"/>
  <c r="Q23" i="29"/>
  <c r="P23" i="29"/>
  <c r="O23" i="29"/>
  <c r="N23" i="29"/>
  <c r="M23" i="29"/>
  <c r="L23" i="29"/>
  <c r="K23" i="29"/>
  <c r="J23" i="29"/>
  <c r="I23" i="29"/>
  <c r="H23" i="29"/>
  <c r="G23" i="29"/>
  <c r="F23" i="29"/>
  <c r="E23" i="29"/>
  <c r="D23" i="29"/>
  <c r="V23" i="29" s="1"/>
  <c r="C23" i="29"/>
  <c r="U23" i="29" s="1"/>
  <c r="V22" i="29"/>
  <c r="U22" i="29"/>
  <c r="V21" i="29"/>
  <c r="U21" i="29"/>
  <c r="V20" i="29"/>
  <c r="U20" i="29"/>
  <c r="T19" i="29"/>
  <c r="S19" i="29"/>
  <c r="R19" i="29"/>
  <c r="Q19" i="29"/>
  <c r="P19" i="29"/>
  <c r="O19" i="29"/>
  <c r="N19" i="29"/>
  <c r="M19" i="29"/>
  <c r="L19" i="29"/>
  <c r="K19" i="29"/>
  <c r="J19" i="29"/>
  <c r="I19" i="29"/>
  <c r="H19" i="29"/>
  <c r="G19" i="29"/>
  <c r="F19" i="29"/>
  <c r="E19" i="29"/>
  <c r="U19" i="29" s="1"/>
  <c r="D19" i="29"/>
  <c r="V19" i="29" s="1"/>
  <c r="C19" i="29"/>
  <c r="V18" i="29"/>
  <c r="U18" i="29"/>
  <c r="V17" i="29"/>
  <c r="U17" i="29"/>
  <c r="T16" i="29"/>
  <c r="T11" i="29" s="1"/>
  <c r="S16" i="29"/>
  <c r="R16" i="29"/>
  <c r="Q16" i="29"/>
  <c r="Q11" i="29" s="1"/>
  <c r="P16" i="29"/>
  <c r="O16" i="29"/>
  <c r="N16" i="29"/>
  <c r="M16" i="29"/>
  <c r="M11" i="29" s="1"/>
  <c r="L16" i="29"/>
  <c r="L11" i="29" s="1"/>
  <c r="K16" i="29"/>
  <c r="J16" i="29"/>
  <c r="I16" i="29"/>
  <c r="I11" i="29" s="1"/>
  <c r="H16" i="29"/>
  <c r="G16" i="29"/>
  <c r="F16" i="29"/>
  <c r="E16" i="29"/>
  <c r="E11" i="29" s="1"/>
  <c r="D16" i="29"/>
  <c r="V16" i="29" s="1"/>
  <c r="C16" i="29"/>
  <c r="V15" i="29"/>
  <c r="U15" i="29"/>
  <c r="V14" i="29"/>
  <c r="U14" i="29"/>
  <c r="V13" i="29"/>
  <c r="U13" i="29"/>
  <c r="T12" i="29"/>
  <c r="S12" i="29"/>
  <c r="S11" i="29" s="1"/>
  <c r="R12" i="29"/>
  <c r="Q12" i="29"/>
  <c r="P12" i="29"/>
  <c r="O12" i="29"/>
  <c r="N12" i="29"/>
  <c r="N11" i="29" s="1"/>
  <c r="M12" i="29"/>
  <c r="L12" i="29"/>
  <c r="K12" i="29"/>
  <c r="K11" i="29" s="1"/>
  <c r="J12" i="29"/>
  <c r="I12" i="29"/>
  <c r="H12" i="29"/>
  <c r="G12" i="29"/>
  <c r="F12" i="29"/>
  <c r="F11" i="29" s="1"/>
  <c r="E12" i="29"/>
  <c r="D12" i="29"/>
  <c r="C12" i="29"/>
  <c r="C11" i="29" s="1"/>
  <c r="R11" i="29"/>
  <c r="P11" i="29"/>
  <c r="O11" i="29"/>
  <c r="J11" i="29"/>
  <c r="H11" i="29"/>
  <c r="G11" i="29"/>
  <c r="V10" i="29"/>
  <c r="U10" i="29"/>
  <c r="T9" i="29"/>
  <c r="S9" i="29"/>
  <c r="S69" i="29" s="1"/>
  <c r="R9" i="29"/>
  <c r="R69" i="29" s="1"/>
  <c r="Q9" i="29"/>
  <c r="P9" i="29"/>
  <c r="P69" i="29" s="1"/>
  <c r="O9" i="29"/>
  <c r="O69" i="29" s="1"/>
  <c r="N9" i="29"/>
  <c r="N69" i="29" s="1"/>
  <c r="M9" i="29"/>
  <c r="M69" i="29" s="1"/>
  <c r="L9" i="29"/>
  <c r="K9" i="29"/>
  <c r="K69" i="29" s="1"/>
  <c r="J9" i="29"/>
  <c r="J69" i="29" s="1"/>
  <c r="I9" i="29"/>
  <c r="H9" i="29"/>
  <c r="H69" i="29" s="1"/>
  <c r="G9" i="29"/>
  <c r="G69" i="29" s="1"/>
  <c r="F9" i="29"/>
  <c r="E9" i="29"/>
  <c r="E69" i="29" s="1"/>
  <c r="D9" i="29"/>
  <c r="C9" i="29"/>
  <c r="M65" i="28"/>
  <c r="M64" i="28"/>
  <c r="M63" i="28"/>
  <c r="M62" i="28"/>
  <c r="M61" i="28"/>
  <c r="L60" i="28"/>
  <c r="K60" i="28"/>
  <c r="J60" i="28"/>
  <c r="I60" i="28"/>
  <c r="H60" i="28"/>
  <c r="G60" i="28"/>
  <c r="F60" i="28"/>
  <c r="E60" i="28"/>
  <c r="M60" i="28" s="1"/>
  <c r="D60" i="28"/>
  <c r="M59" i="28"/>
  <c r="M58" i="28"/>
  <c r="M57" i="28"/>
  <c r="M56" i="28"/>
  <c r="M55" i="28"/>
  <c r="L54" i="28"/>
  <c r="L38" i="28" s="1"/>
  <c r="K54" i="28"/>
  <c r="J54" i="28"/>
  <c r="I54" i="28"/>
  <c r="H54" i="28"/>
  <c r="G54" i="28"/>
  <c r="F54" i="28"/>
  <c r="E54" i="28"/>
  <c r="D54" i="28"/>
  <c r="D38" i="28" s="1"/>
  <c r="M53" i="28"/>
  <c r="M52" i="28"/>
  <c r="M51" i="28"/>
  <c r="M50" i="28"/>
  <c r="L49" i="28"/>
  <c r="K49" i="28"/>
  <c r="J49" i="28"/>
  <c r="I49" i="28"/>
  <c r="H49" i="28"/>
  <c r="G49" i="28"/>
  <c r="F49" i="28"/>
  <c r="E49" i="28"/>
  <c r="M49" i="28" s="1"/>
  <c r="D49" i="28"/>
  <c r="M48" i="28"/>
  <c r="M47" i="28"/>
  <c r="M46" i="28"/>
  <c r="M45" i="28"/>
  <c r="M44" i="28"/>
  <c r="M43" i="28"/>
  <c r="M42" i="28"/>
  <c r="L41" i="28"/>
  <c r="K41" i="28"/>
  <c r="K38" i="28" s="1"/>
  <c r="K67" i="28" s="1"/>
  <c r="J41" i="28"/>
  <c r="I41" i="28"/>
  <c r="H41" i="28"/>
  <c r="G41" i="28"/>
  <c r="F41" i="28"/>
  <c r="E41" i="28"/>
  <c r="D41" i="28"/>
  <c r="M41" i="28" s="1"/>
  <c r="M40" i="28"/>
  <c r="L39" i="28"/>
  <c r="K39" i="28"/>
  <c r="J39" i="28"/>
  <c r="J38" i="28" s="1"/>
  <c r="J67" i="28" s="1"/>
  <c r="I39" i="28"/>
  <c r="I38" i="28" s="1"/>
  <c r="H39" i="28"/>
  <c r="G39" i="28"/>
  <c r="G38" i="28" s="1"/>
  <c r="G67" i="28" s="1"/>
  <c r="F39" i="28"/>
  <c r="F38" i="28" s="1"/>
  <c r="F67" i="28" s="1"/>
  <c r="E39" i="28"/>
  <c r="D39" i="28"/>
  <c r="M39" i="28" s="1"/>
  <c r="H38" i="28"/>
  <c r="M37" i="28"/>
  <c r="M36" i="28"/>
  <c r="M35" i="28"/>
  <c r="M34" i="28"/>
  <c r="M33" i="28"/>
  <c r="M32" i="28"/>
  <c r="M31" i="28"/>
  <c r="M30" i="28"/>
  <c r="M29" i="28"/>
  <c r="L28" i="28"/>
  <c r="K28" i="28"/>
  <c r="J28" i="28"/>
  <c r="I28" i="28"/>
  <c r="H28" i="28"/>
  <c r="G28" i="28"/>
  <c r="F28" i="28"/>
  <c r="E28" i="28"/>
  <c r="D28" i="28"/>
  <c r="M28" i="28" s="1"/>
  <c r="M27" i="28"/>
  <c r="M26" i="28"/>
  <c r="M25" i="28"/>
  <c r="M24" i="28"/>
  <c r="M23" i="28"/>
  <c r="M22" i="28"/>
  <c r="L21" i="28"/>
  <c r="K21" i="28"/>
  <c r="J21" i="28"/>
  <c r="I21" i="28"/>
  <c r="H21" i="28"/>
  <c r="G21" i="28"/>
  <c r="F21" i="28"/>
  <c r="E21" i="28"/>
  <c r="D21" i="28"/>
  <c r="M21" i="28" s="1"/>
  <c r="M20" i="28"/>
  <c r="M19" i="28"/>
  <c r="M18" i="28"/>
  <c r="L17" i="28"/>
  <c r="K17" i="28"/>
  <c r="J17" i="28"/>
  <c r="I17" i="28"/>
  <c r="H17" i="28"/>
  <c r="G17" i="28"/>
  <c r="F17" i="28"/>
  <c r="E17" i="28"/>
  <c r="D17" i="28"/>
  <c r="M17" i="28" s="1"/>
  <c r="M16" i="28"/>
  <c r="M15" i="28"/>
  <c r="L14" i="28"/>
  <c r="K14" i="28"/>
  <c r="J14" i="28"/>
  <c r="I14" i="28"/>
  <c r="H14" i="28"/>
  <c r="H9" i="28" s="1"/>
  <c r="G14" i="28"/>
  <c r="G9" i="28" s="1"/>
  <c r="F14" i="28"/>
  <c r="E14" i="28"/>
  <c r="D14" i="28"/>
  <c r="M14" i="28" s="1"/>
  <c r="M13" i="28"/>
  <c r="M12" i="28"/>
  <c r="M11" i="28"/>
  <c r="L10" i="28"/>
  <c r="L9" i="28" s="1"/>
  <c r="K10" i="28"/>
  <c r="J10" i="28"/>
  <c r="J9" i="28" s="1"/>
  <c r="I10" i="28"/>
  <c r="I9" i="28" s="1"/>
  <c r="H10" i="28"/>
  <c r="G10" i="28"/>
  <c r="F10" i="28"/>
  <c r="E10" i="28"/>
  <c r="E9" i="28" s="1"/>
  <c r="D10" i="28"/>
  <c r="M10" i="28" s="1"/>
  <c r="M9" i="28" s="1"/>
  <c r="K9" i="28"/>
  <c r="F9" i="28"/>
  <c r="M8" i="28"/>
  <c r="L7" i="28"/>
  <c r="K7" i="28"/>
  <c r="J7" i="28"/>
  <c r="I7" i="28"/>
  <c r="H7" i="28"/>
  <c r="G7" i="28"/>
  <c r="F7" i="28"/>
  <c r="E7" i="28"/>
  <c r="D7" i="28"/>
  <c r="M7" i="28" s="1"/>
  <c r="V80" i="27"/>
  <c r="U80" i="27"/>
  <c r="V79" i="27"/>
  <c r="U79" i="27"/>
  <c r="V78" i="27"/>
  <c r="U78" i="27"/>
  <c r="V77" i="27"/>
  <c r="U77" i="27"/>
  <c r="V76" i="27"/>
  <c r="U76" i="27"/>
  <c r="U75" i="27"/>
  <c r="T75" i="27"/>
  <c r="T81" i="27" s="1"/>
  <c r="S75" i="27"/>
  <c r="S81" i="27" s="1"/>
  <c r="R75" i="27"/>
  <c r="Q75" i="27"/>
  <c r="Q81" i="27" s="1"/>
  <c r="P75" i="27"/>
  <c r="P81" i="27" s="1"/>
  <c r="O75" i="27"/>
  <c r="N75" i="27"/>
  <c r="M75" i="27"/>
  <c r="M81" i="27" s="1"/>
  <c r="L75" i="27"/>
  <c r="L81" i="27" s="1"/>
  <c r="K75" i="27"/>
  <c r="K81" i="27" s="1"/>
  <c r="J75" i="27"/>
  <c r="I75" i="27"/>
  <c r="I81" i="27" s="1"/>
  <c r="H75" i="27"/>
  <c r="H81" i="27" s="1"/>
  <c r="G75" i="27"/>
  <c r="F75" i="27"/>
  <c r="E75" i="27"/>
  <c r="E81" i="27" s="1"/>
  <c r="D75" i="27"/>
  <c r="D81" i="27" s="1"/>
  <c r="C75" i="27"/>
  <c r="C81" i="27" s="1"/>
  <c r="V74" i="27"/>
  <c r="U74" i="27"/>
  <c r="V73" i="27"/>
  <c r="U73" i="27"/>
  <c r="T72" i="27"/>
  <c r="S72" i="27"/>
  <c r="R72" i="27"/>
  <c r="Q72" i="27"/>
  <c r="P72" i="27"/>
  <c r="O72" i="27"/>
  <c r="N72" i="27"/>
  <c r="M72" i="27"/>
  <c r="L72" i="27"/>
  <c r="K72" i="27"/>
  <c r="J72" i="27"/>
  <c r="I72" i="27"/>
  <c r="H72" i="27"/>
  <c r="G72" i="27"/>
  <c r="F72" i="27"/>
  <c r="E72" i="27"/>
  <c r="U72" i="27" s="1"/>
  <c r="D72" i="27"/>
  <c r="V72" i="27" s="1"/>
  <c r="C72" i="27"/>
  <c r="V71" i="27"/>
  <c r="U71" i="27"/>
  <c r="V70" i="27"/>
  <c r="U70" i="27"/>
  <c r="V69" i="27"/>
  <c r="U69" i="27"/>
  <c r="T68" i="27"/>
  <c r="S68" i="27"/>
  <c r="R68" i="27"/>
  <c r="R81" i="27" s="1"/>
  <c r="Q68" i="27"/>
  <c r="P68" i="27"/>
  <c r="O68" i="27"/>
  <c r="O81" i="27" s="1"/>
  <c r="N68" i="27"/>
  <c r="N81" i="27" s="1"/>
  <c r="M68" i="27"/>
  <c r="L68" i="27"/>
  <c r="K68" i="27"/>
  <c r="J68" i="27"/>
  <c r="J81" i="27" s="1"/>
  <c r="I68" i="27"/>
  <c r="H68" i="27"/>
  <c r="G68" i="27"/>
  <c r="G81" i="27" s="1"/>
  <c r="F68" i="27"/>
  <c r="F81" i="27" s="1"/>
  <c r="E68" i="27"/>
  <c r="D68" i="27"/>
  <c r="C68" i="27"/>
  <c r="U68" i="27" s="1"/>
  <c r="V67" i="27"/>
  <c r="U67" i="27"/>
  <c r="V66" i="27"/>
  <c r="U66" i="27"/>
  <c r="V65" i="27"/>
  <c r="U65" i="27"/>
  <c r="V64" i="27"/>
  <c r="U64" i="27"/>
  <c r="V63" i="27"/>
  <c r="V61" i="27" s="1"/>
  <c r="U63" i="27"/>
  <c r="V62" i="27"/>
  <c r="U62" i="27"/>
  <c r="U61" i="27" s="1"/>
  <c r="T61" i="27"/>
  <c r="S61" i="27"/>
  <c r="R61" i="27"/>
  <c r="Q61" i="27"/>
  <c r="P61" i="27"/>
  <c r="O61" i="27"/>
  <c r="N61" i="27"/>
  <c r="M61" i="27"/>
  <c r="L61" i="27"/>
  <c r="K61" i="27"/>
  <c r="J61" i="27"/>
  <c r="I61" i="27"/>
  <c r="H61" i="27"/>
  <c r="G61" i="27"/>
  <c r="F61" i="27"/>
  <c r="E61" i="27"/>
  <c r="D61" i="27"/>
  <c r="C61" i="27"/>
  <c r="V60" i="27"/>
  <c r="U60" i="27"/>
  <c r="V59" i="27"/>
  <c r="U59" i="27"/>
  <c r="V58" i="27"/>
  <c r="U58" i="27"/>
  <c r="V57" i="27"/>
  <c r="U57" i="27"/>
  <c r="V56" i="27"/>
  <c r="U56" i="27"/>
  <c r="T55" i="27"/>
  <c r="S55" i="27"/>
  <c r="R55" i="27"/>
  <c r="Q55" i="27"/>
  <c r="P55" i="27"/>
  <c r="O55" i="27"/>
  <c r="N55" i="27"/>
  <c r="M55" i="27"/>
  <c r="L55" i="27"/>
  <c r="K55" i="27"/>
  <c r="J55" i="27"/>
  <c r="I55" i="27"/>
  <c r="H55" i="27"/>
  <c r="G55" i="27"/>
  <c r="F55" i="27"/>
  <c r="E55" i="27"/>
  <c r="U55" i="27" s="1"/>
  <c r="D55" i="27"/>
  <c r="V55" i="27" s="1"/>
  <c r="C55" i="27"/>
  <c r="V54" i="27"/>
  <c r="U54" i="27"/>
  <c r="V53" i="27"/>
  <c r="U53" i="27"/>
  <c r="V52" i="27"/>
  <c r="U52" i="27"/>
  <c r="V51" i="27"/>
  <c r="U51" i="27"/>
  <c r="V50" i="27"/>
  <c r="U50" i="27"/>
  <c r="V49" i="27"/>
  <c r="U49" i="27"/>
  <c r="T48" i="27"/>
  <c r="S48" i="27"/>
  <c r="R48" i="27"/>
  <c r="Q48" i="27"/>
  <c r="P48" i="27"/>
  <c r="O48" i="27"/>
  <c r="N48" i="27"/>
  <c r="M48" i="27"/>
  <c r="L48" i="27"/>
  <c r="K48" i="27"/>
  <c r="J48" i="27"/>
  <c r="I48" i="27"/>
  <c r="H48" i="27"/>
  <c r="G48" i="27"/>
  <c r="F48" i="27"/>
  <c r="E48" i="27"/>
  <c r="U48" i="27" s="1"/>
  <c r="D48" i="27"/>
  <c r="V48" i="27" s="1"/>
  <c r="C48" i="27"/>
  <c r="V47" i="27"/>
  <c r="U47" i="27"/>
  <c r="V46" i="27"/>
  <c r="U46" i="27"/>
  <c r="V45" i="27"/>
  <c r="U45" i="27"/>
  <c r="U43" i="27" s="1"/>
  <c r="V44" i="27"/>
  <c r="U44" i="27"/>
  <c r="T43" i="27"/>
  <c r="S43" i="27"/>
  <c r="R43" i="27"/>
  <c r="Q43" i="27"/>
  <c r="P43" i="27"/>
  <c r="O43" i="27"/>
  <c r="N43" i="27"/>
  <c r="M43" i="27"/>
  <c r="L43" i="27"/>
  <c r="K43" i="27"/>
  <c r="J43" i="27"/>
  <c r="I43" i="27"/>
  <c r="H43" i="27"/>
  <c r="G43" i="27"/>
  <c r="F43" i="27"/>
  <c r="E43" i="27"/>
  <c r="D43" i="27"/>
  <c r="V43" i="27" s="1"/>
  <c r="C43" i="27"/>
  <c r="V42" i="27"/>
  <c r="U42" i="27"/>
  <c r="V41" i="27"/>
  <c r="U41" i="27"/>
  <c r="V40" i="27"/>
  <c r="U40" i="27"/>
  <c r="T39" i="27"/>
  <c r="S39" i="27"/>
  <c r="R39" i="27"/>
  <c r="Q39" i="27"/>
  <c r="P39" i="27"/>
  <c r="O39" i="27"/>
  <c r="N39" i="27"/>
  <c r="M39" i="27"/>
  <c r="L39" i="27"/>
  <c r="K39" i="27"/>
  <c r="J39" i="27"/>
  <c r="I39" i="27"/>
  <c r="H39" i="27"/>
  <c r="G39" i="27"/>
  <c r="F39" i="27"/>
  <c r="V39" i="27" s="1"/>
  <c r="E39" i="27"/>
  <c r="D39" i="27"/>
  <c r="C39" i="27"/>
  <c r="U39" i="27" s="1"/>
  <c r="V38" i="27"/>
  <c r="U38" i="27"/>
  <c r="V37" i="27"/>
  <c r="U37" i="27"/>
  <c r="V36" i="27"/>
  <c r="U36" i="27"/>
  <c r="T35" i="27"/>
  <c r="S35" i="27"/>
  <c r="R35" i="27"/>
  <c r="Q35" i="27"/>
  <c r="P35" i="27"/>
  <c r="O35" i="27"/>
  <c r="N35" i="27"/>
  <c r="M35" i="27"/>
  <c r="L35" i="27"/>
  <c r="K35" i="27"/>
  <c r="J35" i="27"/>
  <c r="I35" i="27"/>
  <c r="H35" i="27"/>
  <c r="G35" i="27"/>
  <c r="F35" i="27"/>
  <c r="E35" i="27"/>
  <c r="U35" i="27" s="1"/>
  <c r="D35" i="27"/>
  <c r="V35" i="27" s="1"/>
  <c r="C35" i="27"/>
  <c r="V34" i="27"/>
  <c r="U34" i="27"/>
  <c r="V33" i="27"/>
  <c r="U33" i="27"/>
  <c r="V32" i="27"/>
  <c r="U32" i="27"/>
  <c r="V31" i="27"/>
  <c r="U31" i="27"/>
  <c r="V30" i="27"/>
  <c r="U30" i="27"/>
  <c r="V29" i="27"/>
  <c r="U29" i="27"/>
  <c r="V28" i="27"/>
  <c r="U28" i="27"/>
  <c r="V27" i="27"/>
  <c r="U27" i="27"/>
  <c r="V26" i="27"/>
  <c r="U26" i="27"/>
  <c r="V25" i="27"/>
  <c r="U25" i="27"/>
  <c r="V24" i="27"/>
  <c r="U24" i="27"/>
  <c r="V23" i="27"/>
  <c r="U23" i="27"/>
  <c r="V22" i="27"/>
  <c r="U22" i="27"/>
  <c r="V21" i="27"/>
  <c r="U21" i="27"/>
  <c r="V20" i="27"/>
  <c r="U20" i="27"/>
  <c r="V19" i="27"/>
  <c r="U19" i="27"/>
  <c r="V18" i="27"/>
  <c r="U18" i="27"/>
  <c r="V17" i="27"/>
  <c r="U17" i="27"/>
  <c r="V16" i="27"/>
  <c r="U16" i="27"/>
  <c r="V15" i="27"/>
  <c r="U15" i="27"/>
  <c r="T14" i="27"/>
  <c r="S14" i="27"/>
  <c r="R14" i="27"/>
  <c r="Q14" i="27"/>
  <c r="P14" i="27"/>
  <c r="O14" i="27"/>
  <c r="N14" i="27"/>
  <c r="M14" i="27"/>
  <c r="L14" i="27"/>
  <c r="K14" i="27"/>
  <c r="J14" i="27"/>
  <c r="I14" i="27"/>
  <c r="H14" i="27"/>
  <c r="G14" i="27"/>
  <c r="F14" i="27"/>
  <c r="E14" i="27"/>
  <c r="D14" i="27"/>
  <c r="V14" i="27" s="1"/>
  <c r="C14" i="27"/>
  <c r="U14" i="27" s="1"/>
  <c r="V13" i="27"/>
  <c r="U13" i="27"/>
  <c r="V12" i="27"/>
  <c r="U12" i="27"/>
  <c r="V11" i="27"/>
  <c r="U11" i="27"/>
  <c r="V10" i="27"/>
  <c r="U10" i="27"/>
  <c r="T9" i="27"/>
  <c r="S9" i="27"/>
  <c r="R9" i="27"/>
  <c r="Q9" i="27"/>
  <c r="P9" i="27"/>
  <c r="O9" i="27"/>
  <c r="N9" i="27"/>
  <c r="M9" i="27"/>
  <c r="L9" i="27"/>
  <c r="K9" i="27"/>
  <c r="J9" i="27"/>
  <c r="I9" i="27"/>
  <c r="H9" i="27"/>
  <c r="G9" i="27"/>
  <c r="F9" i="27"/>
  <c r="E9" i="27"/>
  <c r="U9" i="27" s="1"/>
  <c r="D9" i="27"/>
  <c r="V9" i="27" s="1"/>
  <c r="C9" i="27"/>
  <c r="V80" i="26"/>
  <c r="U80" i="26"/>
  <c r="V79" i="26"/>
  <c r="U79" i="26"/>
  <c r="V78" i="26"/>
  <c r="U78" i="26"/>
  <c r="V77" i="26"/>
  <c r="U77" i="26"/>
  <c r="V76" i="26"/>
  <c r="U76" i="26"/>
  <c r="V75" i="26"/>
  <c r="T75" i="26"/>
  <c r="T81" i="26" s="1"/>
  <c r="S75" i="26"/>
  <c r="S81" i="26" s="1"/>
  <c r="R75" i="26"/>
  <c r="R81" i="26" s="1"/>
  <c r="Q75" i="26"/>
  <c r="Q81" i="26" s="1"/>
  <c r="P75" i="26"/>
  <c r="O75" i="26"/>
  <c r="O81" i="26" s="1"/>
  <c r="N75" i="26"/>
  <c r="N81" i="26" s="1"/>
  <c r="M75" i="26"/>
  <c r="M81" i="26" s="1"/>
  <c r="L75" i="26"/>
  <c r="L81" i="26" s="1"/>
  <c r="K75" i="26"/>
  <c r="K81" i="26" s="1"/>
  <c r="J75" i="26"/>
  <c r="J81" i="26" s="1"/>
  <c r="I75" i="26"/>
  <c r="I81" i="26" s="1"/>
  <c r="H75" i="26"/>
  <c r="G75" i="26"/>
  <c r="G81" i="26" s="1"/>
  <c r="F75" i="26"/>
  <c r="F81" i="26" s="1"/>
  <c r="E75" i="26"/>
  <c r="E81" i="26" s="1"/>
  <c r="D75" i="26"/>
  <c r="D81" i="26" s="1"/>
  <c r="C75" i="26"/>
  <c r="C81" i="26" s="1"/>
  <c r="V74" i="26"/>
  <c r="U74" i="26"/>
  <c r="V73" i="26"/>
  <c r="U73" i="26"/>
  <c r="T72" i="26"/>
  <c r="S72" i="26"/>
  <c r="R72" i="26"/>
  <c r="Q72" i="26"/>
  <c r="P72" i="26"/>
  <c r="O72" i="26"/>
  <c r="N72" i="26"/>
  <c r="M72" i="26"/>
  <c r="L72" i="26"/>
  <c r="K72" i="26"/>
  <c r="J72" i="26"/>
  <c r="I72" i="26"/>
  <c r="H72" i="26"/>
  <c r="G72" i="26"/>
  <c r="F72" i="26"/>
  <c r="V72" i="26" s="1"/>
  <c r="E72" i="26"/>
  <c r="U72" i="26" s="1"/>
  <c r="D72" i="26"/>
  <c r="C72" i="26"/>
  <c r="V71" i="26"/>
  <c r="U71" i="26"/>
  <c r="V70" i="26"/>
  <c r="U70" i="26"/>
  <c r="V69" i="26"/>
  <c r="U69" i="26"/>
  <c r="T68" i="26"/>
  <c r="S68" i="26"/>
  <c r="R68" i="26"/>
  <c r="Q68" i="26"/>
  <c r="P68" i="26"/>
  <c r="P81" i="26" s="1"/>
  <c r="O68" i="26"/>
  <c r="N68" i="26"/>
  <c r="M68" i="26"/>
  <c r="L68" i="26"/>
  <c r="K68" i="26"/>
  <c r="J68" i="26"/>
  <c r="I68" i="26"/>
  <c r="H68" i="26"/>
  <c r="H81" i="26" s="1"/>
  <c r="G68" i="26"/>
  <c r="F68" i="26"/>
  <c r="E68" i="26"/>
  <c r="D68" i="26"/>
  <c r="V68" i="26" s="1"/>
  <c r="C68" i="26"/>
  <c r="U68" i="26" s="1"/>
  <c r="V67" i="26"/>
  <c r="U67" i="26"/>
  <c r="V66" i="26"/>
  <c r="U66" i="26"/>
  <c r="V65" i="26"/>
  <c r="U65" i="26"/>
  <c r="V64" i="26"/>
  <c r="U64" i="26"/>
  <c r="V63" i="26"/>
  <c r="U63" i="26"/>
  <c r="V62" i="26"/>
  <c r="U62" i="26"/>
  <c r="T61" i="26"/>
  <c r="S61" i="26"/>
  <c r="R61" i="26"/>
  <c r="Q61" i="26"/>
  <c r="P61" i="26"/>
  <c r="O61" i="26"/>
  <c r="N61" i="26"/>
  <c r="M61" i="26"/>
  <c r="L61" i="26"/>
  <c r="K61" i="26"/>
  <c r="J61" i="26"/>
  <c r="I61" i="26"/>
  <c r="H61" i="26"/>
  <c r="G61" i="26"/>
  <c r="F61" i="26"/>
  <c r="E61" i="26"/>
  <c r="D61" i="26"/>
  <c r="V61" i="26" s="1"/>
  <c r="C61" i="26"/>
  <c r="U61" i="26" s="1"/>
  <c r="V60" i="26"/>
  <c r="U60" i="26"/>
  <c r="V59" i="26"/>
  <c r="U59" i="26"/>
  <c r="V58" i="26"/>
  <c r="U58" i="26"/>
  <c r="V57" i="26"/>
  <c r="U57" i="26"/>
  <c r="V56" i="26"/>
  <c r="U56" i="26"/>
  <c r="T55" i="26"/>
  <c r="S55" i="26"/>
  <c r="R55" i="26"/>
  <c r="Q55" i="26"/>
  <c r="P55" i="26"/>
  <c r="O55" i="26"/>
  <c r="N55" i="26"/>
  <c r="M55" i="26"/>
  <c r="L55" i="26"/>
  <c r="K55" i="26"/>
  <c r="J55" i="26"/>
  <c r="I55" i="26"/>
  <c r="H55" i="26"/>
  <c r="G55" i="26"/>
  <c r="F55" i="26"/>
  <c r="V55" i="26" s="1"/>
  <c r="E55" i="26"/>
  <c r="U55" i="26" s="1"/>
  <c r="D55" i="26"/>
  <c r="C55" i="26"/>
  <c r="V54" i="26"/>
  <c r="U54" i="26"/>
  <c r="V53" i="26"/>
  <c r="U53" i="26"/>
  <c r="V52" i="26"/>
  <c r="U52" i="26"/>
  <c r="V51" i="26"/>
  <c r="U51" i="26"/>
  <c r="V50" i="26"/>
  <c r="U50" i="26"/>
  <c r="V49" i="26"/>
  <c r="U49" i="26"/>
  <c r="T48" i="26"/>
  <c r="S48" i="26"/>
  <c r="R48" i="26"/>
  <c r="Q48" i="26"/>
  <c r="P48" i="26"/>
  <c r="O48" i="26"/>
  <c r="N48" i="26"/>
  <c r="M48" i="26"/>
  <c r="L48" i="26"/>
  <c r="K48" i="26"/>
  <c r="J48" i="26"/>
  <c r="I48" i="26"/>
  <c r="H48" i="26"/>
  <c r="G48" i="26"/>
  <c r="F48" i="26"/>
  <c r="V48" i="26" s="1"/>
  <c r="E48" i="26"/>
  <c r="D48" i="26"/>
  <c r="C48" i="26"/>
  <c r="U48" i="26" s="1"/>
  <c r="V47" i="26"/>
  <c r="U47" i="26"/>
  <c r="V46" i="26"/>
  <c r="U46" i="26"/>
  <c r="U43" i="26" s="1"/>
  <c r="V45" i="26"/>
  <c r="U45" i="26"/>
  <c r="V44" i="26"/>
  <c r="U44" i="26"/>
  <c r="T43" i="26"/>
  <c r="S43" i="26"/>
  <c r="R43" i="26"/>
  <c r="Q43" i="26"/>
  <c r="P43" i="26"/>
  <c r="O43" i="26"/>
  <c r="N43" i="26"/>
  <c r="M43" i="26"/>
  <c r="L43" i="26"/>
  <c r="K43" i="26"/>
  <c r="J43" i="26"/>
  <c r="I43" i="26"/>
  <c r="H43" i="26"/>
  <c r="G43" i="26"/>
  <c r="F43" i="26"/>
  <c r="E43" i="26"/>
  <c r="D43" i="26"/>
  <c r="V43" i="26" s="1"/>
  <c r="C43" i="26"/>
  <c r="V42" i="26"/>
  <c r="U42" i="26"/>
  <c r="V41" i="26"/>
  <c r="U41" i="26"/>
  <c r="V40" i="26"/>
  <c r="U40" i="26"/>
  <c r="T39" i="26"/>
  <c r="S39" i="26"/>
  <c r="R39" i="26"/>
  <c r="Q39" i="26"/>
  <c r="P39" i="26"/>
  <c r="O39" i="26"/>
  <c r="N39" i="26"/>
  <c r="M39" i="26"/>
  <c r="L39" i="26"/>
  <c r="K39" i="26"/>
  <c r="J39" i="26"/>
  <c r="I39" i="26"/>
  <c r="H39" i="26"/>
  <c r="G39" i="26"/>
  <c r="F39" i="26"/>
  <c r="E39" i="26"/>
  <c r="D39" i="26"/>
  <c r="V39" i="26" s="1"/>
  <c r="C39" i="26"/>
  <c r="U39" i="26" s="1"/>
  <c r="V38" i="26"/>
  <c r="U38" i="26"/>
  <c r="V37" i="26"/>
  <c r="U37" i="26"/>
  <c r="V36" i="26"/>
  <c r="U36" i="26"/>
  <c r="T35" i="26"/>
  <c r="S35" i="26"/>
  <c r="R35" i="26"/>
  <c r="Q35" i="26"/>
  <c r="P35" i="26"/>
  <c r="O35" i="26"/>
  <c r="N35" i="26"/>
  <c r="M35" i="26"/>
  <c r="L35" i="26"/>
  <c r="K35" i="26"/>
  <c r="J35" i="26"/>
  <c r="I35" i="26"/>
  <c r="H35" i="26"/>
  <c r="G35" i="26"/>
  <c r="F35" i="26"/>
  <c r="V35" i="26" s="1"/>
  <c r="E35" i="26"/>
  <c r="D35" i="26"/>
  <c r="C35" i="26"/>
  <c r="U35" i="26" s="1"/>
  <c r="V34" i="26"/>
  <c r="U34" i="26"/>
  <c r="V33" i="26"/>
  <c r="U33" i="26"/>
  <c r="V32" i="26"/>
  <c r="U32" i="26"/>
  <c r="V31" i="26"/>
  <c r="U31" i="26"/>
  <c r="V30" i="26"/>
  <c r="U30" i="26"/>
  <c r="V29" i="26"/>
  <c r="U29" i="26"/>
  <c r="V28" i="26"/>
  <c r="U28" i="26"/>
  <c r="V27" i="26"/>
  <c r="U27" i="26"/>
  <c r="V26" i="26"/>
  <c r="U26" i="26"/>
  <c r="V25" i="26"/>
  <c r="U25" i="26"/>
  <c r="V24" i="26"/>
  <c r="U24" i="26"/>
  <c r="V23" i="26"/>
  <c r="U23" i="26"/>
  <c r="V22" i="26"/>
  <c r="U22" i="26"/>
  <c r="V21" i="26"/>
  <c r="U21" i="26"/>
  <c r="V20" i="26"/>
  <c r="U20" i="26"/>
  <c r="V19" i="26"/>
  <c r="U19" i="26"/>
  <c r="V18" i="26"/>
  <c r="U18" i="26"/>
  <c r="V17" i="26"/>
  <c r="U17" i="26"/>
  <c r="V16" i="26"/>
  <c r="U16" i="26"/>
  <c r="V15" i="26"/>
  <c r="U15" i="26"/>
  <c r="T14" i="26"/>
  <c r="S14" i="26"/>
  <c r="R14" i="26"/>
  <c r="Q14" i="26"/>
  <c r="P14" i="26"/>
  <c r="O14" i="26"/>
  <c r="N14" i="26"/>
  <c r="M14" i="26"/>
  <c r="L14" i="26"/>
  <c r="K14" i="26"/>
  <c r="J14" i="26"/>
  <c r="I14" i="26"/>
  <c r="H14" i="26"/>
  <c r="G14" i="26"/>
  <c r="F14" i="26"/>
  <c r="E14" i="26"/>
  <c r="D14" i="26"/>
  <c r="V14" i="26" s="1"/>
  <c r="C14" i="26"/>
  <c r="U14" i="26" s="1"/>
  <c r="V13" i="26"/>
  <c r="U13" i="26"/>
  <c r="V12" i="26"/>
  <c r="U12" i="26"/>
  <c r="V11" i="26"/>
  <c r="U11" i="26"/>
  <c r="V10" i="26"/>
  <c r="U10" i="26"/>
  <c r="T9" i="26"/>
  <c r="S9" i="26"/>
  <c r="R9" i="26"/>
  <c r="Q9" i="26"/>
  <c r="P9" i="26"/>
  <c r="O9" i="26"/>
  <c r="N9" i="26"/>
  <c r="M9" i="26"/>
  <c r="L9" i="26"/>
  <c r="K9" i="26"/>
  <c r="J9" i="26"/>
  <c r="I9" i="26"/>
  <c r="H9" i="26"/>
  <c r="G9" i="26"/>
  <c r="F9" i="26"/>
  <c r="V9" i="26" s="1"/>
  <c r="E9" i="26"/>
  <c r="D9" i="26"/>
  <c r="C9" i="26"/>
  <c r="U9" i="26" s="1"/>
  <c r="V80" i="25"/>
  <c r="V79" i="25"/>
  <c r="V78" i="25"/>
  <c r="V77" i="25"/>
  <c r="V76" i="25"/>
  <c r="T75" i="25"/>
  <c r="T81" i="25" s="1"/>
  <c r="S75" i="25"/>
  <c r="R75" i="25"/>
  <c r="R81" i="25" s="1"/>
  <c r="Q75" i="25"/>
  <c r="Q81" i="25" s="1"/>
  <c r="P75" i="25"/>
  <c r="O75" i="25"/>
  <c r="N75" i="25"/>
  <c r="N81" i="25" s="1"/>
  <c r="M75" i="25"/>
  <c r="M81" i="25" s="1"/>
  <c r="L75" i="25"/>
  <c r="L81" i="25" s="1"/>
  <c r="K75" i="25"/>
  <c r="J75" i="25"/>
  <c r="J81" i="25" s="1"/>
  <c r="I75" i="25"/>
  <c r="I81" i="25" s="1"/>
  <c r="H75" i="25"/>
  <c r="G75" i="25"/>
  <c r="F75" i="25"/>
  <c r="F81" i="25" s="1"/>
  <c r="E75" i="25"/>
  <c r="E81" i="25" s="1"/>
  <c r="D75" i="25"/>
  <c r="V75" i="25" s="1"/>
  <c r="C75" i="25"/>
  <c r="V74" i="25"/>
  <c r="V73" i="25"/>
  <c r="T72" i="25"/>
  <c r="S72" i="25"/>
  <c r="R72" i="25"/>
  <c r="Q72" i="25"/>
  <c r="P72" i="25"/>
  <c r="O72" i="25"/>
  <c r="O81" i="25" s="1"/>
  <c r="N72" i="25"/>
  <c r="M72" i="25"/>
  <c r="L72" i="25"/>
  <c r="K72" i="25"/>
  <c r="J72" i="25"/>
  <c r="I72" i="25"/>
  <c r="H72" i="25"/>
  <c r="G72" i="25"/>
  <c r="G81" i="25" s="1"/>
  <c r="F72" i="25"/>
  <c r="V72" i="25" s="1"/>
  <c r="E72" i="25"/>
  <c r="D72" i="25"/>
  <c r="C72" i="25"/>
  <c r="V71" i="25"/>
  <c r="V70" i="25"/>
  <c r="V69" i="25"/>
  <c r="T68" i="25"/>
  <c r="S68" i="25"/>
  <c r="R68" i="25"/>
  <c r="Q68" i="25"/>
  <c r="P68" i="25"/>
  <c r="O68" i="25"/>
  <c r="N68" i="25"/>
  <c r="M68" i="25"/>
  <c r="L68" i="25"/>
  <c r="K68" i="25"/>
  <c r="J68" i="25"/>
  <c r="I68" i="25"/>
  <c r="H68" i="25"/>
  <c r="G68" i="25"/>
  <c r="F68" i="25"/>
  <c r="V68" i="25" s="1"/>
  <c r="E68" i="25"/>
  <c r="D68" i="25"/>
  <c r="C68" i="25"/>
  <c r="V67" i="25"/>
  <c r="V66" i="25"/>
  <c r="V65" i="25"/>
  <c r="V64" i="25"/>
  <c r="V63" i="25"/>
  <c r="V62" i="25"/>
  <c r="T61" i="25"/>
  <c r="S61" i="25"/>
  <c r="R61" i="25"/>
  <c r="Q61" i="25"/>
  <c r="P61" i="25"/>
  <c r="P81" i="25" s="1"/>
  <c r="O61" i="25"/>
  <c r="N61" i="25"/>
  <c r="M61" i="25"/>
  <c r="L61" i="25"/>
  <c r="K61" i="25"/>
  <c r="J61" i="25"/>
  <c r="I61" i="25"/>
  <c r="H61" i="25"/>
  <c r="H81" i="25" s="1"/>
  <c r="G61" i="25"/>
  <c r="F61" i="25"/>
  <c r="E61" i="25"/>
  <c r="D61" i="25"/>
  <c r="V61" i="25" s="1"/>
  <c r="C61" i="25"/>
  <c r="U61" i="25" s="1"/>
  <c r="V60" i="25"/>
  <c r="U60" i="25"/>
  <c r="V59" i="25"/>
  <c r="U59" i="25"/>
  <c r="V58" i="25"/>
  <c r="U58" i="25"/>
  <c r="V57" i="25"/>
  <c r="U57" i="25"/>
  <c r="V56" i="25"/>
  <c r="U56" i="25"/>
  <c r="T55" i="25"/>
  <c r="S55" i="25"/>
  <c r="R55" i="25"/>
  <c r="Q55" i="25"/>
  <c r="P55" i="25"/>
  <c r="O55" i="25"/>
  <c r="N55" i="25"/>
  <c r="M55" i="25"/>
  <c r="L55" i="25"/>
  <c r="K55" i="25"/>
  <c r="J55" i="25"/>
  <c r="I55" i="25"/>
  <c r="H55" i="25"/>
  <c r="G55" i="25"/>
  <c r="F55" i="25"/>
  <c r="V55" i="25" s="1"/>
  <c r="E55" i="25"/>
  <c r="U55" i="25" s="1"/>
  <c r="D55" i="25"/>
  <c r="C55" i="25"/>
  <c r="V54" i="25"/>
  <c r="U54" i="25"/>
  <c r="V53" i="25"/>
  <c r="U53" i="25"/>
  <c r="V52" i="25"/>
  <c r="U52" i="25"/>
  <c r="V51" i="25"/>
  <c r="U51" i="25"/>
  <c r="V50" i="25"/>
  <c r="U50" i="25"/>
  <c r="V49" i="25"/>
  <c r="U49" i="25"/>
  <c r="T48" i="25"/>
  <c r="S48" i="25"/>
  <c r="R48" i="25"/>
  <c r="Q48" i="25"/>
  <c r="P48" i="25"/>
  <c r="O48" i="25"/>
  <c r="N48" i="25"/>
  <c r="M48" i="25"/>
  <c r="L48" i="25"/>
  <c r="K48" i="25"/>
  <c r="J48" i="25"/>
  <c r="I48" i="25"/>
  <c r="H48" i="25"/>
  <c r="G48" i="25"/>
  <c r="F48" i="25"/>
  <c r="V48" i="25" s="1"/>
  <c r="E48" i="25"/>
  <c r="U48" i="25" s="1"/>
  <c r="D48" i="25"/>
  <c r="C48" i="25"/>
  <c r="V47" i="25"/>
  <c r="U47" i="25"/>
  <c r="V46" i="25"/>
  <c r="U46" i="25"/>
  <c r="V45" i="25"/>
  <c r="U45" i="25"/>
  <c r="V44" i="25"/>
  <c r="U44" i="25"/>
  <c r="U43" i="25"/>
  <c r="T43" i="25"/>
  <c r="S43" i="25"/>
  <c r="R43" i="25"/>
  <c r="Q43" i="25"/>
  <c r="P43" i="25"/>
  <c r="O43" i="25"/>
  <c r="N43" i="25"/>
  <c r="M43" i="25"/>
  <c r="L43" i="25"/>
  <c r="K43" i="25"/>
  <c r="J43" i="25"/>
  <c r="I43" i="25"/>
  <c r="H43" i="25"/>
  <c r="G43" i="25"/>
  <c r="F43" i="25"/>
  <c r="E43" i="25"/>
  <c r="D43" i="25"/>
  <c r="V43" i="25" s="1"/>
  <c r="C43" i="25"/>
  <c r="V42" i="25"/>
  <c r="U42" i="25"/>
  <c r="V41" i="25"/>
  <c r="U41" i="25"/>
  <c r="V40" i="25"/>
  <c r="U40" i="25"/>
  <c r="T39" i="25"/>
  <c r="S39" i="25"/>
  <c r="R39" i="25"/>
  <c r="Q39" i="25"/>
  <c r="P39" i="25"/>
  <c r="O39" i="25"/>
  <c r="N39" i="25"/>
  <c r="M39" i="25"/>
  <c r="L39" i="25"/>
  <c r="K39" i="25"/>
  <c r="J39" i="25"/>
  <c r="I39" i="25"/>
  <c r="H39" i="25"/>
  <c r="G39" i="25"/>
  <c r="F39" i="25"/>
  <c r="E39" i="25"/>
  <c r="D39" i="25"/>
  <c r="V39" i="25" s="1"/>
  <c r="C39" i="25"/>
  <c r="U39" i="25" s="1"/>
  <c r="V38" i="25"/>
  <c r="U38" i="25"/>
  <c r="V37" i="25"/>
  <c r="U37" i="25"/>
  <c r="V36" i="25"/>
  <c r="U36" i="25"/>
  <c r="T35" i="25"/>
  <c r="S35" i="25"/>
  <c r="R35" i="25"/>
  <c r="Q35" i="25"/>
  <c r="P35" i="25"/>
  <c r="O35" i="25"/>
  <c r="N35" i="25"/>
  <c r="M35" i="25"/>
  <c r="L35" i="25"/>
  <c r="K35" i="25"/>
  <c r="J35" i="25"/>
  <c r="I35" i="25"/>
  <c r="H35" i="25"/>
  <c r="G35" i="25"/>
  <c r="F35" i="25"/>
  <c r="V35" i="25" s="1"/>
  <c r="E35" i="25"/>
  <c r="D35" i="25"/>
  <c r="C35" i="25"/>
  <c r="U35" i="25" s="1"/>
  <c r="V34" i="25"/>
  <c r="U34" i="25"/>
  <c r="V33" i="25"/>
  <c r="U33" i="25"/>
  <c r="V32" i="25"/>
  <c r="U32" i="25"/>
  <c r="V31" i="25"/>
  <c r="U31" i="25"/>
  <c r="V30" i="25"/>
  <c r="U30" i="25"/>
  <c r="V29" i="25"/>
  <c r="U29" i="25"/>
  <c r="V28" i="25"/>
  <c r="U28" i="25"/>
  <c r="V27" i="25"/>
  <c r="U27" i="25"/>
  <c r="V26" i="25"/>
  <c r="U26" i="25"/>
  <c r="V25" i="25"/>
  <c r="U25" i="25"/>
  <c r="V24" i="25"/>
  <c r="U24" i="25"/>
  <c r="V23" i="25"/>
  <c r="U23" i="25"/>
  <c r="V22" i="25"/>
  <c r="U22" i="25"/>
  <c r="V21" i="25"/>
  <c r="U21" i="25"/>
  <c r="V20" i="25"/>
  <c r="U20" i="25"/>
  <c r="V19" i="25"/>
  <c r="U19" i="25"/>
  <c r="V18" i="25"/>
  <c r="U18" i="25"/>
  <c r="V17" i="25"/>
  <c r="U17" i="25"/>
  <c r="V16" i="25"/>
  <c r="U16" i="25"/>
  <c r="V15" i="25"/>
  <c r="U15" i="25"/>
  <c r="T14" i="25"/>
  <c r="S14" i="25"/>
  <c r="R14" i="25"/>
  <c r="Q14" i="25"/>
  <c r="P14" i="25"/>
  <c r="O14" i="25"/>
  <c r="N14" i="25"/>
  <c r="M14" i="25"/>
  <c r="L14" i="25"/>
  <c r="K14" i="25"/>
  <c r="J14" i="25"/>
  <c r="I14" i="25"/>
  <c r="H14" i="25"/>
  <c r="G14" i="25"/>
  <c r="F14" i="25"/>
  <c r="E14" i="25"/>
  <c r="U14" i="25" s="1"/>
  <c r="D14" i="25"/>
  <c r="V14" i="25" s="1"/>
  <c r="C14" i="25"/>
  <c r="V13" i="25"/>
  <c r="U13" i="25"/>
  <c r="V12" i="25"/>
  <c r="U12" i="25"/>
  <c r="V11" i="25"/>
  <c r="U11" i="25"/>
  <c r="V10" i="25"/>
  <c r="U10" i="25"/>
  <c r="V9" i="25"/>
  <c r="G81" i="24"/>
  <c r="V80" i="24"/>
  <c r="U80" i="24"/>
  <c r="V79" i="24"/>
  <c r="U79" i="24"/>
  <c r="V78" i="24"/>
  <c r="U78" i="24"/>
  <c r="V77" i="24"/>
  <c r="U77" i="24"/>
  <c r="V76" i="24"/>
  <c r="U76" i="24"/>
  <c r="T75" i="24"/>
  <c r="T81" i="24" s="1"/>
  <c r="S75" i="24"/>
  <c r="S81" i="24" s="1"/>
  <c r="R75" i="24"/>
  <c r="R81" i="24" s="1"/>
  <c r="Q75" i="24"/>
  <c r="Q81" i="24" s="1"/>
  <c r="P75" i="24"/>
  <c r="P81" i="24" s="1"/>
  <c r="O75" i="24"/>
  <c r="N75" i="24"/>
  <c r="N81" i="24" s="1"/>
  <c r="M75" i="24"/>
  <c r="M81" i="24" s="1"/>
  <c r="L75" i="24"/>
  <c r="L81" i="24" s="1"/>
  <c r="K75" i="24"/>
  <c r="K81" i="24" s="1"/>
  <c r="J75" i="24"/>
  <c r="J81" i="24" s="1"/>
  <c r="I75" i="24"/>
  <c r="I81" i="24" s="1"/>
  <c r="H75" i="24"/>
  <c r="H81" i="24" s="1"/>
  <c r="G75" i="24"/>
  <c r="F75" i="24"/>
  <c r="F81" i="24" s="1"/>
  <c r="E75" i="24"/>
  <c r="U75" i="24" s="1"/>
  <c r="D75" i="24"/>
  <c r="D81" i="24" s="1"/>
  <c r="C75" i="24"/>
  <c r="C81" i="24" s="1"/>
  <c r="V74" i="24"/>
  <c r="U74" i="24"/>
  <c r="V73" i="24"/>
  <c r="U73" i="24"/>
  <c r="T72" i="24"/>
  <c r="S72" i="24"/>
  <c r="R72" i="24"/>
  <c r="Q72" i="24"/>
  <c r="P72" i="24"/>
  <c r="O72" i="24"/>
  <c r="N72" i="24"/>
  <c r="M72" i="24"/>
  <c r="L72" i="24"/>
  <c r="K72" i="24"/>
  <c r="J72" i="24"/>
  <c r="I72" i="24"/>
  <c r="H72" i="24"/>
  <c r="G72" i="24"/>
  <c r="F72" i="24"/>
  <c r="E72" i="24"/>
  <c r="U72" i="24" s="1"/>
  <c r="D72" i="24"/>
  <c r="V72" i="24" s="1"/>
  <c r="C72" i="24"/>
  <c r="V71" i="24"/>
  <c r="U71" i="24"/>
  <c r="V70" i="24"/>
  <c r="U70" i="24"/>
  <c r="V69" i="24"/>
  <c r="U69" i="24"/>
  <c r="T68" i="24"/>
  <c r="S68" i="24"/>
  <c r="R68" i="24"/>
  <c r="Q68" i="24"/>
  <c r="P68" i="24"/>
  <c r="O68" i="24"/>
  <c r="O81" i="24" s="1"/>
  <c r="N68" i="24"/>
  <c r="M68" i="24"/>
  <c r="L68" i="24"/>
  <c r="K68" i="24"/>
  <c r="J68" i="24"/>
  <c r="I68" i="24"/>
  <c r="H68" i="24"/>
  <c r="G68" i="24"/>
  <c r="F68" i="24"/>
  <c r="E68" i="24"/>
  <c r="D68" i="24"/>
  <c r="V68" i="24" s="1"/>
  <c r="C68" i="24"/>
  <c r="U68" i="24" s="1"/>
  <c r="V67" i="24"/>
  <c r="U67" i="24"/>
  <c r="V66" i="24"/>
  <c r="U66" i="24"/>
  <c r="V65" i="24"/>
  <c r="U65" i="24"/>
  <c r="V64" i="24"/>
  <c r="U64" i="24"/>
  <c r="V63" i="24"/>
  <c r="U63" i="24"/>
  <c r="V62" i="24"/>
  <c r="U62" i="24"/>
  <c r="T61" i="24"/>
  <c r="S61" i="24"/>
  <c r="R61" i="24"/>
  <c r="Q61" i="24"/>
  <c r="P61" i="24"/>
  <c r="O61" i="24"/>
  <c r="N61" i="24"/>
  <c r="M61" i="24"/>
  <c r="L61" i="24"/>
  <c r="K61" i="24"/>
  <c r="J61" i="24"/>
  <c r="I61" i="24"/>
  <c r="H61" i="24"/>
  <c r="G61" i="24"/>
  <c r="F61" i="24"/>
  <c r="E61" i="24"/>
  <c r="D61" i="24"/>
  <c r="V61" i="24" s="1"/>
  <c r="C61" i="24"/>
  <c r="U61" i="24" s="1"/>
  <c r="V60" i="24"/>
  <c r="U60" i="24"/>
  <c r="V59" i="24"/>
  <c r="U59" i="24"/>
  <c r="V58" i="24"/>
  <c r="U58" i="24"/>
  <c r="V57" i="24"/>
  <c r="U57" i="24"/>
  <c r="V56" i="24"/>
  <c r="U56" i="24"/>
  <c r="T55" i="24"/>
  <c r="S55" i="24"/>
  <c r="R55" i="24"/>
  <c r="Q55" i="24"/>
  <c r="P55" i="24"/>
  <c r="O55" i="24"/>
  <c r="N55" i="24"/>
  <c r="M55" i="24"/>
  <c r="L55" i="24"/>
  <c r="K55" i="24"/>
  <c r="J55" i="24"/>
  <c r="I55" i="24"/>
  <c r="H55" i="24"/>
  <c r="G55" i="24"/>
  <c r="F55" i="24"/>
  <c r="E55" i="24"/>
  <c r="U55" i="24" s="1"/>
  <c r="D55" i="24"/>
  <c r="V55" i="24" s="1"/>
  <c r="C55" i="24"/>
  <c r="V54" i="24"/>
  <c r="U54" i="24"/>
  <c r="V53" i="24"/>
  <c r="U53" i="24"/>
  <c r="V52" i="24"/>
  <c r="U52" i="24"/>
  <c r="V51" i="24"/>
  <c r="U51" i="24"/>
  <c r="V50" i="24"/>
  <c r="U50" i="24"/>
  <c r="V49" i="24"/>
  <c r="U49" i="24"/>
  <c r="T48" i="24"/>
  <c r="S48" i="24"/>
  <c r="R48" i="24"/>
  <c r="Q48" i="24"/>
  <c r="P48" i="24"/>
  <c r="O48" i="24"/>
  <c r="N48" i="24"/>
  <c r="M48" i="24"/>
  <c r="L48" i="24"/>
  <c r="K48" i="24"/>
  <c r="J48" i="24"/>
  <c r="I48" i="24"/>
  <c r="H48" i="24"/>
  <c r="G48" i="24"/>
  <c r="F48" i="24"/>
  <c r="E48" i="24"/>
  <c r="U48" i="24" s="1"/>
  <c r="D48" i="24"/>
  <c r="V48" i="24" s="1"/>
  <c r="C48" i="24"/>
  <c r="V47" i="24"/>
  <c r="U47" i="24"/>
  <c r="V46" i="24"/>
  <c r="U46" i="24"/>
  <c r="U43" i="24" s="1"/>
  <c r="V45" i="24"/>
  <c r="U45" i="24"/>
  <c r="V44" i="24"/>
  <c r="U44" i="24"/>
  <c r="T43" i="24"/>
  <c r="S43" i="24"/>
  <c r="R43" i="24"/>
  <c r="Q43" i="24"/>
  <c r="P43" i="24"/>
  <c r="O43" i="24"/>
  <c r="N43" i="24"/>
  <c r="M43" i="24"/>
  <c r="L43" i="24"/>
  <c r="K43" i="24"/>
  <c r="J43" i="24"/>
  <c r="I43" i="24"/>
  <c r="H43" i="24"/>
  <c r="G43" i="24"/>
  <c r="F43" i="24"/>
  <c r="E43" i="24"/>
  <c r="D43" i="24"/>
  <c r="V43" i="24" s="1"/>
  <c r="C43" i="24"/>
  <c r="V42" i="24"/>
  <c r="U42" i="24"/>
  <c r="V41" i="24"/>
  <c r="U41" i="24"/>
  <c r="V40" i="24"/>
  <c r="U40" i="24"/>
  <c r="T39" i="24"/>
  <c r="S39" i="24"/>
  <c r="R39" i="24"/>
  <c r="Q39" i="24"/>
  <c r="P39" i="24"/>
  <c r="O39" i="24"/>
  <c r="N39" i="24"/>
  <c r="M39" i="24"/>
  <c r="L39" i="24"/>
  <c r="K39" i="24"/>
  <c r="J39" i="24"/>
  <c r="I39" i="24"/>
  <c r="H39" i="24"/>
  <c r="G39" i="24"/>
  <c r="F39" i="24"/>
  <c r="E39" i="24"/>
  <c r="D39" i="24"/>
  <c r="V39" i="24" s="1"/>
  <c r="C39" i="24"/>
  <c r="U39" i="24" s="1"/>
  <c r="V38" i="24"/>
  <c r="U38" i="24"/>
  <c r="V37" i="24"/>
  <c r="U37" i="24"/>
  <c r="V36" i="24"/>
  <c r="U36" i="24"/>
  <c r="T35" i="24"/>
  <c r="S35" i="24"/>
  <c r="R35" i="24"/>
  <c r="Q35" i="24"/>
  <c r="P35" i="24"/>
  <c r="O35" i="24"/>
  <c r="N35" i="24"/>
  <c r="M35" i="24"/>
  <c r="L35" i="24"/>
  <c r="K35" i="24"/>
  <c r="J35" i="24"/>
  <c r="I35" i="24"/>
  <c r="H35" i="24"/>
  <c r="G35" i="24"/>
  <c r="F35" i="24"/>
  <c r="E35" i="24"/>
  <c r="U35" i="24" s="1"/>
  <c r="D35" i="24"/>
  <c r="V35" i="24" s="1"/>
  <c r="C35" i="24"/>
  <c r="V34" i="24"/>
  <c r="U34" i="24"/>
  <c r="V33" i="24"/>
  <c r="U33" i="24"/>
  <c r="V32" i="24"/>
  <c r="U32" i="24"/>
  <c r="V31" i="24"/>
  <c r="U31" i="24"/>
  <c r="V30" i="24"/>
  <c r="U30" i="24"/>
  <c r="V29" i="24"/>
  <c r="U29" i="24"/>
  <c r="V28" i="24"/>
  <c r="U28" i="24"/>
  <c r="V27" i="24"/>
  <c r="U27" i="24"/>
  <c r="V26" i="24"/>
  <c r="U26" i="24"/>
  <c r="V25" i="24"/>
  <c r="U25" i="24"/>
  <c r="V24" i="24"/>
  <c r="U24" i="24"/>
  <c r="V23" i="24"/>
  <c r="U23" i="24"/>
  <c r="V22" i="24"/>
  <c r="U22" i="24"/>
  <c r="V21" i="24"/>
  <c r="U21" i="24"/>
  <c r="V20" i="24"/>
  <c r="U20" i="24"/>
  <c r="V19" i="24"/>
  <c r="U19" i="24"/>
  <c r="V18" i="24"/>
  <c r="U18" i="24"/>
  <c r="V17" i="24"/>
  <c r="U17" i="24"/>
  <c r="V16" i="24"/>
  <c r="U16" i="24"/>
  <c r="V15" i="24"/>
  <c r="U15" i="24"/>
  <c r="T14" i="24"/>
  <c r="S14" i="24"/>
  <c r="R14" i="24"/>
  <c r="Q14" i="24"/>
  <c r="P14" i="24"/>
  <c r="O14" i="24"/>
  <c r="N14" i="24"/>
  <c r="M14" i="24"/>
  <c r="L14" i="24"/>
  <c r="K14" i="24"/>
  <c r="J14" i="24"/>
  <c r="I14" i="24"/>
  <c r="H14" i="24"/>
  <c r="G14" i="24"/>
  <c r="F14" i="24"/>
  <c r="E14" i="24"/>
  <c r="D14" i="24"/>
  <c r="V14" i="24" s="1"/>
  <c r="C14" i="24"/>
  <c r="U14" i="24" s="1"/>
  <c r="V13" i="24"/>
  <c r="U13" i="24"/>
  <c r="V12" i="24"/>
  <c r="U12" i="24"/>
  <c r="V11" i="24"/>
  <c r="U11" i="24"/>
  <c r="V10" i="24"/>
  <c r="U10" i="24"/>
  <c r="T9" i="24"/>
  <c r="S9" i="24"/>
  <c r="R9" i="24"/>
  <c r="Q9" i="24"/>
  <c r="P9" i="24"/>
  <c r="O9" i="24"/>
  <c r="N9" i="24"/>
  <c r="M9" i="24"/>
  <c r="L9" i="24"/>
  <c r="K9" i="24"/>
  <c r="J9" i="24"/>
  <c r="I9" i="24"/>
  <c r="H9" i="24"/>
  <c r="G9" i="24"/>
  <c r="F9" i="24"/>
  <c r="E9" i="24"/>
  <c r="U9" i="24" s="1"/>
  <c r="D9" i="24"/>
  <c r="V9" i="24" s="1"/>
  <c r="C9" i="24"/>
  <c r="V80" i="23"/>
  <c r="U80" i="23"/>
  <c r="V79" i="23"/>
  <c r="U79" i="23"/>
  <c r="V78" i="23"/>
  <c r="U78" i="23"/>
  <c r="V77" i="23"/>
  <c r="U77" i="23"/>
  <c r="V76" i="23"/>
  <c r="U76" i="23"/>
  <c r="T75" i="23"/>
  <c r="T81" i="23" s="1"/>
  <c r="S75" i="23"/>
  <c r="S81" i="23" s="1"/>
  <c r="R75" i="23"/>
  <c r="Q75" i="23"/>
  <c r="Q81" i="23" s="1"/>
  <c r="P75" i="23"/>
  <c r="P81" i="23" s="1"/>
  <c r="O75" i="23"/>
  <c r="N75" i="23"/>
  <c r="N81" i="23" s="1"/>
  <c r="M75" i="23"/>
  <c r="M81" i="23" s="1"/>
  <c r="L75" i="23"/>
  <c r="L81" i="23" s="1"/>
  <c r="K75" i="23"/>
  <c r="K81" i="23" s="1"/>
  <c r="J75" i="23"/>
  <c r="I75" i="23"/>
  <c r="I81" i="23" s="1"/>
  <c r="H75" i="23"/>
  <c r="H81" i="23" s="1"/>
  <c r="G75" i="23"/>
  <c r="F75" i="23"/>
  <c r="F81" i="23" s="1"/>
  <c r="E75" i="23"/>
  <c r="E81" i="23" s="1"/>
  <c r="D75" i="23"/>
  <c r="D81" i="23" s="1"/>
  <c r="C75" i="23"/>
  <c r="C81" i="23" s="1"/>
  <c r="V74" i="23"/>
  <c r="U74" i="23"/>
  <c r="V73" i="23"/>
  <c r="U73" i="23"/>
  <c r="T72" i="23"/>
  <c r="S72" i="23"/>
  <c r="R72" i="23"/>
  <c r="Q72" i="23"/>
  <c r="P72" i="23"/>
  <c r="O72" i="23"/>
  <c r="N72" i="23"/>
  <c r="M72" i="23"/>
  <c r="L72" i="23"/>
  <c r="K72" i="23"/>
  <c r="J72" i="23"/>
  <c r="I72" i="23"/>
  <c r="H72" i="23"/>
  <c r="G72" i="23"/>
  <c r="F72" i="23"/>
  <c r="E72" i="23"/>
  <c r="U72" i="23" s="1"/>
  <c r="D72" i="23"/>
  <c r="V72" i="23" s="1"/>
  <c r="C72" i="23"/>
  <c r="V71" i="23"/>
  <c r="U71" i="23"/>
  <c r="V70" i="23"/>
  <c r="U70" i="23"/>
  <c r="V69" i="23"/>
  <c r="U69" i="23"/>
  <c r="T68" i="23"/>
  <c r="S68" i="23"/>
  <c r="R68" i="23"/>
  <c r="R81" i="23" s="1"/>
  <c r="Q68" i="23"/>
  <c r="P68" i="23"/>
  <c r="O68" i="23"/>
  <c r="O81" i="23" s="1"/>
  <c r="N68" i="23"/>
  <c r="M68" i="23"/>
  <c r="L68" i="23"/>
  <c r="K68" i="23"/>
  <c r="J68" i="23"/>
  <c r="J81" i="23" s="1"/>
  <c r="I68" i="23"/>
  <c r="H68" i="23"/>
  <c r="G68" i="23"/>
  <c r="G81" i="23" s="1"/>
  <c r="F68" i="23"/>
  <c r="E68" i="23"/>
  <c r="U68" i="23" s="1"/>
  <c r="D68" i="23"/>
  <c r="V68" i="23" s="1"/>
  <c r="C68" i="23"/>
  <c r="V67" i="23"/>
  <c r="U67" i="23"/>
  <c r="V66" i="23"/>
  <c r="U66" i="23"/>
  <c r="V65" i="23"/>
  <c r="U65" i="23"/>
  <c r="V64" i="23"/>
  <c r="U64" i="23"/>
  <c r="V63" i="23"/>
  <c r="U63" i="23"/>
  <c r="V62" i="23"/>
  <c r="U62" i="23"/>
  <c r="T61" i="23"/>
  <c r="S61" i="23"/>
  <c r="R61" i="23"/>
  <c r="Q61" i="23"/>
  <c r="P61" i="23"/>
  <c r="O61" i="23"/>
  <c r="N61" i="23"/>
  <c r="M61" i="23"/>
  <c r="L61" i="23"/>
  <c r="K61" i="23"/>
  <c r="J61" i="23"/>
  <c r="I61" i="23"/>
  <c r="H61" i="23"/>
  <c r="G61" i="23"/>
  <c r="F61" i="23"/>
  <c r="E61" i="23"/>
  <c r="U61" i="23" s="1"/>
  <c r="D61" i="23"/>
  <c r="V61" i="23" s="1"/>
  <c r="C61" i="23"/>
  <c r="V60" i="23"/>
  <c r="U60" i="23"/>
  <c r="V59" i="23"/>
  <c r="U59" i="23"/>
  <c r="V58" i="23"/>
  <c r="U58" i="23"/>
  <c r="V57" i="23"/>
  <c r="U57" i="23"/>
  <c r="V56" i="23"/>
  <c r="U56" i="23"/>
  <c r="T55" i="23"/>
  <c r="S55" i="23"/>
  <c r="R55" i="23"/>
  <c r="Q55" i="23"/>
  <c r="P55" i="23"/>
  <c r="O55" i="23"/>
  <c r="N55" i="23"/>
  <c r="M55" i="23"/>
  <c r="L55" i="23"/>
  <c r="K55" i="23"/>
  <c r="J55" i="23"/>
  <c r="I55" i="23"/>
  <c r="H55" i="23"/>
  <c r="G55" i="23"/>
  <c r="F55" i="23"/>
  <c r="V55" i="23" s="1"/>
  <c r="E55" i="23"/>
  <c r="U55" i="23" s="1"/>
  <c r="D55" i="23"/>
  <c r="C55" i="23"/>
  <c r="V54" i="23"/>
  <c r="U54" i="23"/>
  <c r="V53" i="23"/>
  <c r="U53" i="23"/>
  <c r="V52" i="23"/>
  <c r="U52" i="23"/>
  <c r="V51" i="23"/>
  <c r="U51" i="23"/>
  <c r="V50" i="23"/>
  <c r="U50" i="23"/>
  <c r="V49" i="23"/>
  <c r="U49" i="23"/>
  <c r="T48" i="23"/>
  <c r="S48" i="23"/>
  <c r="R48" i="23"/>
  <c r="Q48" i="23"/>
  <c r="P48" i="23"/>
  <c r="O48" i="23"/>
  <c r="N48" i="23"/>
  <c r="M48" i="23"/>
  <c r="L48" i="23"/>
  <c r="K48" i="23"/>
  <c r="J48" i="23"/>
  <c r="I48" i="23"/>
  <c r="H48" i="23"/>
  <c r="G48" i="23"/>
  <c r="F48" i="23"/>
  <c r="V48" i="23" s="1"/>
  <c r="E48" i="23"/>
  <c r="U48" i="23" s="1"/>
  <c r="D48" i="23"/>
  <c r="C48" i="23"/>
  <c r="V47" i="23"/>
  <c r="U47" i="23"/>
  <c r="V46" i="23"/>
  <c r="U46" i="23"/>
  <c r="U43" i="23" s="1"/>
  <c r="V45" i="23"/>
  <c r="U45" i="23"/>
  <c r="V44" i="23"/>
  <c r="U44" i="23"/>
  <c r="T43" i="23"/>
  <c r="S43" i="23"/>
  <c r="R43" i="23"/>
  <c r="Q43" i="23"/>
  <c r="P43" i="23"/>
  <c r="O43" i="23"/>
  <c r="N43" i="23"/>
  <c r="M43" i="23"/>
  <c r="L43" i="23"/>
  <c r="K43" i="23"/>
  <c r="J43" i="23"/>
  <c r="I43" i="23"/>
  <c r="H43" i="23"/>
  <c r="G43" i="23"/>
  <c r="F43" i="23"/>
  <c r="E43" i="23"/>
  <c r="D43" i="23"/>
  <c r="V43" i="23" s="1"/>
  <c r="C43" i="23"/>
  <c r="V42" i="23"/>
  <c r="U42" i="23"/>
  <c r="V41" i="23"/>
  <c r="U41" i="23"/>
  <c r="V40" i="23"/>
  <c r="U40" i="23"/>
  <c r="T39" i="23"/>
  <c r="S39" i="23"/>
  <c r="R39" i="23"/>
  <c r="Q39" i="23"/>
  <c r="P39" i="23"/>
  <c r="O39" i="23"/>
  <c r="N39" i="23"/>
  <c r="M39" i="23"/>
  <c r="L39" i="23"/>
  <c r="K39" i="23"/>
  <c r="J39" i="23"/>
  <c r="I39" i="23"/>
  <c r="H39" i="23"/>
  <c r="G39" i="23"/>
  <c r="F39" i="23"/>
  <c r="V39" i="23" s="1"/>
  <c r="E39" i="23"/>
  <c r="D39" i="23"/>
  <c r="C39" i="23"/>
  <c r="U39" i="23" s="1"/>
  <c r="V38" i="23"/>
  <c r="U38" i="23"/>
  <c r="V37" i="23"/>
  <c r="U37" i="23"/>
  <c r="V36" i="23"/>
  <c r="U36" i="23"/>
  <c r="T35" i="23"/>
  <c r="S35" i="23"/>
  <c r="R35" i="23"/>
  <c r="Q35" i="23"/>
  <c r="P35" i="23"/>
  <c r="O35" i="23"/>
  <c r="N35" i="23"/>
  <c r="M35" i="23"/>
  <c r="L35" i="23"/>
  <c r="K35" i="23"/>
  <c r="J35" i="23"/>
  <c r="I35" i="23"/>
  <c r="H35" i="23"/>
  <c r="G35" i="23"/>
  <c r="F35" i="23"/>
  <c r="E35" i="23"/>
  <c r="U35" i="23" s="1"/>
  <c r="D35" i="23"/>
  <c r="V35" i="23" s="1"/>
  <c r="C35" i="23"/>
  <c r="V34" i="23"/>
  <c r="U34" i="23"/>
  <c r="V33" i="23"/>
  <c r="U33" i="23"/>
  <c r="V32" i="23"/>
  <c r="U32" i="23"/>
  <c r="V31" i="23"/>
  <c r="U31" i="23"/>
  <c r="V30" i="23"/>
  <c r="U30" i="23"/>
  <c r="V29" i="23"/>
  <c r="U29" i="23"/>
  <c r="V28" i="23"/>
  <c r="U28" i="23"/>
  <c r="V27" i="23"/>
  <c r="U27" i="23"/>
  <c r="V26" i="23"/>
  <c r="U26" i="23"/>
  <c r="V25" i="23"/>
  <c r="U25" i="23"/>
  <c r="V24" i="23"/>
  <c r="U24" i="23"/>
  <c r="V23" i="23"/>
  <c r="U23" i="23"/>
  <c r="V22" i="23"/>
  <c r="U22" i="23"/>
  <c r="V21" i="23"/>
  <c r="U21" i="23"/>
  <c r="V20" i="23"/>
  <c r="U20" i="23"/>
  <c r="V19" i="23"/>
  <c r="U19" i="23"/>
  <c r="V18" i="23"/>
  <c r="U18" i="23"/>
  <c r="V17" i="23"/>
  <c r="U17" i="23"/>
  <c r="V16" i="23"/>
  <c r="U16" i="23"/>
  <c r="V15" i="23"/>
  <c r="U15" i="23"/>
  <c r="T14" i="23"/>
  <c r="S14" i="23"/>
  <c r="R14" i="23"/>
  <c r="Q14" i="23"/>
  <c r="P14" i="23"/>
  <c r="O14" i="23"/>
  <c r="N14" i="23"/>
  <c r="M14" i="23"/>
  <c r="L14" i="23"/>
  <c r="K14" i="23"/>
  <c r="J14" i="23"/>
  <c r="I14" i="23"/>
  <c r="H14" i="23"/>
  <c r="G14" i="23"/>
  <c r="F14" i="23"/>
  <c r="E14" i="23"/>
  <c r="D14" i="23"/>
  <c r="V14" i="23" s="1"/>
  <c r="C14" i="23"/>
  <c r="U14" i="23" s="1"/>
  <c r="V13" i="23"/>
  <c r="U13" i="23"/>
  <c r="V12" i="23"/>
  <c r="U12" i="23"/>
  <c r="V11" i="23"/>
  <c r="U11" i="23"/>
  <c r="V10" i="23"/>
  <c r="U10" i="23"/>
  <c r="T9" i="23"/>
  <c r="S9" i="23"/>
  <c r="R9" i="23"/>
  <c r="Q9" i="23"/>
  <c r="P9" i="23"/>
  <c r="O9" i="23"/>
  <c r="N9" i="23"/>
  <c r="M9" i="23"/>
  <c r="L9" i="23"/>
  <c r="K9" i="23"/>
  <c r="J9" i="23"/>
  <c r="I9" i="23"/>
  <c r="H9" i="23"/>
  <c r="G9" i="23"/>
  <c r="F9" i="23"/>
  <c r="E9" i="23"/>
  <c r="U9" i="23" s="1"/>
  <c r="D9" i="23"/>
  <c r="V9" i="23" s="1"/>
  <c r="C9" i="23"/>
  <c r="V80" i="22"/>
  <c r="V79" i="22"/>
  <c r="V78" i="22"/>
  <c r="V77" i="22"/>
  <c r="V76" i="22"/>
  <c r="T75" i="22"/>
  <c r="S75" i="22"/>
  <c r="R75" i="22"/>
  <c r="R81" i="22" s="1"/>
  <c r="Q75" i="22"/>
  <c r="Q81" i="22" s="1"/>
  <c r="P75" i="22"/>
  <c r="P81" i="22" s="1"/>
  <c r="O75" i="22"/>
  <c r="O81" i="22" s="1"/>
  <c r="N75" i="22"/>
  <c r="N81" i="22" s="1"/>
  <c r="M75" i="22"/>
  <c r="M81" i="22" s="1"/>
  <c r="L75" i="22"/>
  <c r="K75" i="22"/>
  <c r="J75" i="22"/>
  <c r="J81" i="22" s="1"/>
  <c r="I75" i="22"/>
  <c r="I81" i="22" s="1"/>
  <c r="H75" i="22"/>
  <c r="H81" i="22" s="1"/>
  <c r="G75" i="22"/>
  <c r="G81" i="22" s="1"/>
  <c r="F75" i="22"/>
  <c r="F81" i="22" s="1"/>
  <c r="E75" i="22"/>
  <c r="E81" i="22" s="1"/>
  <c r="D75" i="22"/>
  <c r="C75" i="22"/>
  <c r="V74" i="22"/>
  <c r="V73" i="22"/>
  <c r="T72" i="22"/>
  <c r="S72" i="22"/>
  <c r="R72" i="22"/>
  <c r="Q72" i="22"/>
  <c r="P72" i="22"/>
  <c r="O72" i="22"/>
  <c r="N72" i="22"/>
  <c r="M72" i="22"/>
  <c r="L72" i="22"/>
  <c r="K72" i="22"/>
  <c r="J72" i="22"/>
  <c r="I72" i="22"/>
  <c r="H72" i="22"/>
  <c r="G72" i="22"/>
  <c r="F72" i="22"/>
  <c r="V72" i="22" s="1"/>
  <c r="E72" i="22"/>
  <c r="D72" i="22"/>
  <c r="C72" i="22"/>
  <c r="V71" i="22"/>
  <c r="V70" i="22"/>
  <c r="V69" i="22"/>
  <c r="T68" i="22"/>
  <c r="T81" i="22" s="1"/>
  <c r="S68" i="22"/>
  <c r="S81" i="22" s="1"/>
  <c r="R68" i="22"/>
  <c r="Q68" i="22"/>
  <c r="P68" i="22"/>
  <c r="O68" i="22"/>
  <c r="N68" i="22"/>
  <c r="M68" i="22"/>
  <c r="L68" i="22"/>
  <c r="L81" i="22" s="1"/>
  <c r="K68" i="22"/>
  <c r="K81" i="22" s="1"/>
  <c r="J68" i="22"/>
  <c r="I68" i="22"/>
  <c r="H68" i="22"/>
  <c r="G68" i="22"/>
  <c r="F68" i="22"/>
  <c r="E68" i="22"/>
  <c r="D68" i="22"/>
  <c r="V68" i="22" s="1"/>
  <c r="C68" i="22"/>
  <c r="C81" i="22" s="1"/>
  <c r="V67" i="22"/>
  <c r="V66" i="22"/>
  <c r="V65" i="22"/>
  <c r="V64" i="22"/>
  <c r="V63" i="22"/>
  <c r="V62" i="22"/>
  <c r="T61" i="22"/>
  <c r="S61" i="22"/>
  <c r="R61" i="22"/>
  <c r="Q61" i="22"/>
  <c r="P61" i="22"/>
  <c r="O61" i="22"/>
  <c r="N61" i="22"/>
  <c r="M61" i="22"/>
  <c r="L61" i="22"/>
  <c r="K61" i="22"/>
  <c r="J61" i="22"/>
  <c r="I61" i="22"/>
  <c r="H61" i="22"/>
  <c r="G61" i="22"/>
  <c r="F61" i="22"/>
  <c r="V61" i="22" s="1"/>
  <c r="E61" i="22"/>
  <c r="D61" i="22"/>
  <c r="C61" i="22"/>
  <c r="V60" i="22"/>
  <c r="V59" i="22"/>
  <c r="V58" i="22"/>
  <c r="V57" i="22"/>
  <c r="V56" i="22"/>
  <c r="T55" i="22"/>
  <c r="S55" i="22"/>
  <c r="R55" i="22"/>
  <c r="Q55" i="22"/>
  <c r="P55" i="22"/>
  <c r="O55" i="22"/>
  <c r="N55" i="22"/>
  <c r="M55" i="22"/>
  <c r="L55" i="22"/>
  <c r="K55" i="22"/>
  <c r="J55" i="22"/>
  <c r="I55" i="22"/>
  <c r="H55" i="22"/>
  <c r="G55" i="22"/>
  <c r="F55" i="22"/>
  <c r="E55" i="22"/>
  <c r="D55" i="22"/>
  <c r="V55" i="22" s="1"/>
  <c r="C55" i="22"/>
  <c r="V54" i="22"/>
  <c r="V53" i="22"/>
  <c r="V52" i="22"/>
  <c r="V51" i="22"/>
  <c r="V50" i="22"/>
  <c r="V49" i="22"/>
  <c r="T48" i="22"/>
  <c r="S48" i="22"/>
  <c r="R48" i="22"/>
  <c r="Q48" i="22"/>
  <c r="P48" i="22"/>
  <c r="O48" i="22"/>
  <c r="N48" i="22"/>
  <c r="M48" i="22"/>
  <c r="L48" i="22"/>
  <c r="K48" i="22"/>
  <c r="J48" i="22"/>
  <c r="I48" i="22"/>
  <c r="H48" i="22"/>
  <c r="G48" i="22"/>
  <c r="F48" i="22"/>
  <c r="V48" i="22" s="1"/>
  <c r="E48" i="22"/>
  <c r="U48" i="22" s="1"/>
  <c r="D48" i="22"/>
  <c r="C48" i="22"/>
  <c r="V47" i="22"/>
  <c r="U47" i="22"/>
  <c r="V46" i="22"/>
  <c r="U46" i="22"/>
  <c r="V45" i="22"/>
  <c r="U45" i="22"/>
  <c r="V44" i="22"/>
  <c r="U44" i="22"/>
  <c r="T43" i="22"/>
  <c r="S43" i="22"/>
  <c r="R43" i="22"/>
  <c r="Q43" i="22"/>
  <c r="P43" i="22"/>
  <c r="O43" i="22"/>
  <c r="N43" i="22"/>
  <c r="M43" i="22"/>
  <c r="L43" i="22"/>
  <c r="K43" i="22"/>
  <c r="J43" i="22"/>
  <c r="I43" i="22"/>
  <c r="H43" i="22"/>
  <c r="G43" i="22"/>
  <c r="F43" i="22"/>
  <c r="E43" i="22"/>
  <c r="D43" i="22"/>
  <c r="V43" i="22" s="1"/>
  <c r="C43" i="22"/>
  <c r="U43" i="22" s="1"/>
  <c r="V42" i="22"/>
  <c r="U42" i="22"/>
  <c r="V41" i="22"/>
  <c r="U41" i="22"/>
  <c r="V40" i="22"/>
  <c r="U40" i="22"/>
  <c r="T39" i="22"/>
  <c r="S39" i="22"/>
  <c r="R39" i="22"/>
  <c r="Q39" i="22"/>
  <c r="P39" i="22"/>
  <c r="O39" i="22"/>
  <c r="N39" i="22"/>
  <c r="M39" i="22"/>
  <c r="L39" i="22"/>
  <c r="K39" i="22"/>
  <c r="J39" i="22"/>
  <c r="I39" i="22"/>
  <c r="H39" i="22"/>
  <c r="G39" i="22"/>
  <c r="F39" i="22"/>
  <c r="E39" i="22"/>
  <c r="D39" i="22"/>
  <c r="V39" i="22" s="1"/>
  <c r="C39" i="22"/>
  <c r="U39" i="22" s="1"/>
  <c r="V38" i="22"/>
  <c r="U38" i="22"/>
  <c r="V37" i="22"/>
  <c r="U37" i="22"/>
  <c r="V36" i="22"/>
  <c r="U36" i="22"/>
  <c r="T35" i="22"/>
  <c r="S35" i="22"/>
  <c r="R35" i="22"/>
  <c r="Q35" i="22"/>
  <c r="P35" i="22"/>
  <c r="O35" i="22"/>
  <c r="N35" i="22"/>
  <c r="M35" i="22"/>
  <c r="L35" i="22"/>
  <c r="K35" i="22"/>
  <c r="J35" i="22"/>
  <c r="I35" i="22"/>
  <c r="H35" i="22"/>
  <c r="G35" i="22"/>
  <c r="F35" i="22"/>
  <c r="V35" i="22" s="1"/>
  <c r="E35" i="22"/>
  <c r="U35" i="22" s="1"/>
  <c r="D35" i="22"/>
  <c r="C35" i="22"/>
  <c r="V34" i="22"/>
  <c r="U34" i="22"/>
  <c r="V33" i="22"/>
  <c r="U33" i="22"/>
  <c r="V32" i="22"/>
  <c r="U32" i="22"/>
  <c r="V31" i="22"/>
  <c r="U31" i="22"/>
  <c r="V30" i="22"/>
  <c r="U30" i="22"/>
  <c r="V29" i="22"/>
  <c r="U29" i="22"/>
  <c r="V28" i="22"/>
  <c r="U28" i="22"/>
  <c r="V27" i="22"/>
  <c r="U27" i="22"/>
  <c r="V26" i="22"/>
  <c r="U26" i="22"/>
  <c r="V25" i="22"/>
  <c r="U25" i="22"/>
  <c r="V24" i="22"/>
  <c r="U24" i="22"/>
  <c r="V23" i="22"/>
  <c r="U23" i="22"/>
  <c r="V22" i="22"/>
  <c r="U22" i="22"/>
  <c r="V21" i="22"/>
  <c r="U21" i="22"/>
  <c r="V20" i="22"/>
  <c r="U20" i="22"/>
  <c r="V19" i="22"/>
  <c r="U19" i="22"/>
  <c r="V18" i="22"/>
  <c r="U18" i="22"/>
  <c r="V17" i="22"/>
  <c r="U17" i="22"/>
  <c r="V16" i="22"/>
  <c r="U16" i="22"/>
  <c r="V15" i="22"/>
  <c r="U15" i="22"/>
  <c r="T14" i="22"/>
  <c r="S14" i="22"/>
  <c r="R14" i="22"/>
  <c r="Q14" i="22"/>
  <c r="P14" i="22"/>
  <c r="O14" i="22"/>
  <c r="N14" i="22"/>
  <c r="M14" i="22"/>
  <c r="L14" i="22"/>
  <c r="K14" i="22"/>
  <c r="J14" i="22"/>
  <c r="I14" i="22"/>
  <c r="H14" i="22"/>
  <c r="G14" i="22"/>
  <c r="F14" i="22"/>
  <c r="E14" i="22"/>
  <c r="D14" i="22"/>
  <c r="V14" i="22" s="1"/>
  <c r="C14" i="22"/>
  <c r="U14" i="22" s="1"/>
  <c r="V13" i="22"/>
  <c r="U13" i="22"/>
  <c r="V12" i="22"/>
  <c r="U12" i="22"/>
  <c r="V11" i="22"/>
  <c r="U11" i="22"/>
  <c r="V10" i="22"/>
  <c r="U10" i="22"/>
  <c r="T9" i="22"/>
  <c r="S9" i="22"/>
  <c r="R9" i="22"/>
  <c r="Q9" i="22"/>
  <c r="P9" i="22"/>
  <c r="O9" i="22"/>
  <c r="N9" i="22"/>
  <c r="M9" i="22"/>
  <c r="L9" i="22"/>
  <c r="K9" i="22"/>
  <c r="J9" i="22"/>
  <c r="I9" i="22"/>
  <c r="H9" i="22"/>
  <c r="G9" i="22"/>
  <c r="F9" i="22"/>
  <c r="V9" i="22" s="1"/>
  <c r="E9" i="22"/>
  <c r="U9" i="22" s="1"/>
  <c r="D9" i="22"/>
  <c r="C9" i="22"/>
  <c r="L78" i="21"/>
  <c r="L77" i="21"/>
  <c r="L76" i="21"/>
  <c r="L75" i="21"/>
  <c r="L74" i="21"/>
  <c r="K73" i="21"/>
  <c r="J73" i="21"/>
  <c r="I73" i="21"/>
  <c r="H73" i="21"/>
  <c r="G73" i="21"/>
  <c r="F73" i="21"/>
  <c r="E73" i="21"/>
  <c r="D73" i="21"/>
  <c r="L73" i="21" s="1"/>
  <c r="C73" i="21"/>
  <c r="L72" i="21"/>
  <c r="L71" i="21"/>
  <c r="K70" i="21"/>
  <c r="J70" i="21"/>
  <c r="I70" i="21"/>
  <c r="H70" i="21"/>
  <c r="G70" i="21"/>
  <c r="F70" i="21"/>
  <c r="E70" i="21"/>
  <c r="D70" i="21"/>
  <c r="L70" i="21" s="1"/>
  <c r="C70" i="21"/>
  <c r="L69" i="21"/>
  <c r="L68" i="21"/>
  <c r="L67" i="21"/>
  <c r="K66" i="21"/>
  <c r="J66" i="21"/>
  <c r="I66" i="21"/>
  <c r="H66" i="21"/>
  <c r="G66" i="21"/>
  <c r="F66" i="21"/>
  <c r="E66" i="21"/>
  <c r="D66" i="21"/>
  <c r="C66" i="21"/>
  <c r="L66" i="21" s="1"/>
  <c r="L65" i="21"/>
  <c r="L64" i="21"/>
  <c r="L63" i="21"/>
  <c r="L62" i="21"/>
  <c r="L61" i="21"/>
  <c r="L60" i="21"/>
  <c r="K59" i="21"/>
  <c r="J59" i="21"/>
  <c r="I59" i="21"/>
  <c r="H59" i="21"/>
  <c r="G59" i="21"/>
  <c r="F59" i="21"/>
  <c r="E59" i="21"/>
  <c r="E79" i="21" s="1"/>
  <c r="D59" i="21"/>
  <c r="C59" i="21"/>
  <c r="L59" i="21" s="1"/>
  <c r="L58" i="21"/>
  <c r="L57" i="21"/>
  <c r="L56" i="21"/>
  <c r="L55" i="21"/>
  <c r="L54" i="21"/>
  <c r="L53" i="21"/>
  <c r="K53" i="21"/>
  <c r="J53" i="21"/>
  <c r="I53" i="21"/>
  <c r="H53" i="21"/>
  <c r="G53" i="21"/>
  <c r="F53" i="21"/>
  <c r="E53" i="21"/>
  <c r="D53" i="21"/>
  <c r="C53" i="21"/>
  <c r="L52" i="21"/>
  <c r="L51" i="21"/>
  <c r="L50" i="21"/>
  <c r="L49" i="21"/>
  <c r="L48" i="21"/>
  <c r="L47" i="21"/>
  <c r="K46" i="21"/>
  <c r="J46" i="21"/>
  <c r="I46" i="21"/>
  <c r="H46" i="21"/>
  <c r="G46" i="21"/>
  <c r="F46" i="21"/>
  <c r="E46" i="21"/>
  <c r="D46" i="21"/>
  <c r="L46" i="21" s="1"/>
  <c r="C46" i="21"/>
  <c r="L45" i="21"/>
  <c r="L44" i="21"/>
  <c r="L43" i="21"/>
  <c r="L42" i="21"/>
  <c r="K41" i="21"/>
  <c r="J41" i="21"/>
  <c r="I41" i="21"/>
  <c r="H41" i="21"/>
  <c r="G41" i="21"/>
  <c r="F41" i="21"/>
  <c r="E41" i="21"/>
  <c r="D41" i="21"/>
  <c r="C41" i="21"/>
  <c r="L41" i="21" s="1"/>
  <c r="L40" i="21"/>
  <c r="L39" i="21"/>
  <c r="L38" i="21"/>
  <c r="K37" i="21"/>
  <c r="J37" i="21"/>
  <c r="I37" i="21"/>
  <c r="H37" i="21"/>
  <c r="G37" i="21"/>
  <c r="F37" i="21"/>
  <c r="E37" i="21"/>
  <c r="D37" i="21"/>
  <c r="C37" i="21"/>
  <c r="L37" i="21" s="1"/>
  <c r="L36" i="21"/>
  <c r="L35" i="21"/>
  <c r="L34" i="21"/>
  <c r="K33" i="21"/>
  <c r="J33" i="21"/>
  <c r="I33" i="21"/>
  <c r="H33" i="21"/>
  <c r="G33" i="21"/>
  <c r="F33" i="21"/>
  <c r="E33" i="21"/>
  <c r="D33" i="21"/>
  <c r="L33" i="21" s="1"/>
  <c r="C33" i="21"/>
  <c r="L32" i="21"/>
  <c r="L31" i="21"/>
  <c r="L30" i="21"/>
  <c r="L29" i="21"/>
  <c r="L28" i="21"/>
  <c r="L27" i="21"/>
  <c r="L26" i="21"/>
  <c r="L25" i="21"/>
  <c r="L24" i="21"/>
  <c r="L23" i="21"/>
  <c r="L22" i="21"/>
  <c r="L21" i="21"/>
  <c r="L20" i="21"/>
  <c r="L19" i="21"/>
  <c r="L18" i="21"/>
  <c r="L17" i="21"/>
  <c r="L16" i="21"/>
  <c r="L15" i="21"/>
  <c r="L14" i="21"/>
  <c r="L13" i="21"/>
  <c r="K12" i="21"/>
  <c r="J12" i="21"/>
  <c r="I12" i="21"/>
  <c r="H12" i="21"/>
  <c r="G12" i="21"/>
  <c r="F12" i="21"/>
  <c r="E12" i="21"/>
  <c r="D12" i="21"/>
  <c r="C12" i="21"/>
  <c r="L12" i="21" s="1"/>
  <c r="L11" i="21"/>
  <c r="L10" i="21"/>
  <c r="L9" i="21"/>
  <c r="L8" i="21"/>
  <c r="K7" i="21"/>
  <c r="K79" i="21" s="1"/>
  <c r="J7" i="21"/>
  <c r="J79" i="21" s="1"/>
  <c r="I7" i="21"/>
  <c r="I79" i="21" s="1"/>
  <c r="H7" i="21"/>
  <c r="H79" i="21" s="1"/>
  <c r="G7" i="21"/>
  <c r="G79" i="21" s="1"/>
  <c r="F7" i="21"/>
  <c r="F79" i="21" s="1"/>
  <c r="E7" i="21"/>
  <c r="D7" i="21"/>
  <c r="D79" i="21" s="1"/>
  <c r="C7" i="21"/>
  <c r="C79" i="21" s="1"/>
  <c r="AP66" i="20"/>
  <c r="AP65" i="20"/>
  <c r="R64" i="20"/>
  <c r="AP64" i="20" s="1"/>
  <c r="AP63" i="20"/>
  <c r="R63" i="20"/>
  <c r="AP62" i="20"/>
  <c r="AP61" i="20" s="1"/>
  <c r="R62" i="20"/>
  <c r="R61" i="20" s="1"/>
  <c r="AO61" i="20"/>
  <c r="AN61" i="20"/>
  <c r="AM61" i="20"/>
  <c r="AL61" i="20"/>
  <c r="AK61" i="20"/>
  <c r="AJ61" i="20"/>
  <c r="AI61" i="20"/>
  <c r="AH61" i="20"/>
  <c r="AG61" i="20"/>
  <c r="AF61" i="20"/>
  <c r="AE61" i="20"/>
  <c r="AD61" i="20"/>
  <c r="AC61" i="20"/>
  <c r="AB61" i="20"/>
  <c r="AA61" i="20"/>
  <c r="Z61" i="20"/>
  <c r="Y61" i="20"/>
  <c r="X61" i="20"/>
  <c r="W61" i="20"/>
  <c r="V61" i="20"/>
  <c r="U61" i="20"/>
  <c r="T61" i="20"/>
  <c r="S61" i="20"/>
  <c r="Q61" i="20"/>
  <c r="P61" i="20"/>
  <c r="O61" i="20"/>
  <c r="N61" i="20"/>
  <c r="M61" i="20"/>
  <c r="L61" i="20"/>
  <c r="K61" i="20"/>
  <c r="J61" i="20"/>
  <c r="I61" i="20"/>
  <c r="H61" i="20"/>
  <c r="G61" i="20"/>
  <c r="F61" i="20"/>
  <c r="E61" i="20"/>
  <c r="D61" i="20"/>
  <c r="C61" i="20"/>
  <c r="AP60" i="20"/>
  <c r="R60" i="20"/>
  <c r="R59" i="20"/>
  <c r="AP59" i="20" s="1"/>
  <c r="AP58" i="20"/>
  <c r="R58" i="20"/>
  <c r="AP57" i="20"/>
  <c r="R57" i="20"/>
  <c r="R55" i="20" s="1"/>
  <c r="AP56" i="20"/>
  <c r="AP55" i="20" s="1"/>
  <c r="R56" i="20"/>
  <c r="AO55" i="20"/>
  <c r="AN55" i="20"/>
  <c r="AM55" i="20"/>
  <c r="AL55" i="20"/>
  <c r="AK55" i="20"/>
  <c r="AJ55" i="20"/>
  <c r="AI55" i="20"/>
  <c r="AH55" i="20"/>
  <c r="AG55" i="20"/>
  <c r="AF55" i="20"/>
  <c r="AE55" i="20"/>
  <c r="AD55" i="20"/>
  <c r="AC55" i="20"/>
  <c r="AB55" i="20"/>
  <c r="AA55" i="20"/>
  <c r="Z55" i="20"/>
  <c r="Y55" i="20"/>
  <c r="X55" i="20"/>
  <c r="W55" i="20"/>
  <c r="V55" i="20"/>
  <c r="U55" i="20"/>
  <c r="T55" i="20"/>
  <c r="S55" i="20"/>
  <c r="Q55" i="20"/>
  <c r="P55" i="20"/>
  <c r="O55" i="20"/>
  <c r="N55" i="20"/>
  <c r="M55" i="20"/>
  <c r="L55" i="20"/>
  <c r="K55" i="20"/>
  <c r="J55" i="20"/>
  <c r="I55" i="20"/>
  <c r="H55" i="20"/>
  <c r="G55" i="20"/>
  <c r="F55" i="20"/>
  <c r="E55" i="20"/>
  <c r="D55" i="20"/>
  <c r="C55" i="20"/>
  <c r="R54" i="20"/>
  <c r="AP54" i="20" s="1"/>
  <c r="AP53" i="20"/>
  <c r="R53" i="20"/>
  <c r="AP52" i="20"/>
  <c r="R52" i="20"/>
  <c r="R50" i="20" s="1"/>
  <c r="AP51" i="20"/>
  <c r="AP50" i="20" s="1"/>
  <c r="R51" i="20"/>
  <c r="AO50" i="20"/>
  <c r="AN50" i="20"/>
  <c r="AM50" i="20"/>
  <c r="AL50" i="20"/>
  <c r="AK50" i="20"/>
  <c r="AJ50" i="20"/>
  <c r="AI50" i="20"/>
  <c r="AH50" i="20"/>
  <c r="AG50" i="20"/>
  <c r="AF50" i="20"/>
  <c r="AE50" i="20"/>
  <c r="AD50" i="20"/>
  <c r="AC50" i="20"/>
  <c r="AB50" i="20"/>
  <c r="AA50" i="20"/>
  <c r="Z50" i="20"/>
  <c r="Y50" i="20"/>
  <c r="X50" i="20"/>
  <c r="W50" i="20"/>
  <c r="V50" i="20"/>
  <c r="U50" i="20"/>
  <c r="T50" i="20"/>
  <c r="S50" i="20"/>
  <c r="Q50" i="20"/>
  <c r="P50" i="20"/>
  <c r="O50" i="20"/>
  <c r="N50" i="20"/>
  <c r="M50" i="20"/>
  <c r="L50" i="20"/>
  <c r="K50" i="20"/>
  <c r="J50" i="20"/>
  <c r="I50" i="20"/>
  <c r="H50" i="20"/>
  <c r="G50" i="20"/>
  <c r="F50" i="20"/>
  <c r="E50" i="20"/>
  <c r="D50" i="20"/>
  <c r="C50" i="20"/>
  <c r="R49" i="20"/>
  <c r="AP49" i="20" s="1"/>
  <c r="AP48" i="20"/>
  <c r="R48" i="20"/>
  <c r="AP47" i="20"/>
  <c r="R47" i="20"/>
  <c r="AP46" i="20"/>
  <c r="R46" i="20"/>
  <c r="R45" i="20"/>
  <c r="AP45" i="20" s="1"/>
  <c r="AP44" i="20"/>
  <c r="R44" i="20"/>
  <c r="AP43" i="20"/>
  <c r="R43" i="20"/>
  <c r="R42" i="20" s="1"/>
  <c r="AO42" i="20"/>
  <c r="AN42" i="20"/>
  <c r="AM42" i="20"/>
  <c r="AL42" i="20"/>
  <c r="AK42" i="20"/>
  <c r="AJ42" i="20"/>
  <c r="AJ39" i="20" s="1"/>
  <c r="AI42" i="20"/>
  <c r="AI39" i="20" s="1"/>
  <c r="AH42" i="20"/>
  <c r="AH39" i="20" s="1"/>
  <c r="AG42" i="20"/>
  <c r="AF42" i="20"/>
  <c r="AE42" i="20"/>
  <c r="AD42" i="20"/>
  <c r="AC42" i="20"/>
  <c r="AB42" i="20"/>
  <c r="AB39" i="20" s="1"/>
  <c r="AA42" i="20"/>
  <c r="AA39" i="20" s="1"/>
  <c r="Z42" i="20"/>
  <c r="Z39" i="20" s="1"/>
  <c r="Y42" i="20"/>
  <c r="X42" i="20"/>
  <c r="W42" i="20"/>
  <c r="V42" i="20"/>
  <c r="U42" i="20"/>
  <c r="T42" i="20"/>
  <c r="T39" i="20" s="1"/>
  <c r="S42" i="20"/>
  <c r="S39" i="20" s="1"/>
  <c r="Q42" i="20"/>
  <c r="P42" i="20"/>
  <c r="O42" i="20"/>
  <c r="N42" i="20"/>
  <c r="M42" i="20"/>
  <c r="L42" i="20"/>
  <c r="L39" i="20" s="1"/>
  <c r="K42" i="20"/>
  <c r="K39" i="20" s="1"/>
  <c r="J42" i="20"/>
  <c r="J39" i="20" s="1"/>
  <c r="I42" i="20"/>
  <c r="H42" i="20"/>
  <c r="G42" i="20"/>
  <c r="F42" i="20"/>
  <c r="E42" i="20"/>
  <c r="D42" i="20"/>
  <c r="D39" i="20" s="1"/>
  <c r="C42" i="20"/>
  <c r="C39" i="20" s="1"/>
  <c r="AP41" i="20"/>
  <c r="AP40" i="20" s="1"/>
  <c r="R41" i="20"/>
  <c r="AO40" i="20"/>
  <c r="AN40" i="20"/>
  <c r="AM40" i="20"/>
  <c r="AL40" i="20"/>
  <c r="AK40" i="20"/>
  <c r="AJ40" i="20"/>
  <c r="AI40" i="20"/>
  <c r="AH40" i="20"/>
  <c r="AG40" i="20"/>
  <c r="AF40" i="20"/>
  <c r="AE40" i="20"/>
  <c r="AD40" i="20"/>
  <c r="AC40" i="20"/>
  <c r="AB40" i="20"/>
  <c r="AA40" i="20"/>
  <c r="Z40" i="20"/>
  <c r="Y40" i="20"/>
  <c r="X40" i="20"/>
  <c r="W40" i="20"/>
  <c r="V40" i="20"/>
  <c r="U40" i="20"/>
  <c r="T40" i="20"/>
  <c r="S40" i="20"/>
  <c r="R40" i="20"/>
  <c r="Q40" i="20"/>
  <c r="P40" i="20"/>
  <c r="O40" i="20"/>
  <c r="N40" i="20"/>
  <c r="M40" i="20"/>
  <c r="L40" i="20"/>
  <c r="K40" i="20"/>
  <c r="J40" i="20"/>
  <c r="I40" i="20"/>
  <c r="H40" i="20"/>
  <c r="G40" i="20"/>
  <c r="F40" i="20"/>
  <c r="E40" i="20"/>
  <c r="D40" i="20"/>
  <c r="C40" i="20"/>
  <c r="AO39" i="20"/>
  <c r="AN39" i="20"/>
  <c r="AM39" i="20"/>
  <c r="AL39" i="20"/>
  <c r="AK39" i="20"/>
  <c r="AG39" i="20"/>
  <c r="AF39" i="20"/>
  <c r="AE39" i="20"/>
  <c r="AD39" i="20"/>
  <c r="AC39" i="20"/>
  <c r="Y39" i="20"/>
  <c r="X39" i="20"/>
  <c r="W39" i="20"/>
  <c r="V39" i="20"/>
  <c r="U39" i="20"/>
  <c r="Q39" i="20"/>
  <c r="P39" i="20"/>
  <c r="O39" i="20"/>
  <c r="N39" i="20"/>
  <c r="M39" i="20"/>
  <c r="I39" i="20"/>
  <c r="H39" i="20"/>
  <c r="G39" i="20"/>
  <c r="F39" i="20"/>
  <c r="E39" i="20"/>
  <c r="R38" i="20"/>
  <c r="R37" i="20"/>
  <c r="AP37" i="20" s="1"/>
  <c r="R36" i="20"/>
  <c r="AP36" i="20" s="1"/>
  <c r="AP35" i="20"/>
  <c r="R35" i="20"/>
  <c r="R34" i="20"/>
  <c r="AP34" i="20" s="1"/>
  <c r="R33" i="20"/>
  <c r="AP33" i="20" s="1"/>
  <c r="R32" i="20"/>
  <c r="AP32" i="20" s="1"/>
  <c r="AP31" i="20"/>
  <c r="R31" i="20"/>
  <c r="R29" i="20" s="1"/>
  <c r="R30" i="20"/>
  <c r="AP30" i="20" s="1"/>
  <c r="AO29" i="20"/>
  <c r="AN29" i="20"/>
  <c r="AM29" i="20"/>
  <c r="AL29" i="20"/>
  <c r="AL10" i="20" s="1"/>
  <c r="AK29" i="20"/>
  <c r="AJ29" i="20"/>
  <c r="AI29" i="20"/>
  <c r="AH29" i="20"/>
  <c r="AG29" i="20"/>
  <c r="AF29" i="20"/>
  <c r="AE29" i="20"/>
  <c r="AD29" i="20"/>
  <c r="AD10" i="20" s="1"/>
  <c r="AC29" i="20"/>
  <c r="AB29" i="20"/>
  <c r="AA29" i="20"/>
  <c r="Z29" i="20"/>
  <c r="Y29" i="20"/>
  <c r="X29" i="20"/>
  <c r="W29" i="20"/>
  <c r="V29" i="20"/>
  <c r="V10" i="20" s="1"/>
  <c r="U29" i="20"/>
  <c r="T29" i="20"/>
  <c r="S29" i="20"/>
  <c r="Q29" i="20"/>
  <c r="P29" i="20"/>
  <c r="O29" i="20"/>
  <c r="N29" i="20"/>
  <c r="N10" i="20" s="1"/>
  <c r="M29" i="20"/>
  <c r="L29" i="20"/>
  <c r="K29" i="20"/>
  <c r="J29" i="20"/>
  <c r="I29" i="20"/>
  <c r="H29" i="20"/>
  <c r="G29" i="20"/>
  <c r="F29" i="20"/>
  <c r="F10" i="20" s="1"/>
  <c r="E29" i="20"/>
  <c r="D29" i="20"/>
  <c r="C29" i="20"/>
  <c r="R28" i="20"/>
  <c r="AP28" i="20" s="1"/>
  <c r="R27" i="20"/>
  <c r="AP27" i="20" s="1"/>
  <c r="AP26" i="20"/>
  <c r="R26" i="20"/>
  <c r="R25" i="20"/>
  <c r="AP25" i="20" s="1"/>
  <c r="R24" i="20"/>
  <c r="AP24" i="20" s="1"/>
  <c r="R23" i="20"/>
  <c r="AP23" i="20" s="1"/>
  <c r="AO22" i="20"/>
  <c r="AN22" i="20"/>
  <c r="AM22" i="20"/>
  <c r="AL22" i="20"/>
  <c r="AK22" i="20"/>
  <c r="AJ22" i="20"/>
  <c r="AI22" i="20"/>
  <c r="AH22" i="20"/>
  <c r="AG22" i="20"/>
  <c r="AF22" i="20"/>
  <c r="AE22" i="20"/>
  <c r="AD22" i="20"/>
  <c r="AC22" i="20"/>
  <c r="AB22" i="20"/>
  <c r="AA22" i="20"/>
  <c r="Z22" i="20"/>
  <c r="Y22" i="20"/>
  <c r="X22" i="20"/>
  <c r="W22" i="20"/>
  <c r="V22" i="20"/>
  <c r="U22" i="20"/>
  <c r="T22" i="20"/>
  <c r="S22" i="20"/>
  <c r="Q22" i="20"/>
  <c r="P22" i="20"/>
  <c r="O22" i="20"/>
  <c r="N22" i="20"/>
  <c r="M22" i="20"/>
  <c r="L22" i="20"/>
  <c r="K22" i="20"/>
  <c r="J22" i="20"/>
  <c r="I22" i="20"/>
  <c r="H22" i="20"/>
  <c r="G22" i="20"/>
  <c r="F22" i="20"/>
  <c r="E22" i="20"/>
  <c r="D22" i="20"/>
  <c r="C22" i="20"/>
  <c r="AP21" i="20"/>
  <c r="R21" i="20"/>
  <c r="R20" i="20"/>
  <c r="AP20" i="20" s="1"/>
  <c r="R19" i="20"/>
  <c r="AP19" i="20" s="1"/>
  <c r="AP18" i="20" s="1"/>
  <c r="AO18" i="20"/>
  <c r="AO10" i="20" s="1"/>
  <c r="AN18" i="20"/>
  <c r="AN10" i="20" s="1"/>
  <c r="AM18" i="20"/>
  <c r="AL18" i="20"/>
  <c r="AK18" i="20"/>
  <c r="AJ18" i="20"/>
  <c r="AI18" i="20"/>
  <c r="AH18" i="20"/>
  <c r="AG18" i="20"/>
  <c r="AG10" i="20" s="1"/>
  <c r="AF18" i="20"/>
  <c r="AF10" i="20" s="1"/>
  <c r="AE18" i="20"/>
  <c r="AD18" i="20"/>
  <c r="AC18" i="20"/>
  <c r="AB18" i="20"/>
  <c r="AA18" i="20"/>
  <c r="Z18" i="20"/>
  <c r="Y18" i="20"/>
  <c r="Y10" i="20" s="1"/>
  <c r="X18" i="20"/>
  <c r="X10" i="20" s="1"/>
  <c r="W18" i="20"/>
  <c r="V18" i="20"/>
  <c r="U18" i="20"/>
  <c r="T18" i="20"/>
  <c r="S18" i="20"/>
  <c r="Q18" i="20"/>
  <c r="Q10" i="20" s="1"/>
  <c r="P18" i="20"/>
  <c r="P10" i="20" s="1"/>
  <c r="O18" i="20"/>
  <c r="N18" i="20"/>
  <c r="M18" i="20"/>
  <c r="L18" i="20"/>
  <c r="K18" i="20"/>
  <c r="J18" i="20"/>
  <c r="I18" i="20"/>
  <c r="I10" i="20" s="1"/>
  <c r="H18" i="20"/>
  <c r="H10" i="20" s="1"/>
  <c r="G18" i="20"/>
  <c r="F18" i="20"/>
  <c r="E18" i="20"/>
  <c r="D18" i="20"/>
  <c r="C18" i="20"/>
  <c r="R17" i="20"/>
  <c r="AP17" i="20" s="1"/>
  <c r="AP16" i="20"/>
  <c r="AP15" i="20" s="1"/>
  <c r="R16" i="20"/>
  <c r="R15" i="20" s="1"/>
  <c r="AO15" i="20"/>
  <c r="AN15" i="20"/>
  <c r="AM15" i="20"/>
  <c r="AM10" i="20" s="1"/>
  <c r="AL15" i="20"/>
  <c r="AK15" i="20"/>
  <c r="AK10" i="20" s="1"/>
  <c r="AJ15" i="20"/>
  <c r="AJ10" i="20" s="1"/>
  <c r="AJ68" i="20" s="1"/>
  <c r="AI15" i="20"/>
  <c r="AH15" i="20"/>
  <c r="AG15" i="20"/>
  <c r="AF15" i="20"/>
  <c r="AE15" i="20"/>
  <c r="AE10" i="20" s="1"/>
  <c r="AD15" i="20"/>
  <c r="AC15" i="20"/>
  <c r="AC10" i="20" s="1"/>
  <c r="AB15" i="20"/>
  <c r="AB10" i="20" s="1"/>
  <c r="AB68" i="20" s="1"/>
  <c r="AA15" i="20"/>
  <c r="Z15" i="20"/>
  <c r="Y15" i="20"/>
  <c r="X15" i="20"/>
  <c r="W15" i="20"/>
  <c r="W10" i="20" s="1"/>
  <c r="V15" i="20"/>
  <c r="U15" i="20"/>
  <c r="U10" i="20" s="1"/>
  <c r="T15" i="20"/>
  <c r="T10" i="20" s="1"/>
  <c r="T68" i="20" s="1"/>
  <c r="S15" i="20"/>
  <c r="Q15" i="20"/>
  <c r="P15" i="20"/>
  <c r="O15" i="20"/>
  <c r="O10" i="20" s="1"/>
  <c r="N15" i="20"/>
  <c r="M15" i="20"/>
  <c r="M10" i="20" s="1"/>
  <c r="L15" i="20"/>
  <c r="L10" i="20" s="1"/>
  <c r="K15" i="20"/>
  <c r="J15" i="20"/>
  <c r="I15" i="20"/>
  <c r="H15" i="20"/>
  <c r="G15" i="20"/>
  <c r="G10" i="20" s="1"/>
  <c r="F15" i="20"/>
  <c r="E15" i="20"/>
  <c r="E10" i="20" s="1"/>
  <c r="D15" i="20"/>
  <c r="D10" i="20" s="1"/>
  <c r="C15" i="20"/>
  <c r="R14" i="20"/>
  <c r="AP14" i="20" s="1"/>
  <c r="R13" i="20"/>
  <c r="AP13" i="20" s="1"/>
  <c r="R12" i="20"/>
  <c r="AP12" i="20" s="1"/>
  <c r="AO11" i="20"/>
  <c r="AN11" i="20"/>
  <c r="AM11" i="20"/>
  <c r="AL11" i="20"/>
  <c r="AK11" i="20"/>
  <c r="AJ11" i="20"/>
  <c r="AI11" i="20"/>
  <c r="AH11" i="20"/>
  <c r="AG11" i="20"/>
  <c r="AF11" i="20"/>
  <c r="AE11" i="20"/>
  <c r="AD11" i="20"/>
  <c r="AC11" i="20"/>
  <c r="AB11" i="20"/>
  <c r="AA11" i="20"/>
  <c r="Z11" i="20"/>
  <c r="Y11" i="20"/>
  <c r="X11" i="20"/>
  <c r="W11" i="20"/>
  <c r="V11" i="20"/>
  <c r="U11" i="20"/>
  <c r="T11" i="20"/>
  <c r="S11" i="20"/>
  <c r="Q11" i="20"/>
  <c r="P11" i="20"/>
  <c r="O11" i="20"/>
  <c r="N11" i="20"/>
  <c r="M11" i="20"/>
  <c r="L11" i="20"/>
  <c r="K11" i="20"/>
  <c r="J11" i="20"/>
  <c r="I11" i="20"/>
  <c r="H11" i="20"/>
  <c r="G11" i="20"/>
  <c r="F11" i="20"/>
  <c r="E11" i="20"/>
  <c r="D11" i="20"/>
  <c r="C11" i="20"/>
  <c r="AI10" i="20"/>
  <c r="AH10" i="20"/>
  <c r="AA10" i="20"/>
  <c r="Z10" i="20"/>
  <c r="S10" i="20"/>
  <c r="K10" i="20"/>
  <c r="J10" i="20"/>
  <c r="C10" i="20"/>
  <c r="AP9" i="20"/>
  <c r="AP8" i="20" s="1"/>
  <c r="R9" i="20"/>
  <c r="R8" i="20" s="1"/>
  <c r="AO8" i="20"/>
  <c r="AO68" i="20" s="1"/>
  <c r="AN8" i="20"/>
  <c r="AM8" i="20"/>
  <c r="AM68" i="20" s="1"/>
  <c r="AL8" i="20"/>
  <c r="AL68" i="20" s="1"/>
  <c r="AK8" i="20"/>
  <c r="AK68" i="20" s="1"/>
  <c r="AJ8" i="20"/>
  <c r="AI8" i="20"/>
  <c r="AI68" i="20" s="1"/>
  <c r="AH8" i="20"/>
  <c r="AH68" i="20" s="1"/>
  <c r="AG8" i="20"/>
  <c r="AG68" i="20" s="1"/>
  <c r="AF8" i="20"/>
  <c r="AE8" i="20"/>
  <c r="AE68" i="20" s="1"/>
  <c r="AD8" i="20"/>
  <c r="AD68" i="20" s="1"/>
  <c r="AC8" i="20"/>
  <c r="AC68" i="20" s="1"/>
  <c r="AB8" i="20"/>
  <c r="AA8" i="20"/>
  <c r="AA68" i="20" s="1"/>
  <c r="Z8" i="20"/>
  <c r="Z68" i="20" s="1"/>
  <c r="Y8" i="20"/>
  <c r="Y68" i="20" s="1"/>
  <c r="X8" i="20"/>
  <c r="W8" i="20"/>
  <c r="V8" i="20"/>
  <c r="V68" i="20" s="1"/>
  <c r="U8" i="20"/>
  <c r="U68" i="20" s="1"/>
  <c r="T8" i="20"/>
  <c r="S8" i="20"/>
  <c r="S68" i="20" s="1"/>
  <c r="Q8" i="20"/>
  <c r="P8" i="20"/>
  <c r="P68" i="20" s="1"/>
  <c r="O8" i="20"/>
  <c r="N8" i="20"/>
  <c r="N68" i="20" s="1"/>
  <c r="M8" i="20"/>
  <c r="M68" i="20" s="1"/>
  <c r="L8" i="20"/>
  <c r="K8" i="20"/>
  <c r="K68" i="20" s="1"/>
  <c r="J8" i="20"/>
  <c r="J68" i="20" s="1"/>
  <c r="I8" i="20"/>
  <c r="H8" i="20"/>
  <c r="H68" i="20" s="1"/>
  <c r="G8" i="20"/>
  <c r="F8" i="20"/>
  <c r="F68" i="20" s="1"/>
  <c r="E8" i="20"/>
  <c r="E68" i="20" s="1"/>
  <c r="D8" i="20"/>
  <c r="C8" i="20"/>
  <c r="C68" i="20" s="1"/>
  <c r="AP66" i="19"/>
  <c r="AP65" i="19"/>
  <c r="R64" i="19"/>
  <c r="AP64" i="19" s="1"/>
  <c r="R63" i="19"/>
  <c r="R61" i="19" s="1"/>
  <c r="AP62" i="19"/>
  <c r="R62" i="19"/>
  <c r="AO61" i="19"/>
  <c r="AN61" i="19"/>
  <c r="AM61" i="19"/>
  <c r="AL61" i="19"/>
  <c r="AK61" i="19"/>
  <c r="AJ61" i="19"/>
  <c r="AI61" i="19"/>
  <c r="AH61" i="19"/>
  <c r="AG61" i="19"/>
  <c r="AF61" i="19"/>
  <c r="AE61" i="19"/>
  <c r="AD61" i="19"/>
  <c r="AC61" i="19"/>
  <c r="AB61" i="19"/>
  <c r="AA61" i="19"/>
  <c r="Z61" i="19"/>
  <c r="Y61" i="19"/>
  <c r="X61" i="19"/>
  <c r="W61" i="19"/>
  <c r="V61" i="19"/>
  <c r="U61" i="19"/>
  <c r="T61" i="19"/>
  <c r="S61" i="19"/>
  <c r="Q61" i="19"/>
  <c r="P61" i="19"/>
  <c r="O61" i="19"/>
  <c r="N61" i="19"/>
  <c r="M61" i="19"/>
  <c r="L61" i="19"/>
  <c r="K61" i="19"/>
  <c r="J61" i="19"/>
  <c r="I61" i="19"/>
  <c r="H61" i="19"/>
  <c r="G61" i="19"/>
  <c r="F61" i="19"/>
  <c r="E61" i="19"/>
  <c r="D61" i="19"/>
  <c r="C61" i="19"/>
  <c r="AP60" i="19"/>
  <c r="R60" i="19"/>
  <c r="R59" i="19"/>
  <c r="AP59" i="19" s="1"/>
  <c r="R58" i="19"/>
  <c r="R55" i="19" s="1"/>
  <c r="AP57" i="19"/>
  <c r="R57" i="19"/>
  <c r="AP56" i="19"/>
  <c r="R56" i="19"/>
  <c r="AO55" i="19"/>
  <c r="AN55" i="19"/>
  <c r="AM55" i="19"/>
  <c r="AL55" i="19"/>
  <c r="AK55" i="19"/>
  <c r="AJ55" i="19"/>
  <c r="AI55" i="19"/>
  <c r="AH55" i="19"/>
  <c r="AG55" i="19"/>
  <c r="AF55" i="19"/>
  <c r="AE55" i="19"/>
  <c r="AD55" i="19"/>
  <c r="AC55" i="19"/>
  <c r="AB55" i="19"/>
  <c r="AA55" i="19"/>
  <c r="Z55" i="19"/>
  <c r="Y55" i="19"/>
  <c r="X55" i="19"/>
  <c r="W55" i="19"/>
  <c r="V55" i="19"/>
  <c r="U55" i="19"/>
  <c r="T55" i="19"/>
  <c r="S55" i="19"/>
  <c r="Q55" i="19"/>
  <c r="P55" i="19"/>
  <c r="O55" i="19"/>
  <c r="N55" i="19"/>
  <c r="M55" i="19"/>
  <c r="L55" i="19"/>
  <c r="K55" i="19"/>
  <c r="J55" i="19"/>
  <c r="I55" i="19"/>
  <c r="H55" i="19"/>
  <c r="G55" i="19"/>
  <c r="F55" i="19"/>
  <c r="E55" i="19"/>
  <c r="D55" i="19"/>
  <c r="C55" i="19"/>
  <c r="R54" i="19"/>
  <c r="AP54" i="19" s="1"/>
  <c r="R53" i="19"/>
  <c r="R50" i="19" s="1"/>
  <c r="AP52" i="19"/>
  <c r="R52" i="19"/>
  <c r="AP51" i="19"/>
  <c r="R51" i="19"/>
  <c r="AO50" i="19"/>
  <c r="AN50" i="19"/>
  <c r="AM50" i="19"/>
  <c r="AL50" i="19"/>
  <c r="AK50" i="19"/>
  <c r="AJ50" i="19"/>
  <c r="AI50" i="19"/>
  <c r="AH50" i="19"/>
  <c r="AG50" i="19"/>
  <c r="AF50" i="19"/>
  <c r="AE50" i="19"/>
  <c r="AD50" i="19"/>
  <c r="AC50" i="19"/>
  <c r="AB50" i="19"/>
  <c r="AA50" i="19"/>
  <c r="Z50" i="19"/>
  <c r="Y50" i="19"/>
  <c r="X50" i="19"/>
  <c r="W50" i="19"/>
  <c r="V50" i="19"/>
  <c r="U50" i="19"/>
  <c r="T50" i="19"/>
  <c r="S50" i="19"/>
  <c r="Q50" i="19"/>
  <c r="P50" i="19"/>
  <c r="O50" i="19"/>
  <c r="N50" i="19"/>
  <c r="M50" i="19"/>
  <c r="L50" i="19"/>
  <c r="K50" i="19"/>
  <c r="J50" i="19"/>
  <c r="I50" i="19"/>
  <c r="H50" i="19"/>
  <c r="G50" i="19"/>
  <c r="F50" i="19"/>
  <c r="E50" i="19"/>
  <c r="D50" i="19"/>
  <c r="C50" i="19"/>
  <c r="R49" i="19"/>
  <c r="AP49" i="19" s="1"/>
  <c r="R48" i="19"/>
  <c r="AP48" i="19" s="1"/>
  <c r="AP47" i="19"/>
  <c r="R47" i="19"/>
  <c r="AP46" i="19"/>
  <c r="R46" i="19"/>
  <c r="R45" i="19"/>
  <c r="AP45" i="19" s="1"/>
  <c r="R44" i="19"/>
  <c r="AP44" i="19" s="1"/>
  <c r="AP43" i="19"/>
  <c r="R43" i="19"/>
  <c r="AO42" i="19"/>
  <c r="AN42" i="19"/>
  <c r="AM42" i="19"/>
  <c r="AL42" i="19"/>
  <c r="AK42" i="19"/>
  <c r="AJ42" i="19"/>
  <c r="AJ39" i="19" s="1"/>
  <c r="AI42" i="19"/>
  <c r="AH42" i="19"/>
  <c r="AG42" i="19"/>
  <c r="AF42" i="19"/>
  <c r="AE42" i="19"/>
  <c r="AD42" i="19"/>
  <c r="AC42" i="19"/>
  <c r="AB42" i="19"/>
  <c r="AB39" i="19" s="1"/>
  <c r="AA42" i="19"/>
  <c r="Z42" i="19"/>
  <c r="Y42" i="19"/>
  <c r="X42" i="19"/>
  <c r="W42" i="19"/>
  <c r="V42" i="19"/>
  <c r="U42" i="19"/>
  <c r="T42" i="19"/>
  <c r="T39" i="19" s="1"/>
  <c r="S42" i="19"/>
  <c r="R42" i="19"/>
  <c r="Q42" i="19"/>
  <c r="P42" i="19"/>
  <c r="O42" i="19"/>
  <c r="N42" i="19"/>
  <c r="M42" i="19"/>
  <c r="L42" i="19"/>
  <c r="L39" i="19" s="1"/>
  <c r="K42" i="19"/>
  <c r="J42" i="19"/>
  <c r="I42" i="19"/>
  <c r="H42" i="19"/>
  <c r="G42" i="19"/>
  <c r="F42" i="19"/>
  <c r="E42" i="19"/>
  <c r="D42" i="19"/>
  <c r="D39" i="19" s="1"/>
  <c r="C42" i="19"/>
  <c r="AP41" i="19"/>
  <c r="AP40" i="19" s="1"/>
  <c r="R41" i="19"/>
  <c r="AO40" i="19"/>
  <c r="AN40" i="19"/>
  <c r="AM40" i="19"/>
  <c r="AL40" i="19"/>
  <c r="AK40" i="19"/>
  <c r="AJ40" i="19"/>
  <c r="AI40" i="19"/>
  <c r="AH40" i="19"/>
  <c r="AG40" i="19"/>
  <c r="AF40" i="19"/>
  <c r="AE40" i="19"/>
  <c r="AD40" i="19"/>
  <c r="AC40" i="19"/>
  <c r="AB40" i="19"/>
  <c r="AA40" i="19"/>
  <c r="Z40" i="19"/>
  <c r="Y40" i="19"/>
  <c r="X40" i="19"/>
  <c r="W40" i="19"/>
  <c r="V40" i="19"/>
  <c r="U40" i="19"/>
  <c r="T40" i="19"/>
  <c r="S40" i="19"/>
  <c r="R40" i="19"/>
  <c r="Q40" i="19"/>
  <c r="P40" i="19"/>
  <c r="O40" i="19"/>
  <c r="N40" i="19"/>
  <c r="M40" i="19"/>
  <c r="L40" i="19"/>
  <c r="K40" i="19"/>
  <c r="J40" i="19"/>
  <c r="I40" i="19"/>
  <c r="H40" i="19"/>
  <c r="G40" i="19"/>
  <c r="F40" i="19"/>
  <c r="E40" i="19"/>
  <c r="D40" i="19"/>
  <c r="C40" i="19"/>
  <c r="AO39" i="19"/>
  <c r="AN39" i="19"/>
  <c r="AM39" i="19"/>
  <c r="AL39" i="19"/>
  <c r="AK39" i="19"/>
  <c r="AI39" i="19"/>
  <c r="AH39" i="19"/>
  <c r="AG39" i="19"/>
  <c r="AF39" i="19"/>
  <c r="AE39" i="19"/>
  <c r="AD39" i="19"/>
  <c r="AC39" i="19"/>
  <c r="AA39" i="19"/>
  <c r="Z39" i="19"/>
  <c r="Y39" i="19"/>
  <c r="X39" i="19"/>
  <c r="W39" i="19"/>
  <c r="V39" i="19"/>
  <c r="U39" i="19"/>
  <c r="S39" i="19"/>
  <c r="Q39" i="19"/>
  <c r="P39" i="19"/>
  <c r="O39" i="19"/>
  <c r="N39" i="19"/>
  <c r="M39" i="19"/>
  <c r="K39" i="19"/>
  <c r="J39" i="19"/>
  <c r="I39" i="19"/>
  <c r="H39" i="19"/>
  <c r="G39" i="19"/>
  <c r="F39" i="19"/>
  <c r="E39" i="19"/>
  <c r="C39" i="19"/>
  <c r="R37" i="19"/>
  <c r="AP37" i="19" s="1"/>
  <c r="R36" i="19"/>
  <c r="AP36" i="19" s="1"/>
  <c r="AP35" i="19"/>
  <c r="R35" i="19"/>
  <c r="R34" i="19"/>
  <c r="AP34" i="19" s="1"/>
  <c r="R33" i="19"/>
  <c r="AP33" i="19" s="1"/>
  <c r="R32" i="19"/>
  <c r="AP32" i="19" s="1"/>
  <c r="AP31" i="19"/>
  <c r="R31" i="19"/>
  <c r="R29" i="19" s="1"/>
  <c r="R30" i="19"/>
  <c r="AP30" i="19" s="1"/>
  <c r="AO29" i="19"/>
  <c r="AN29" i="19"/>
  <c r="AM29" i="19"/>
  <c r="AL29" i="19"/>
  <c r="AL10" i="19" s="1"/>
  <c r="AK29" i="19"/>
  <c r="AJ29" i="19"/>
  <c r="AI29" i="19"/>
  <c r="AH29" i="19"/>
  <c r="AG29" i="19"/>
  <c r="AF29" i="19"/>
  <c r="AE29" i="19"/>
  <c r="AD29" i="19"/>
  <c r="AD10" i="19" s="1"/>
  <c r="AC29" i="19"/>
  <c r="AB29" i="19"/>
  <c r="AA29" i="19"/>
  <c r="Z29" i="19"/>
  <c r="Y29" i="19"/>
  <c r="X29" i="19"/>
  <c r="W29" i="19"/>
  <c r="V29" i="19"/>
  <c r="V10" i="19" s="1"/>
  <c r="U29" i="19"/>
  <c r="T29" i="19"/>
  <c r="S29" i="19"/>
  <c r="Q29" i="19"/>
  <c r="P29" i="19"/>
  <c r="O29" i="19"/>
  <c r="N29" i="19"/>
  <c r="N10" i="19" s="1"/>
  <c r="M29" i="19"/>
  <c r="L29" i="19"/>
  <c r="K29" i="19"/>
  <c r="J29" i="19"/>
  <c r="I29" i="19"/>
  <c r="H29" i="19"/>
  <c r="G29" i="19"/>
  <c r="F29" i="19"/>
  <c r="F10" i="19" s="1"/>
  <c r="E29" i="19"/>
  <c r="D29" i="19"/>
  <c r="C29" i="19"/>
  <c r="R28" i="19"/>
  <c r="AP28" i="19" s="1"/>
  <c r="R27" i="19"/>
  <c r="AP27" i="19" s="1"/>
  <c r="AP26" i="19"/>
  <c r="R26" i="19"/>
  <c r="R25" i="19"/>
  <c r="AP25" i="19" s="1"/>
  <c r="R24" i="19"/>
  <c r="AP24" i="19" s="1"/>
  <c r="R23" i="19"/>
  <c r="AP23" i="19" s="1"/>
  <c r="AP22" i="19" s="1"/>
  <c r="AO22" i="19"/>
  <c r="AN22" i="19"/>
  <c r="AM22" i="19"/>
  <c r="AL22"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F22" i="19"/>
  <c r="E22" i="19"/>
  <c r="D22" i="19"/>
  <c r="C22" i="19"/>
  <c r="AP21" i="19"/>
  <c r="R21" i="19"/>
  <c r="R20" i="19"/>
  <c r="AP20" i="19" s="1"/>
  <c r="R19" i="19"/>
  <c r="AP19" i="19" s="1"/>
  <c r="AP18" i="19" s="1"/>
  <c r="AO18" i="19"/>
  <c r="AN18" i="19"/>
  <c r="AN10" i="19" s="1"/>
  <c r="AM18" i="19"/>
  <c r="AL18" i="19"/>
  <c r="AK18" i="19"/>
  <c r="AJ18" i="19"/>
  <c r="AI18" i="19"/>
  <c r="AH18" i="19"/>
  <c r="AG18" i="19"/>
  <c r="AF18" i="19"/>
  <c r="AF10" i="19" s="1"/>
  <c r="AE18" i="19"/>
  <c r="AD18" i="19"/>
  <c r="AC18" i="19"/>
  <c r="AB18" i="19"/>
  <c r="AA18" i="19"/>
  <c r="Z18" i="19"/>
  <c r="Y18" i="19"/>
  <c r="X18" i="19"/>
  <c r="X10" i="19" s="1"/>
  <c r="W18" i="19"/>
  <c r="V18" i="19"/>
  <c r="U18" i="19"/>
  <c r="T18" i="19"/>
  <c r="S18" i="19"/>
  <c r="Q18" i="19"/>
  <c r="P18" i="19"/>
  <c r="P10" i="19" s="1"/>
  <c r="O18" i="19"/>
  <c r="N18" i="19"/>
  <c r="M18" i="19"/>
  <c r="L18" i="19"/>
  <c r="K18" i="19"/>
  <c r="J18" i="19"/>
  <c r="I18" i="19"/>
  <c r="H18" i="19"/>
  <c r="H10" i="19" s="1"/>
  <c r="G18" i="19"/>
  <c r="F18" i="19"/>
  <c r="E18" i="19"/>
  <c r="D18" i="19"/>
  <c r="C18" i="19"/>
  <c r="R17" i="19"/>
  <c r="AP17" i="19" s="1"/>
  <c r="AP16" i="19"/>
  <c r="AP15" i="19" s="1"/>
  <c r="R16" i="19"/>
  <c r="R15" i="19" s="1"/>
  <c r="AO15" i="19"/>
  <c r="AN15" i="19"/>
  <c r="AM15" i="19"/>
  <c r="AL15" i="19"/>
  <c r="AK15" i="19"/>
  <c r="AJ15" i="19"/>
  <c r="AJ10" i="19" s="1"/>
  <c r="AI15" i="19"/>
  <c r="AH15" i="19"/>
  <c r="AG15" i="19"/>
  <c r="AF15" i="19"/>
  <c r="AE15" i="19"/>
  <c r="AD15" i="19"/>
  <c r="AC15" i="19"/>
  <c r="AB15" i="19"/>
  <c r="AB10" i="19" s="1"/>
  <c r="AA15" i="19"/>
  <c r="Z15" i="19"/>
  <c r="Y15" i="19"/>
  <c r="X15" i="19"/>
  <c r="W15" i="19"/>
  <c r="V15" i="19"/>
  <c r="U15" i="19"/>
  <c r="T15" i="19"/>
  <c r="T10" i="19" s="1"/>
  <c r="S15" i="19"/>
  <c r="Q15" i="19"/>
  <c r="P15" i="19"/>
  <c r="O15" i="19"/>
  <c r="N15" i="19"/>
  <c r="M15" i="19"/>
  <c r="L15" i="19"/>
  <c r="L10" i="19" s="1"/>
  <c r="K15" i="19"/>
  <c r="J15" i="19"/>
  <c r="I15" i="19"/>
  <c r="H15" i="19"/>
  <c r="G15" i="19"/>
  <c r="F15" i="19"/>
  <c r="E15" i="19"/>
  <c r="D15" i="19"/>
  <c r="D10" i="19" s="1"/>
  <c r="C15" i="19"/>
  <c r="R14" i="19"/>
  <c r="AP14" i="19" s="1"/>
  <c r="R13" i="19"/>
  <c r="AP13" i="19" s="1"/>
  <c r="R12" i="19"/>
  <c r="AP12" i="19" s="1"/>
  <c r="AP11" i="19" s="1"/>
  <c r="AO11" i="19"/>
  <c r="AN11" i="19"/>
  <c r="AM11" i="19"/>
  <c r="AL11"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AO10" i="19"/>
  <c r="AM10" i="19"/>
  <c r="AK10" i="19"/>
  <c r="AI10" i="19"/>
  <c r="AH10" i="19"/>
  <c r="AG10" i="19"/>
  <c r="AE10" i="19"/>
  <c r="AC10" i="19"/>
  <c r="AA10" i="19"/>
  <c r="Z10" i="19"/>
  <c r="Y10" i="19"/>
  <c r="W10" i="19"/>
  <c r="U10" i="19"/>
  <c r="S10" i="19"/>
  <c r="Q10" i="19"/>
  <c r="O10" i="19"/>
  <c r="M10" i="19"/>
  <c r="K10" i="19"/>
  <c r="J10" i="19"/>
  <c r="I10" i="19"/>
  <c r="G10" i="19"/>
  <c r="E10" i="19"/>
  <c r="C10" i="19"/>
  <c r="AP9" i="19"/>
  <c r="AP8" i="19" s="1"/>
  <c r="R9" i="19"/>
  <c r="R8" i="19" s="1"/>
  <c r="AO8" i="19"/>
  <c r="AO68" i="19" s="1"/>
  <c r="AN8" i="19"/>
  <c r="AM8" i="19"/>
  <c r="AM68" i="19" s="1"/>
  <c r="AL8" i="19"/>
  <c r="AL68" i="19" s="1"/>
  <c r="AK8" i="19"/>
  <c r="AK68" i="19" s="1"/>
  <c r="AJ8" i="19"/>
  <c r="AJ68" i="19" s="1"/>
  <c r="AI8" i="19"/>
  <c r="AI68" i="19" s="1"/>
  <c r="AH8" i="19"/>
  <c r="AH68" i="19" s="1"/>
  <c r="AG8" i="19"/>
  <c r="AG68" i="19" s="1"/>
  <c r="AF8" i="19"/>
  <c r="AE8" i="19"/>
  <c r="AE68" i="19" s="1"/>
  <c r="AD8" i="19"/>
  <c r="AD68" i="19" s="1"/>
  <c r="AC8" i="19"/>
  <c r="AC68" i="19" s="1"/>
  <c r="AB8" i="19"/>
  <c r="AB68" i="19" s="1"/>
  <c r="AA8" i="19"/>
  <c r="AA68" i="19" s="1"/>
  <c r="Z8" i="19"/>
  <c r="Z68" i="19" s="1"/>
  <c r="Y8" i="19"/>
  <c r="Y68" i="19" s="1"/>
  <c r="X8" i="19"/>
  <c r="W8" i="19"/>
  <c r="W68" i="19" s="1"/>
  <c r="V8" i="19"/>
  <c r="V68" i="19" s="1"/>
  <c r="U8" i="19"/>
  <c r="U68" i="19" s="1"/>
  <c r="T8" i="19"/>
  <c r="T68" i="19" s="1"/>
  <c r="S8" i="19"/>
  <c r="S68" i="19" s="1"/>
  <c r="Q8" i="19"/>
  <c r="Q68" i="19" s="1"/>
  <c r="P8" i="19"/>
  <c r="O8" i="19"/>
  <c r="O68" i="19" s="1"/>
  <c r="N8" i="19"/>
  <c r="N68" i="19" s="1"/>
  <c r="M8" i="19"/>
  <c r="M68" i="19" s="1"/>
  <c r="L8" i="19"/>
  <c r="K8" i="19"/>
  <c r="K68" i="19" s="1"/>
  <c r="J8" i="19"/>
  <c r="J68" i="19" s="1"/>
  <c r="I8" i="19"/>
  <c r="I68" i="19" s="1"/>
  <c r="H8" i="19"/>
  <c r="G8" i="19"/>
  <c r="G68" i="19" s="1"/>
  <c r="F8" i="19"/>
  <c r="F68" i="19" s="1"/>
  <c r="E8" i="19"/>
  <c r="E68" i="19" s="1"/>
  <c r="D8" i="19"/>
  <c r="C8" i="19"/>
  <c r="C68" i="19" s="1"/>
  <c r="AP66" i="18"/>
  <c r="AP65" i="18"/>
  <c r="R64" i="18"/>
  <c r="AP64" i="18" s="1"/>
  <c r="AP63" i="18"/>
  <c r="R63" i="18"/>
  <c r="AP62" i="18"/>
  <c r="AP61" i="18" s="1"/>
  <c r="R62" i="18"/>
  <c r="AO61" i="18"/>
  <c r="AN61" i="18"/>
  <c r="AM61" i="18"/>
  <c r="AL61" i="18"/>
  <c r="AK61" i="18"/>
  <c r="AJ61"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C61" i="18"/>
  <c r="AP60" i="18"/>
  <c r="R60" i="18"/>
  <c r="R59" i="18"/>
  <c r="AP59" i="18" s="1"/>
  <c r="AP58" i="18"/>
  <c r="R58" i="18"/>
  <c r="AP57" i="18"/>
  <c r="R57" i="18"/>
  <c r="AP56" i="18"/>
  <c r="AP55" i="18" s="1"/>
  <c r="R56" i="18"/>
  <c r="AO55" i="18"/>
  <c r="AN55" i="18"/>
  <c r="AM55" i="18"/>
  <c r="AL55" i="18"/>
  <c r="AK55" i="18"/>
  <c r="AJ55"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C55" i="18"/>
  <c r="R54" i="18"/>
  <c r="AP54" i="18" s="1"/>
  <c r="AP53" i="18"/>
  <c r="R53" i="18"/>
  <c r="AP52" i="18"/>
  <c r="R52" i="18"/>
  <c r="AP51" i="18"/>
  <c r="R51" i="18"/>
  <c r="AO50" i="18"/>
  <c r="AN50" i="18"/>
  <c r="AM50" i="18"/>
  <c r="AL50" i="18"/>
  <c r="AK50" i="18"/>
  <c r="AJ50" i="18"/>
  <c r="AI50" i="18"/>
  <c r="AH50" i="18"/>
  <c r="AG50" i="18"/>
  <c r="AF50" i="18"/>
  <c r="AE50" i="18"/>
  <c r="AD50" i="18"/>
  <c r="AC50" i="18"/>
  <c r="AB50" i="18"/>
  <c r="AA50" i="18"/>
  <c r="Z50" i="18"/>
  <c r="Y50" i="18"/>
  <c r="X50" i="18"/>
  <c r="W50" i="18"/>
  <c r="V50" i="18"/>
  <c r="U50" i="18"/>
  <c r="T50" i="18"/>
  <c r="S50" i="18"/>
  <c r="R50" i="18"/>
  <c r="Q50" i="18"/>
  <c r="P50" i="18"/>
  <c r="O50" i="18"/>
  <c r="N50" i="18"/>
  <c r="M50" i="18"/>
  <c r="L50" i="18"/>
  <c r="K50" i="18"/>
  <c r="J50" i="18"/>
  <c r="I50" i="18"/>
  <c r="H50" i="18"/>
  <c r="G50" i="18"/>
  <c r="F50" i="18"/>
  <c r="E50" i="18"/>
  <c r="D50" i="18"/>
  <c r="C50" i="18"/>
  <c r="AP49" i="18"/>
  <c r="R49" i="18"/>
  <c r="AP48" i="18"/>
  <c r="R48" i="18"/>
  <c r="AP47" i="18"/>
  <c r="R47" i="18"/>
  <c r="AP46" i="18"/>
  <c r="R46" i="18"/>
  <c r="AP45" i="18"/>
  <c r="R45" i="18"/>
  <c r="AP44" i="18"/>
  <c r="R44" i="18"/>
  <c r="AP43" i="18"/>
  <c r="AP42" i="18" s="1"/>
  <c r="R43" i="18"/>
  <c r="AO42" i="18"/>
  <c r="AN42" i="18"/>
  <c r="AM42" i="18"/>
  <c r="AL42" i="18"/>
  <c r="AK42" i="18"/>
  <c r="AJ42" i="18"/>
  <c r="AJ39" i="18" s="1"/>
  <c r="AJ68" i="18" s="1"/>
  <c r="AI42" i="18"/>
  <c r="AH42" i="18"/>
  <c r="AH39" i="18" s="1"/>
  <c r="AG42" i="18"/>
  <c r="AF42" i="18"/>
  <c r="AE42" i="18"/>
  <c r="AD42" i="18"/>
  <c r="AC42" i="18"/>
  <c r="AB42" i="18"/>
  <c r="AB39" i="18" s="1"/>
  <c r="AB68" i="18" s="1"/>
  <c r="AA42" i="18"/>
  <c r="Z42" i="18"/>
  <c r="Z39" i="18" s="1"/>
  <c r="Y42" i="18"/>
  <c r="X42" i="18"/>
  <c r="W42" i="18"/>
  <c r="V42" i="18"/>
  <c r="U42" i="18"/>
  <c r="T42" i="18"/>
  <c r="T39" i="18" s="1"/>
  <c r="T68" i="18" s="1"/>
  <c r="S42" i="18"/>
  <c r="R42" i="18"/>
  <c r="Q42" i="18"/>
  <c r="P42" i="18"/>
  <c r="O42" i="18"/>
  <c r="N42" i="18"/>
  <c r="M42" i="18"/>
  <c r="L42" i="18"/>
  <c r="L39" i="18" s="1"/>
  <c r="L68" i="18" s="1"/>
  <c r="K42" i="18"/>
  <c r="J42" i="18"/>
  <c r="J39" i="18" s="1"/>
  <c r="I42" i="18"/>
  <c r="H42" i="18"/>
  <c r="G42" i="18"/>
  <c r="F42" i="18"/>
  <c r="E42" i="18"/>
  <c r="D42" i="18"/>
  <c r="D39" i="18" s="1"/>
  <c r="D68" i="18" s="1"/>
  <c r="C42" i="18"/>
  <c r="AP41" i="18"/>
  <c r="AP40" i="18" s="1"/>
  <c r="R41" i="18"/>
  <c r="AO40" i="18"/>
  <c r="AN40" i="18"/>
  <c r="AM40" i="18"/>
  <c r="AL40" i="18"/>
  <c r="AK40" i="18"/>
  <c r="AJ40" i="18"/>
  <c r="AI40" i="18"/>
  <c r="AH40" i="18"/>
  <c r="AG40" i="18"/>
  <c r="AF40" i="18"/>
  <c r="AE40" i="18"/>
  <c r="AD40" i="18"/>
  <c r="AC40" i="18"/>
  <c r="AB40" i="18"/>
  <c r="AA40" i="18"/>
  <c r="Z40" i="18"/>
  <c r="Y40" i="18"/>
  <c r="X40" i="18"/>
  <c r="W40" i="18"/>
  <c r="V40" i="18"/>
  <c r="U40" i="18"/>
  <c r="T40" i="18"/>
  <c r="S40" i="18"/>
  <c r="Q40" i="18"/>
  <c r="P40" i="18"/>
  <c r="O40" i="18"/>
  <c r="N40" i="18"/>
  <c r="M40" i="18"/>
  <c r="L40" i="18"/>
  <c r="K40" i="18"/>
  <c r="J40" i="18"/>
  <c r="I40" i="18"/>
  <c r="H40" i="18"/>
  <c r="G40" i="18"/>
  <c r="F40" i="18"/>
  <c r="R40" i="18" s="1"/>
  <c r="E40" i="18"/>
  <c r="D40" i="18"/>
  <c r="C40" i="18"/>
  <c r="AO39" i="18"/>
  <c r="AN39" i="18"/>
  <c r="AM39" i="18"/>
  <c r="AL39" i="18"/>
  <c r="AK39" i="18"/>
  <c r="AI39" i="18"/>
  <c r="AG39" i="18"/>
  <c r="AF39" i="18"/>
  <c r="AE39" i="18"/>
  <c r="AD39" i="18"/>
  <c r="AC39" i="18"/>
  <c r="AA39" i="18"/>
  <c r="Y39" i="18"/>
  <c r="X39" i="18"/>
  <c r="W39" i="18"/>
  <c r="V39" i="18"/>
  <c r="U39" i="18"/>
  <c r="S39" i="18"/>
  <c r="Q39" i="18"/>
  <c r="P39" i="18"/>
  <c r="O39" i="18"/>
  <c r="N39" i="18"/>
  <c r="M39" i="18"/>
  <c r="K39" i="18"/>
  <c r="I39" i="18"/>
  <c r="H39" i="18"/>
  <c r="G39" i="18"/>
  <c r="F39" i="18"/>
  <c r="E39" i="18"/>
  <c r="R39" i="18" s="1"/>
  <c r="C39" i="18"/>
  <c r="R38" i="18"/>
  <c r="R37" i="18"/>
  <c r="AP37" i="18" s="1"/>
  <c r="R36" i="18"/>
  <c r="AP36" i="18" s="1"/>
  <c r="R35" i="18"/>
  <c r="AP35" i="18" s="1"/>
  <c r="AP34" i="18"/>
  <c r="R34" i="18"/>
  <c r="R33" i="18"/>
  <c r="AP33" i="18" s="1"/>
  <c r="R32" i="18"/>
  <c r="AP32" i="18" s="1"/>
  <c r="R31" i="18"/>
  <c r="R29" i="18" s="1"/>
  <c r="AP30" i="18"/>
  <c r="R30" i="18"/>
  <c r="AO29" i="18"/>
  <c r="AN29" i="18"/>
  <c r="AM29" i="18"/>
  <c r="AL29" i="18"/>
  <c r="AK29" i="18"/>
  <c r="AJ29" i="18"/>
  <c r="AI29" i="18"/>
  <c r="AH29" i="18"/>
  <c r="AG29" i="18"/>
  <c r="AF29" i="18"/>
  <c r="AE29" i="18"/>
  <c r="AD29" i="18"/>
  <c r="AC29" i="18"/>
  <c r="AB29" i="18"/>
  <c r="AA29" i="18"/>
  <c r="Z29" i="18"/>
  <c r="Y29" i="18"/>
  <c r="X29" i="18"/>
  <c r="W29" i="18"/>
  <c r="V29" i="18"/>
  <c r="U29" i="18"/>
  <c r="T29" i="18"/>
  <c r="S29" i="18"/>
  <c r="Q29" i="18"/>
  <c r="P29" i="18"/>
  <c r="O29" i="18"/>
  <c r="N29" i="18"/>
  <c r="M29" i="18"/>
  <c r="L29" i="18"/>
  <c r="K29" i="18"/>
  <c r="J29" i="18"/>
  <c r="I29" i="18"/>
  <c r="H29" i="18"/>
  <c r="G29" i="18"/>
  <c r="F29" i="18"/>
  <c r="E29" i="18"/>
  <c r="D29" i="18"/>
  <c r="C29" i="18"/>
  <c r="R28" i="18"/>
  <c r="AP28" i="18" s="1"/>
  <c r="R27" i="18"/>
  <c r="AP27" i="18" s="1"/>
  <c r="R26" i="18"/>
  <c r="AP26" i="18" s="1"/>
  <c r="AP25" i="18"/>
  <c r="R25" i="18"/>
  <c r="R24" i="18"/>
  <c r="AP24" i="18" s="1"/>
  <c r="R23" i="18"/>
  <c r="AP23" i="18" s="1"/>
  <c r="AP22" i="18" s="1"/>
  <c r="AO22" i="18"/>
  <c r="AN22" i="18"/>
  <c r="AM22" i="18"/>
  <c r="AL22" i="18"/>
  <c r="AK22" i="18"/>
  <c r="AJ22" i="18"/>
  <c r="AI22" i="18"/>
  <c r="AH22" i="18"/>
  <c r="AG22" i="18"/>
  <c r="AF22" i="18"/>
  <c r="AE22" i="18"/>
  <c r="AD22" i="18"/>
  <c r="AC22" i="18"/>
  <c r="AB22" i="18"/>
  <c r="AA22" i="18"/>
  <c r="Z22" i="18"/>
  <c r="Y22" i="18"/>
  <c r="X22" i="18"/>
  <c r="W22" i="18"/>
  <c r="V22" i="18"/>
  <c r="U22" i="18"/>
  <c r="T22" i="18"/>
  <c r="S22" i="18"/>
  <c r="Q22" i="18"/>
  <c r="P22" i="18"/>
  <c r="O22" i="18"/>
  <c r="N22" i="18"/>
  <c r="M22" i="18"/>
  <c r="L22" i="18"/>
  <c r="K22" i="18"/>
  <c r="J22" i="18"/>
  <c r="I22" i="18"/>
  <c r="H22" i="18"/>
  <c r="G22" i="18"/>
  <c r="F22" i="18"/>
  <c r="E22" i="18"/>
  <c r="D22" i="18"/>
  <c r="C22" i="18"/>
  <c r="R21" i="18"/>
  <c r="AP21" i="18" s="1"/>
  <c r="AP20" i="18"/>
  <c r="R20" i="18"/>
  <c r="R19" i="18"/>
  <c r="AP19" i="18" s="1"/>
  <c r="AO18" i="18"/>
  <c r="AO10" i="18" s="1"/>
  <c r="AN18" i="18"/>
  <c r="AM18" i="18"/>
  <c r="AL18" i="18"/>
  <c r="AK18" i="18"/>
  <c r="AJ18" i="18"/>
  <c r="AI18" i="18"/>
  <c r="AH18" i="18"/>
  <c r="AG18" i="18"/>
  <c r="AG10" i="18" s="1"/>
  <c r="AF18" i="18"/>
  <c r="AE18" i="18"/>
  <c r="AD18" i="18"/>
  <c r="AC18" i="18"/>
  <c r="AB18" i="18"/>
  <c r="AA18" i="18"/>
  <c r="Z18" i="18"/>
  <c r="Y18" i="18"/>
  <c r="Y10" i="18" s="1"/>
  <c r="X18" i="18"/>
  <c r="W18" i="18"/>
  <c r="V18" i="18"/>
  <c r="U18" i="18"/>
  <c r="T18" i="18"/>
  <c r="S18" i="18"/>
  <c r="Q18" i="18"/>
  <c r="Q10" i="18" s="1"/>
  <c r="P18" i="18"/>
  <c r="O18" i="18"/>
  <c r="N18" i="18"/>
  <c r="M18" i="18"/>
  <c r="L18" i="18"/>
  <c r="K18" i="18"/>
  <c r="J18" i="18"/>
  <c r="I18" i="18"/>
  <c r="I10" i="18" s="1"/>
  <c r="H18" i="18"/>
  <c r="G18" i="18"/>
  <c r="F18" i="18"/>
  <c r="E18" i="18"/>
  <c r="D18" i="18"/>
  <c r="C18" i="18"/>
  <c r="R17" i="18"/>
  <c r="AP17" i="18" s="1"/>
  <c r="R16" i="18"/>
  <c r="R15" i="18" s="1"/>
  <c r="AO15" i="18"/>
  <c r="AN15" i="18"/>
  <c r="AM15" i="18"/>
  <c r="AM10" i="18" s="1"/>
  <c r="AL15" i="18"/>
  <c r="AK15" i="18"/>
  <c r="AK10" i="18" s="1"/>
  <c r="AJ15" i="18"/>
  <c r="AI15" i="18"/>
  <c r="AH15" i="18"/>
  <c r="AG15" i="18"/>
  <c r="AF15" i="18"/>
  <c r="AE15" i="18"/>
  <c r="AE10" i="18" s="1"/>
  <c r="AD15" i="18"/>
  <c r="AC15" i="18"/>
  <c r="AC10" i="18" s="1"/>
  <c r="AB15" i="18"/>
  <c r="AA15" i="18"/>
  <c r="Z15" i="18"/>
  <c r="Y15" i="18"/>
  <c r="X15" i="18"/>
  <c r="W15" i="18"/>
  <c r="W10" i="18" s="1"/>
  <c r="V15" i="18"/>
  <c r="U15" i="18"/>
  <c r="U10" i="18" s="1"/>
  <c r="T15" i="18"/>
  <c r="S15" i="18"/>
  <c r="Q15" i="18"/>
  <c r="P15" i="18"/>
  <c r="O15" i="18"/>
  <c r="O10" i="18" s="1"/>
  <c r="N15" i="18"/>
  <c r="M15" i="18"/>
  <c r="M10" i="18" s="1"/>
  <c r="L15" i="18"/>
  <c r="K15" i="18"/>
  <c r="J15" i="18"/>
  <c r="I15" i="18"/>
  <c r="H15" i="18"/>
  <c r="G15" i="18"/>
  <c r="G10" i="18" s="1"/>
  <c r="F15" i="18"/>
  <c r="E15" i="18"/>
  <c r="E10" i="18" s="1"/>
  <c r="D15" i="18"/>
  <c r="C15" i="18"/>
  <c r="AP14" i="18"/>
  <c r="R14" i="18"/>
  <c r="R13" i="18"/>
  <c r="AP13" i="18" s="1"/>
  <c r="R12" i="18"/>
  <c r="AP12" i="18" s="1"/>
  <c r="AP11" i="18" s="1"/>
  <c r="AO11" i="18"/>
  <c r="AN11" i="18"/>
  <c r="AM11" i="18"/>
  <c r="AL11" i="18"/>
  <c r="AK11" i="18"/>
  <c r="AJ11" i="18"/>
  <c r="AI11" i="18"/>
  <c r="AH11" i="18"/>
  <c r="AG11" i="18"/>
  <c r="AF11" i="18"/>
  <c r="AE11" i="18"/>
  <c r="AD11" i="18"/>
  <c r="AC11" i="18"/>
  <c r="AB11" i="18"/>
  <c r="AA11" i="18"/>
  <c r="Z11" i="18"/>
  <c r="Y11" i="18"/>
  <c r="X11" i="18"/>
  <c r="W11" i="18"/>
  <c r="V11" i="18"/>
  <c r="U11" i="18"/>
  <c r="T11" i="18"/>
  <c r="S11" i="18"/>
  <c r="Q11" i="18"/>
  <c r="P11" i="18"/>
  <c r="O11" i="18"/>
  <c r="N11" i="18"/>
  <c r="M11" i="18"/>
  <c r="L11" i="18"/>
  <c r="K11" i="18"/>
  <c r="J11" i="18"/>
  <c r="I11" i="18"/>
  <c r="H11" i="18"/>
  <c r="G11" i="18"/>
  <c r="F11" i="18"/>
  <c r="E11" i="18"/>
  <c r="D11" i="18"/>
  <c r="C11" i="18"/>
  <c r="AN10" i="18"/>
  <c r="AL10" i="18"/>
  <c r="AJ10" i="18"/>
  <c r="AI10" i="18"/>
  <c r="AH10" i="18"/>
  <c r="AF10" i="18"/>
  <c r="AD10" i="18"/>
  <c r="AB10" i="18"/>
  <c r="AA10" i="18"/>
  <c r="Z10" i="18"/>
  <c r="X10" i="18"/>
  <c r="V10" i="18"/>
  <c r="T10" i="18"/>
  <c r="S10" i="18"/>
  <c r="P10" i="18"/>
  <c r="N10" i="18"/>
  <c r="L10" i="18"/>
  <c r="K10" i="18"/>
  <c r="J10" i="18"/>
  <c r="H10" i="18"/>
  <c r="F10" i="18"/>
  <c r="D10" i="18"/>
  <c r="C10" i="18"/>
  <c r="R9" i="18"/>
  <c r="R8" i="18" s="1"/>
  <c r="AO8" i="18"/>
  <c r="AO68" i="18" s="1"/>
  <c r="AN8" i="18"/>
  <c r="AN68" i="18" s="1"/>
  <c r="AM8" i="18"/>
  <c r="AM68" i="18" s="1"/>
  <c r="AL8" i="18"/>
  <c r="AL68" i="18" s="1"/>
  <c r="AK8" i="18"/>
  <c r="AK68" i="18" s="1"/>
  <c r="AJ8" i="18"/>
  <c r="AI8" i="18"/>
  <c r="AI68" i="18" s="1"/>
  <c r="AH8" i="18"/>
  <c r="AH68" i="18" s="1"/>
  <c r="AG8" i="18"/>
  <c r="AG68" i="18" s="1"/>
  <c r="AF8" i="18"/>
  <c r="AF68" i="18" s="1"/>
  <c r="AE8" i="18"/>
  <c r="AE68" i="18" s="1"/>
  <c r="AD8" i="18"/>
  <c r="AD68" i="18" s="1"/>
  <c r="AC8" i="18"/>
  <c r="AC68" i="18" s="1"/>
  <c r="AB8" i="18"/>
  <c r="AA8" i="18"/>
  <c r="AA68" i="18" s="1"/>
  <c r="Z8" i="18"/>
  <c r="Z68" i="18" s="1"/>
  <c r="Y8" i="18"/>
  <c r="Y68" i="18" s="1"/>
  <c r="X8" i="18"/>
  <c r="X68" i="18" s="1"/>
  <c r="W8" i="18"/>
  <c r="W68" i="18" s="1"/>
  <c r="V8" i="18"/>
  <c r="V68" i="18" s="1"/>
  <c r="U8" i="18"/>
  <c r="U68" i="18" s="1"/>
  <c r="T8" i="18"/>
  <c r="S8" i="18"/>
  <c r="S68" i="18" s="1"/>
  <c r="Q8" i="18"/>
  <c r="Q68" i="18" s="1"/>
  <c r="P8" i="18"/>
  <c r="P68" i="18" s="1"/>
  <c r="O8" i="18"/>
  <c r="O68" i="18" s="1"/>
  <c r="N8" i="18"/>
  <c r="N68" i="18" s="1"/>
  <c r="M8" i="18"/>
  <c r="M68" i="18" s="1"/>
  <c r="L8" i="18"/>
  <c r="K8" i="18"/>
  <c r="K68" i="18" s="1"/>
  <c r="J8" i="18"/>
  <c r="J68" i="18" s="1"/>
  <c r="I8" i="18"/>
  <c r="I68" i="18" s="1"/>
  <c r="H8" i="18"/>
  <c r="H68" i="18" s="1"/>
  <c r="G8" i="18"/>
  <c r="G68" i="18" s="1"/>
  <c r="F8" i="18"/>
  <c r="F68" i="18" s="1"/>
  <c r="E8" i="18"/>
  <c r="E68" i="18" s="1"/>
  <c r="D8" i="18"/>
  <c r="C8" i="18"/>
  <c r="C68" i="18" s="1"/>
  <c r="AP66" i="17"/>
  <c r="AP65" i="17"/>
  <c r="R64" i="17"/>
  <c r="AP64" i="17" s="1"/>
  <c r="R63" i="17"/>
  <c r="AP63" i="17" s="1"/>
  <c r="R62" i="17"/>
  <c r="R61" i="17" s="1"/>
  <c r="AO61" i="17"/>
  <c r="AN61" i="17"/>
  <c r="AM61" i="17"/>
  <c r="AL61" i="17"/>
  <c r="AK61" i="17"/>
  <c r="AJ61" i="17"/>
  <c r="AI61" i="17"/>
  <c r="AH61" i="17"/>
  <c r="AG61" i="17"/>
  <c r="AF61" i="17"/>
  <c r="AE61" i="17"/>
  <c r="AD61" i="17"/>
  <c r="AC61" i="17"/>
  <c r="AB61" i="17"/>
  <c r="AA61" i="17"/>
  <c r="Z61" i="17"/>
  <c r="Y61" i="17"/>
  <c r="X61" i="17"/>
  <c r="W61" i="17"/>
  <c r="V61" i="17"/>
  <c r="U61" i="17"/>
  <c r="T61" i="17"/>
  <c r="S61" i="17"/>
  <c r="Q61" i="17"/>
  <c r="P61" i="17"/>
  <c r="O61" i="17"/>
  <c r="N61" i="17"/>
  <c r="M61" i="17"/>
  <c r="L61" i="17"/>
  <c r="K61" i="17"/>
  <c r="J61" i="17"/>
  <c r="I61" i="17"/>
  <c r="H61" i="17"/>
  <c r="G61" i="17"/>
  <c r="F61" i="17"/>
  <c r="E61" i="17"/>
  <c r="D61" i="17"/>
  <c r="C61" i="17"/>
  <c r="AP60" i="17"/>
  <c r="R60" i="17"/>
  <c r="R59" i="17"/>
  <c r="AP59" i="17" s="1"/>
  <c r="R58" i="17"/>
  <c r="AP58" i="17" s="1"/>
  <c r="R57" i="17"/>
  <c r="R55" i="17" s="1"/>
  <c r="AP56" i="17"/>
  <c r="R56" i="17"/>
  <c r="AO55" i="17"/>
  <c r="AN55" i="17"/>
  <c r="AM55" i="17"/>
  <c r="AL55" i="17"/>
  <c r="AK55" i="17"/>
  <c r="AJ55" i="17"/>
  <c r="AI55" i="17"/>
  <c r="AH55" i="17"/>
  <c r="AG55" i="17"/>
  <c r="AF55" i="17"/>
  <c r="AE55" i="17"/>
  <c r="AD55" i="17"/>
  <c r="AC55" i="17"/>
  <c r="AB55" i="17"/>
  <c r="AA55" i="17"/>
  <c r="Z55" i="17"/>
  <c r="Y55" i="17"/>
  <c r="X55" i="17"/>
  <c r="W55" i="17"/>
  <c r="V55" i="17"/>
  <c r="U55" i="17"/>
  <c r="T55" i="17"/>
  <c r="S55" i="17"/>
  <c r="Q55" i="17"/>
  <c r="P55" i="17"/>
  <c r="O55" i="17"/>
  <c r="N55" i="17"/>
  <c r="M55" i="17"/>
  <c r="L55" i="17"/>
  <c r="K55" i="17"/>
  <c r="J55" i="17"/>
  <c r="I55" i="17"/>
  <c r="H55" i="17"/>
  <c r="G55" i="17"/>
  <c r="F55" i="17"/>
  <c r="E55" i="17"/>
  <c r="D55" i="17"/>
  <c r="C55" i="17"/>
  <c r="R54" i="17"/>
  <c r="AP54" i="17" s="1"/>
  <c r="R53" i="17"/>
  <c r="AP53" i="17" s="1"/>
  <c r="R52" i="17"/>
  <c r="R50" i="17" s="1"/>
  <c r="AP51" i="17"/>
  <c r="R51" i="17"/>
  <c r="AO50" i="17"/>
  <c r="AN50" i="17"/>
  <c r="AM50" i="17"/>
  <c r="AL50" i="17"/>
  <c r="AK50" i="17"/>
  <c r="AJ50" i="17"/>
  <c r="AI50" i="17"/>
  <c r="AH50" i="17"/>
  <c r="AG50" i="17"/>
  <c r="AF50" i="17"/>
  <c r="AE50" i="17"/>
  <c r="AD50" i="17"/>
  <c r="AC50" i="17"/>
  <c r="AB50" i="17"/>
  <c r="AA50" i="17"/>
  <c r="Z50" i="17"/>
  <c r="Y50" i="17"/>
  <c r="X50" i="17"/>
  <c r="W50" i="17"/>
  <c r="V50" i="17"/>
  <c r="U50" i="17"/>
  <c r="T50" i="17"/>
  <c r="S50" i="17"/>
  <c r="Q50" i="17"/>
  <c r="P50" i="17"/>
  <c r="O50" i="17"/>
  <c r="N50" i="17"/>
  <c r="M50" i="17"/>
  <c r="L50" i="17"/>
  <c r="K50" i="17"/>
  <c r="J50" i="17"/>
  <c r="I50" i="17"/>
  <c r="H50" i="17"/>
  <c r="G50" i="17"/>
  <c r="F50" i="17"/>
  <c r="E50" i="17"/>
  <c r="D50" i="17"/>
  <c r="C50" i="17"/>
  <c r="R49" i="17"/>
  <c r="AP49" i="17" s="1"/>
  <c r="R48" i="17"/>
  <c r="AP48" i="17" s="1"/>
  <c r="R47" i="17"/>
  <c r="AP47" i="17" s="1"/>
  <c r="AP46" i="17"/>
  <c r="R46" i="17"/>
  <c r="R45" i="17"/>
  <c r="AP45" i="17" s="1"/>
  <c r="R44" i="17"/>
  <c r="AP44" i="17" s="1"/>
  <c r="R43" i="17"/>
  <c r="R42" i="17" s="1"/>
  <c r="AO42" i="17"/>
  <c r="AN42" i="17"/>
  <c r="AM42" i="17"/>
  <c r="AL42" i="17"/>
  <c r="AK42" i="17"/>
  <c r="AJ42" i="17"/>
  <c r="AI42" i="17"/>
  <c r="AI39" i="17" s="1"/>
  <c r="AH42" i="17"/>
  <c r="AG42" i="17"/>
  <c r="AF42" i="17"/>
  <c r="AE42" i="17"/>
  <c r="AD42" i="17"/>
  <c r="AC42" i="17"/>
  <c r="AB42" i="17"/>
  <c r="AA42" i="17"/>
  <c r="AA39" i="17" s="1"/>
  <c r="Z42" i="17"/>
  <c r="Y42" i="17"/>
  <c r="X42" i="17"/>
  <c r="W42" i="17"/>
  <c r="V42" i="17"/>
  <c r="U42" i="17"/>
  <c r="T42" i="17"/>
  <c r="S42" i="17"/>
  <c r="S39" i="17" s="1"/>
  <c r="Q42" i="17"/>
  <c r="P42" i="17"/>
  <c r="O42" i="17"/>
  <c r="N42" i="17"/>
  <c r="M42" i="17"/>
  <c r="L42" i="17"/>
  <c r="K42" i="17"/>
  <c r="K39" i="17" s="1"/>
  <c r="J42" i="17"/>
  <c r="I42" i="17"/>
  <c r="H42" i="17"/>
  <c r="G42" i="17"/>
  <c r="F42" i="17"/>
  <c r="E42" i="17"/>
  <c r="D42" i="17"/>
  <c r="C42" i="17"/>
  <c r="C39" i="17" s="1"/>
  <c r="AP41" i="17"/>
  <c r="AP40" i="17" s="1"/>
  <c r="R41" i="17"/>
  <c r="R40" i="17" s="1"/>
  <c r="AO40" i="17"/>
  <c r="AN40" i="17"/>
  <c r="AM40" i="17"/>
  <c r="AL40" i="17"/>
  <c r="AK40" i="17"/>
  <c r="AJ40" i="17"/>
  <c r="AI40" i="17"/>
  <c r="AH40" i="17"/>
  <c r="AG40" i="17"/>
  <c r="AF40" i="17"/>
  <c r="AE40" i="17"/>
  <c r="AD40" i="17"/>
  <c r="AC40" i="17"/>
  <c r="AB40" i="17"/>
  <c r="AA40" i="17"/>
  <c r="Z40" i="17"/>
  <c r="Y40" i="17"/>
  <c r="X40" i="17"/>
  <c r="W40" i="17"/>
  <c r="V40" i="17"/>
  <c r="U40" i="17"/>
  <c r="T40" i="17"/>
  <c r="S40" i="17"/>
  <c r="Q40" i="17"/>
  <c r="P40" i="17"/>
  <c r="O40" i="17"/>
  <c r="N40" i="17"/>
  <c r="M40" i="17"/>
  <c r="L40" i="17"/>
  <c r="K40" i="17"/>
  <c r="J40" i="17"/>
  <c r="I40" i="17"/>
  <c r="H40" i="17"/>
  <c r="G40" i="17"/>
  <c r="F40" i="17"/>
  <c r="E40" i="17"/>
  <c r="D40" i="17"/>
  <c r="C40" i="17"/>
  <c r="AO39" i="17"/>
  <c r="AN39" i="17"/>
  <c r="AM39" i="17"/>
  <c r="AL39" i="17"/>
  <c r="AK39" i="17"/>
  <c r="AJ39" i="17"/>
  <c r="AH39" i="17"/>
  <c r="AG39" i="17"/>
  <c r="AF39" i="17"/>
  <c r="AE39" i="17"/>
  <c r="AD39" i="17"/>
  <c r="AC39" i="17"/>
  <c r="AB39" i="17"/>
  <c r="Z39" i="17"/>
  <c r="Y39" i="17"/>
  <c r="X39" i="17"/>
  <c r="W39" i="17"/>
  <c r="V39" i="17"/>
  <c r="U39" i="17"/>
  <c r="T39" i="17"/>
  <c r="Q39" i="17"/>
  <c r="P39" i="17"/>
  <c r="O39" i="17"/>
  <c r="N39" i="17"/>
  <c r="M39" i="17"/>
  <c r="L39" i="17"/>
  <c r="J39" i="17"/>
  <c r="I39" i="17"/>
  <c r="H39" i="17"/>
  <c r="G39" i="17"/>
  <c r="F39" i="17"/>
  <c r="E39" i="17"/>
  <c r="D39" i="17"/>
  <c r="R37" i="17"/>
  <c r="AP37" i="17" s="1"/>
  <c r="R36" i="17"/>
  <c r="AP36" i="17" s="1"/>
  <c r="R35" i="17"/>
  <c r="AP35" i="17" s="1"/>
  <c r="AP34" i="17"/>
  <c r="R34" i="17"/>
  <c r="R33" i="17"/>
  <c r="AP33" i="17" s="1"/>
  <c r="R32" i="17"/>
  <c r="AP32" i="17" s="1"/>
  <c r="R31" i="17"/>
  <c r="R29" i="17" s="1"/>
  <c r="AP30" i="17"/>
  <c r="R30" i="17"/>
  <c r="AO29" i="17"/>
  <c r="AN29" i="17"/>
  <c r="AM29" i="17"/>
  <c r="AL29" i="17"/>
  <c r="AK29" i="17"/>
  <c r="AK10" i="17" s="1"/>
  <c r="AJ29" i="17"/>
  <c r="AI29" i="17"/>
  <c r="AH29" i="17"/>
  <c r="AG29" i="17"/>
  <c r="AF29" i="17"/>
  <c r="AE29" i="17"/>
  <c r="AD29" i="17"/>
  <c r="AC29" i="17"/>
  <c r="AC10" i="17" s="1"/>
  <c r="AB29" i="17"/>
  <c r="AA29" i="17"/>
  <c r="Z29" i="17"/>
  <c r="Y29" i="17"/>
  <c r="X29" i="17"/>
  <c r="W29" i="17"/>
  <c r="V29" i="17"/>
  <c r="U29" i="17"/>
  <c r="U10" i="17" s="1"/>
  <c r="T29" i="17"/>
  <c r="S29" i="17"/>
  <c r="Q29" i="17"/>
  <c r="P29" i="17"/>
  <c r="O29" i="17"/>
  <c r="N29" i="17"/>
  <c r="M29" i="17"/>
  <c r="M10" i="17" s="1"/>
  <c r="L29" i="17"/>
  <c r="K29" i="17"/>
  <c r="J29" i="17"/>
  <c r="I29" i="17"/>
  <c r="H29" i="17"/>
  <c r="G29" i="17"/>
  <c r="F29" i="17"/>
  <c r="E29" i="17"/>
  <c r="E10" i="17" s="1"/>
  <c r="D29" i="17"/>
  <c r="C29" i="17"/>
  <c r="R28" i="17"/>
  <c r="AP28" i="17" s="1"/>
  <c r="R27" i="17"/>
  <c r="AP27" i="17" s="1"/>
  <c r="R26" i="17"/>
  <c r="AP26" i="17" s="1"/>
  <c r="AP25" i="17"/>
  <c r="R25" i="17"/>
  <c r="R24" i="17"/>
  <c r="AP24" i="17" s="1"/>
  <c r="R23" i="17"/>
  <c r="AP23" i="17" s="1"/>
  <c r="AO22" i="17"/>
  <c r="AN22" i="17"/>
  <c r="AM22" i="17"/>
  <c r="AL22" i="17"/>
  <c r="AK22" i="17"/>
  <c r="AJ22" i="17"/>
  <c r="AI22" i="17"/>
  <c r="AH22" i="17"/>
  <c r="AG22" i="17"/>
  <c r="AF22" i="17"/>
  <c r="AE22" i="17"/>
  <c r="AD22" i="17"/>
  <c r="AC22" i="17"/>
  <c r="AB22" i="17"/>
  <c r="AA22" i="17"/>
  <c r="Z22" i="17"/>
  <c r="Y22" i="17"/>
  <c r="X22" i="17"/>
  <c r="W22" i="17"/>
  <c r="V22" i="17"/>
  <c r="U22" i="17"/>
  <c r="T22" i="17"/>
  <c r="S22" i="17"/>
  <c r="Q22" i="17"/>
  <c r="P22" i="17"/>
  <c r="O22" i="17"/>
  <c r="N22" i="17"/>
  <c r="M22" i="17"/>
  <c r="L22" i="17"/>
  <c r="K22" i="17"/>
  <c r="J22" i="17"/>
  <c r="I22" i="17"/>
  <c r="H22" i="17"/>
  <c r="G22" i="17"/>
  <c r="F22" i="17"/>
  <c r="E22" i="17"/>
  <c r="D22" i="17"/>
  <c r="C22" i="17"/>
  <c r="R21" i="17"/>
  <c r="AP21" i="17" s="1"/>
  <c r="AP20" i="17"/>
  <c r="R20" i="17"/>
  <c r="R19" i="17"/>
  <c r="AP19" i="17" s="1"/>
  <c r="AO18" i="17"/>
  <c r="AN18" i="17"/>
  <c r="AM18" i="17"/>
  <c r="AM10" i="17" s="1"/>
  <c r="AL18" i="17"/>
  <c r="AK18" i="17"/>
  <c r="AJ18" i="17"/>
  <c r="AI18" i="17"/>
  <c r="AH18" i="17"/>
  <c r="AG18" i="17"/>
  <c r="AF18" i="17"/>
  <c r="AE18" i="17"/>
  <c r="AE10" i="17" s="1"/>
  <c r="AD18" i="17"/>
  <c r="AC18" i="17"/>
  <c r="AB18" i="17"/>
  <c r="AA18" i="17"/>
  <c r="Z18" i="17"/>
  <c r="Y18" i="17"/>
  <c r="X18" i="17"/>
  <c r="W18" i="17"/>
  <c r="W10" i="17" s="1"/>
  <c r="V18" i="17"/>
  <c r="U18" i="17"/>
  <c r="T18" i="17"/>
  <c r="S18" i="17"/>
  <c r="Q18" i="17"/>
  <c r="P18" i="17"/>
  <c r="O18" i="17"/>
  <c r="O10" i="17" s="1"/>
  <c r="N18" i="17"/>
  <c r="M18" i="17"/>
  <c r="L18" i="17"/>
  <c r="K18" i="17"/>
  <c r="J18" i="17"/>
  <c r="I18" i="17"/>
  <c r="H18" i="17"/>
  <c r="G18" i="17"/>
  <c r="G10" i="17" s="1"/>
  <c r="F18" i="17"/>
  <c r="E18" i="17"/>
  <c r="D18" i="17"/>
  <c r="C18" i="17"/>
  <c r="R17" i="17"/>
  <c r="AP17" i="17" s="1"/>
  <c r="R16" i="17"/>
  <c r="R15" i="17" s="1"/>
  <c r="AO15" i="17"/>
  <c r="AN15" i="17"/>
  <c r="AM15" i="17"/>
  <c r="AL15" i="17"/>
  <c r="AK15" i="17"/>
  <c r="AJ15" i="17"/>
  <c r="AI15" i="17"/>
  <c r="AI10" i="17" s="1"/>
  <c r="AH15" i="17"/>
  <c r="AH10" i="17" s="1"/>
  <c r="AG15" i="17"/>
  <c r="AF15" i="17"/>
  <c r="AE15" i="17"/>
  <c r="AD15" i="17"/>
  <c r="AC15" i="17"/>
  <c r="AB15" i="17"/>
  <c r="AA15" i="17"/>
  <c r="AA10" i="17" s="1"/>
  <c r="Z15" i="17"/>
  <c r="Z10" i="17" s="1"/>
  <c r="Y15" i="17"/>
  <c r="X15" i="17"/>
  <c r="W15" i="17"/>
  <c r="V15" i="17"/>
  <c r="U15" i="17"/>
  <c r="T15" i="17"/>
  <c r="S15" i="17"/>
  <c r="S10" i="17" s="1"/>
  <c r="Q15" i="17"/>
  <c r="P15" i="17"/>
  <c r="O15" i="17"/>
  <c r="N15" i="17"/>
  <c r="M15" i="17"/>
  <c r="L15" i="17"/>
  <c r="K15" i="17"/>
  <c r="K10" i="17" s="1"/>
  <c r="J15" i="17"/>
  <c r="J10" i="17" s="1"/>
  <c r="I15" i="17"/>
  <c r="H15" i="17"/>
  <c r="G15" i="17"/>
  <c r="F15" i="17"/>
  <c r="E15" i="17"/>
  <c r="D15" i="17"/>
  <c r="C15" i="17"/>
  <c r="C10" i="17" s="1"/>
  <c r="R14" i="17"/>
  <c r="AP14" i="17" s="1"/>
  <c r="R13" i="17"/>
  <c r="AP13" i="17" s="1"/>
  <c r="R12" i="17"/>
  <c r="AP12" i="17" s="1"/>
  <c r="AO11" i="17"/>
  <c r="AN11" i="17"/>
  <c r="AM11" i="17"/>
  <c r="AL11" i="17"/>
  <c r="AK11" i="17"/>
  <c r="AJ11" i="17"/>
  <c r="AI11" i="17"/>
  <c r="AH11" i="17"/>
  <c r="AG11" i="17"/>
  <c r="AF11" i="17"/>
  <c r="AE11" i="17"/>
  <c r="AD11" i="17"/>
  <c r="AC11" i="17"/>
  <c r="AB11" i="17"/>
  <c r="AA11" i="17"/>
  <c r="Z11" i="17"/>
  <c r="Y11" i="17"/>
  <c r="X11" i="17"/>
  <c r="W11" i="17"/>
  <c r="V11" i="17"/>
  <c r="U11" i="17"/>
  <c r="T11" i="17"/>
  <c r="S11" i="17"/>
  <c r="Q11" i="17"/>
  <c r="P11" i="17"/>
  <c r="O11" i="17"/>
  <c r="N11" i="17"/>
  <c r="M11" i="17"/>
  <c r="L11" i="17"/>
  <c r="K11" i="17"/>
  <c r="J11" i="17"/>
  <c r="I11" i="17"/>
  <c r="H11" i="17"/>
  <c r="G11" i="17"/>
  <c r="F11" i="17"/>
  <c r="E11" i="17"/>
  <c r="D11" i="17"/>
  <c r="C11" i="17"/>
  <c r="AO10" i="17"/>
  <c r="AN10" i="17"/>
  <c r="AL10" i="17"/>
  <c r="AJ10" i="17"/>
  <c r="AG10" i="17"/>
  <c r="AF10" i="17"/>
  <c r="AD10" i="17"/>
  <c r="AB10" i="17"/>
  <c r="Y10" i="17"/>
  <c r="X10" i="17"/>
  <c r="V10" i="17"/>
  <c r="T10" i="17"/>
  <c r="Q10" i="17"/>
  <c r="P10" i="17"/>
  <c r="N10" i="17"/>
  <c r="L10" i="17"/>
  <c r="I10" i="17"/>
  <c r="H10" i="17"/>
  <c r="F10" i="17"/>
  <c r="D10" i="17"/>
  <c r="R9" i="17"/>
  <c r="R8" i="17" s="1"/>
  <c r="AO8" i="17"/>
  <c r="AO68" i="17" s="1"/>
  <c r="AN8" i="17"/>
  <c r="AN68" i="17" s="1"/>
  <c r="AM8" i="17"/>
  <c r="AM68" i="17" s="1"/>
  <c r="AL8" i="17"/>
  <c r="AL68" i="17" s="1"/>
  <c r="AK8" i="17"/>
  <c r="AK68" i="17" s="1"/>
  <c r="AJ8" i="17"/>
  <c r="AJ68" i="17" s="1"/>
  <c r="AI8" i="17"/>
  <c r="AI68" i="17" s="1"/>
  <c r="AH8" i="17"/>
  <c r="AH68" i="17" s="1"/>
  <c r="AG8" i="17"/>
  <c r="AG68" i="17" s="1"/>
  <c r="AF8" i="17"/>
  <c r="AF68" i="17" s="1"/>
  <c r="AE8" i="17"/>
  <c r="AE68" i="17" s="1"/>
  <c r="AD8" i="17"/>
  <c r="AD68" i="17" s="1"/>
  <c r="AC8" i="17"/>
  <c r="AC68" i="17" s="1"/>
  <c r="AB8" i="17"/>
  <c r="AB68" i="17" s="1"/>
  <c r="AA8" i="17"/>
  <c r="AA68" i="17" s="1"/>
  <c r="Z8" i="17"/>
  <c r="Z68" i="17" s="1"/>
  <c r="Y8" i="17"/>
  <c r="Y68" i="17" s="1"/>
  <c r="X8" i="17"/>
  <c r="X68" i="17" s="1"/>
  <c r="W8" i="17"/>
  <c r="W68" i="17" s="1"/>
  <c r="V8" i="17"/>
  <c r="V68" i="17" s="1"/>
  <c r="U8" i="17"/>
  <c r="U68" i="17" s="1"/>
  <c r="T8" i="17"/>
  <c r="T68" i="17" s="1"/>
  <c r="S8" i="17"/>
  <c r="S68" i="17" s="1"/>
  <c r="Q8" i="17"/>
  <c r="Q68" i="17" s="1"/>
  <c r="P8" i="17"/>
  <c r="P68" i="17" s="1"/>
  <c r="O8" i="17"/>
  <c r="O68" i="17" s="1"/>
  <c r="N8" i="17"/>
  <c r="N68" i="17" s="1"/>
  <c r="M8" i="17"/>
  <c r="L8" i="17"/>
  <c r="L68" i="17" s="1"/>
  <c r="K8" i="17"/>
  <c r="K68" i="17" s="1"/>
  <c r="J8" i="17"/>
  <c r="J68" i="17" s="1"/>
  <c r="I8" i="17"/>
  <c r="I68" i="17" s="1"/>
  <c r="H8" i="17"/>
  <c r="H68" i="17" s="1"/>
  <c r="G8" i="17"/>
  <c r="G68" i="17" s="1"/>
  <c r="F8" i="17"/>
  <c r="F68" i="17" s="1"/>
  <c r="E8" i="17"/>
  <c r="D8" i="17"/>
  <c r="D68" i="17" s="1"/>
  <c r="C8" i="17"/>
  <c r="C68" i="17" s="1"/>
  <c r="AP66" i="16"/>
  <c r="AP65" i="16"/>
  <c r="R64" i="16"/>
  <c r="AP64" i="16" s="1"/>
  <c r="AP63" i="16"/>
  <c r="R63" i="16"/>
  <c r="R62" i="16"/>
  <c r="R61" i="16" s="1"/>
  <c r="AO61" i="16"/>
  <c r="AO39" i="16" s="1"/>
  <c r="AN61" i="16"/>
  <c r="AM61" i="16"/>
  <c r="AL61" i="16"/>
  <c r="AL39" i="16" s="1"/>
  <c r="AK61" i="16"/>
  <c r="AJ61" i="16"/>
  <c r="AI61" i="16"/>
  <c r="AH61" i="16"/>
  <c r="AG61" i="16"/>
  <c r="AG39" i="16" s="1"/>
  <c r="AF61" i="16"/>
  <c r="AE61" i="16"/>
  <c r="AD61" i="16"/>
  <c r="AD39" i="16" s="1"/>
  <c r="AC61" i="16"/>
  <c r="AB61" i="16"/>
  <c r="AA61" i="16"/>
  <c r="Z61" i="16"/>
  <c r="Y61" i="16"/>
  <c r="Y39" i="16" s="1"/>
  <c r="X61" i="16"/>
  <c r="W61" i="16"/>
  <c r="V61" i="16"/>
  <c r="V39" i="16" s="1"/>
  <c r="U61" i="16"/>
  <c r="T61" i="16"/>
  <c r="S61" i="16"/>
  <c r="Q61" i="16"/>
  <c r="Q39" i="16" s="1"/>
  <c r="R60" i="16"/>
  <c r="AP60" i="16" s="1"/>
  <c r="AP59" i="16"/>
  <c r="R59" i="16"/>
  <c r="R58" i="16"/>
  <c r="R55" i="16" s="1"/>
  <c r="R57" i="16"/>
  <c r="AP57" i="16" s="1"/>
  <c r="R56" i="16"/>
  <c r="AP56" i="16" s="1"/>
  <c r="AO55" i="16"/>
  <c r="AN55" i="16"/>
  <c r="AM55" i="16"/>
  <c r="AL55" i="16"/>
  <c r="AK55" i="16"/>
  <c r="AJ55" i="16"/>
  <c r="AI55" i="16"/>
  <c r="AH55" i="16"/>
  <c r="AG55" i="16"/>
  <c r="AF55" i="16"/>
  <c r="AE55" i="16"/>
  <c r="AD55" i="16"/>
  <c r="AC55" i="16"/>
  <c r="AB55" i="16"/>
  <c r="AA55" i="16"/>
  <c r="Z55" i="16"/>
  <c r="Y55" i="16"/>
  <c r="X55" i="16"/>
  <c r="W55" i="16"/>
  <c r="V55" i="16"/>
  <c r="U55" i="16"/>
  <c r="T55" i="16"/>
  <c r="S55" i="16"/>
  <c r="Q55" i="16"/>
  <c r="P55" i="16"/>
  <c r="O55" i="16"/>
  <c r="N55" i="16"/>
  <c r="M55" i="16"/>
  <c r="L55" i="16"/>
  <c r="K55" i="16"/>
  <c r="J55" i="16"/>
  <c r="I55" i="16"/>
  <c r="H55" i="16"/>
  <c r="G55" i="16"/>
  <c r="F55" i="16"/>
  <c r="E55" i="16"/>
  <c r="D55" i="16"/>
  <c r="C55" i="16"/>
  <c r="AP54" i="16"/>
  <c r="R54" i="16"/>
  <c r="R53" i="16"/>
  <c r="R50" i="16" s="1"/>
  <c r="R52" i="16"/>
  <c r="AP52" i="16" s="1"/>
  <c r="R51" i="16"/>
  <c r="AP51" i="16" s="1"/>
  <c r="AO50" i="16"/>
  <c r="AN50" i="16"/>
  <c r="AM50" i="16"/>
  <c r="AL50" i="16"/>
  <c r="AK50" i="16"/>
  <c r="AJ50" i="16"/>
  <c r="AI50" i="16"/>
  <c r="AH50" i="16"/>
  <c r="AG50" i="16"/>
  <c r="AF50" i="16"/>
  <c r="AE50" i="16"/>
  <c r="AD50" i="16"/>
  <c r="AC50" i="16"/>
  <c r="AB50" i="16"/>
  <c r="AA50" i="16"/>
  <c r="Z50" i="16"/>
  <c r="Y50" i="16"/>
  <c r="X50" i="16"/>
  <c r="W50" i="16"/>
  <c r="V50" i="16"/>
  <c r="U50" i="16"/>
  <c r="T50" i="16"/>
  <c r="S50" i="16"/>
  <c r="Q50" i="16"/>
  <c r="P50" i="16"/>
  <c r="O50" i="16"/>
  <c r="N50" i="16"/>
  <c r="M50" i="16"/>
  <c r="L50" i="16"/>
  <c r="K50" i="16"/>
  <c r="J50" i="16"/>
  <c r="I50" i="16"/>
  <c r="H50" i="16"/>
  <c r="G50" i="16"/>
  <c r="F50" i="16"/>
  <c r="E50" i="16"/>
  <c r="D50" i="16"/>
  <c r="C50" i="16"/>
  <c r="AP49" i="16"/>
  <c r="R49" i="16"/>
  <c r="R48" i="16"/>
  <c r="AP48" i="16" s="1"/>
  <c r="R47" i="16"/>
  <c r="AP47" i="16" s="1"/>
  <c r="R46" i="16"/>
  <c r="AP46" i="16" s="1"/>
  <c r="AP45" i="16"/>
  <c r="R45" i="16"/>
  <c r="R44" i="16"/>
  <c r="AP44" i="16" s="1"/>
  <c r="R43" i="16"/>
  <c r="AP43" i="16" s="1"/>
  <c r="AP42" i="16" s="1"/>
  <c r="AO42" i="16"/>
  <c r="AN42" i="16"/>
  <c r="AN39" i="16" s="1"/>
  <c r="AM42" i="16"/>
  <c r="AL42" i="16"/>
  <c r="AK42" i="16"/>
  <c r="AK39" i="16" s="1"/>
  <c r="AJ42" i="16"/>
  <c r="AI42" i="16"/>
  <c r="AI39" i="16" s="1"/>
  <c r="AH42" i="16"/>
  <c r="AG42" i="16"/>
  <c r="AF42" i="16"/>
  <c r="AF39" i="16" s="1"/>
  <c r="AE42" i="16"/>
  <c r="AD42" i="16"/>
  <c r="AC42" i="16"/>
  <c r="AC39" i="16" s="1"/>
  <c r="AB42" i="16"/>
  <c r="AA42" i="16"/>
  <c r="AA39" i="16" s="1"/>
  <c r="Z42" i="16"/>
  <c r="Y42" i="16"/>
  <c r="X42" i="16"/>
  <c r="X39" i="16" s="1"/>
  <c r="W42" i="16"/>
  <c r="V42" i="16"/>
  <c r="U42" i="16"/>
  <c r="U39" i="16" s="1"/>
  <c r="T42" i="16"/>
  <c r="S42" i="16"/>
  <c r="S39" i="16" s="1"/>
  <c r="Q42" i="16"/>
  <c r="P42" i="16"/>
  <c r="P39" i="16" s="1"/>
  <c r="O42" i="16"/>
  <c r="N42" i="16"/>
  <c r="M42" i="16"/>
  <c r="M39" i="16" s="1"/>
  <c r="L42" i="16"/>
  <c r="K42" i="16"/>
  <c r="J42" i="16"/>
  <c r="I42" i="16"/>
  <c r="H42" i="16"/>
  <c r="H39" i="16" s="1"/>
  <c r="G42" i="16"/>
  <c r="F42" i="16"/>
  <c r="E42" i="16"/>
  <c r="E39" i="16" s="1"/>
  <c r="D42" i="16"/>
  <c r="C42" i="16"/>
  <c r="C39" i="16" s="1"/>
  <c r="R41" i="16"/>
  <c r="AP41" i="16" s="1"/>
  <c r="AP40" i="16" s="1"/>
  <c r="AO40" i="16"/>
  <c r="AN40" i="16"/>
  <c r="AM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AM39" i="16"/>
  <c r="AJ39" i="16"/>
  <c r="AH39" i="16"/>
  <c r="AE39" i="16"/>
  <c r="AB39" i="16"/>
  <c r="Z39" i="16"/>
  <c r="W39" i="16"/>
  <c r="T39" i="16"/>
  <c r="O39" i="16"/>
  <c r="N39" i="16"/>
  <c r="L39" i="16"/>
  <c r="J39" i="16"/>
  <c r="I39" i="16"/>
  <c r="G39" i="16"/>
  <c r="F39" i="16"/>
  <c r="D39" i="16"/>
  <c r="AP38" i="16"/>
  <c r="R38" i="16"/>
  <c r="R37" i="16"/>
  <c r="AP37" i="16" s="1"/>
  <c r="R36" i="16"/>
  <c r="AP36" i="16" s="1"/>
  <c r="AP35" i="16"/>
  <c r="R35" i="16"/>
  <c r="AP34" i="16"/>
  <c r="R34" i="16"/>
  <c r="R33" i="16"/>
  <c r="AP33" i="16" s="1"/>
  <c r="R32" i="16"/>
  <c r="AP32" i="16" s="1"/>
  <c r="AP31" i="16"/>
  <c r="R31" i="16"/>
  <c r="AP30" i="16"/>
  <c r="R30" i="16"/>
  <c r="R29" i="16" s="1"/>
  <c r="AO29" i="16"/>
  <c r="AN29" i="16"/>
  <c r="AM29" i="16"/>
  <c r="AL29" i="16"/>
  <c r="AK29" i="16"/>
  <c r="AJ29" i="16"/>
  <c r="AJ10" i="16" s="1"/>
  <c r="AI29" i="16"/>
  <c r="AH29" i="16"/>
  <c r="AG29" i="16"/>
  <c r="AF29" i="16"/>
  <c r="AE29" i="16"/>
  <c r="AD29" i="16"/>
  <c r="AC29" i="16"/>
  <c r="AB29" i="16"/>
  <c r="AB10" i="16" s="1"/>
  <c r="AA29" i="16"/>
  <c r="Z29" i="16"/>
  <c r="Y29" i="16"/>
  <c r="X29" i="16"/>
  <c r="W29" i="16"/>
  <c r="V29" i="16"/>
  <c r="U29" i="16"/>
  <c r="T29" i="16"/>
  <c r="T10" i="16" s="1"/>
  <c r="S29" i="16"/>
  <c r="Q29" i="16"/>
  <c r="P29" i="16"/>
  <c r="O29" i="16"/>
  <c r="N29" i="16"/>
  <c r="M29" i="16"/>
  <c r="L29" i="16"/>
  <c r="L10" i="16" s="1"/>
  <c r="K29" i="16"/>
  <c r="J29" i="16"/>
  <c r="I29" i="16"/>
  <c r="H29" i="16"/>
  <c r="G29" i="16"/>
  <c r="F29" i="16"/>
  <c r="E29" i="16"/>
  <c r="D29" i="16"/>
  <c r="D10" i="16" s="1"/>
  <c r="C29" i="16"/>
  <c r="R28" i="16"/>
  <c r="AP28" i="16" s="1"/>
  <c r="R27" i="16"/>
  <c r="AP27" i="16" s="1"/>
  <c r="AP26" i="16"/>
  <c r="R26" i="16"/>
  <c r="AP25" i="16"/>
  <c r="R25" i="16"/>
  <c r="R24" i="16"/>
  <c r="AP24" i="16" s="1"/>
  <c r="R23" i="16"/>
  <c r="AP23" i="16" s="1"/>
  <c r="AO22" i="16"/>
  <c r="AN22" i="16"/>
  <c r="AM22" i="16"/>
  <c r="AL22" i="16"/>
  <c r="AK22" i="16"/>
  <c r="AJ22" i="16"/>
  <c r="AI22" i="16"/>
  <c r="AH22" i="16"/>
  <c r="AG22" i="16"/>
  <c r="AF22" i="16"/>
  <c r="AE22" i="16"/>
  <c r="AD22" i="16"/>
  <c r="AC22" i="16"/>
  <c r="AB22" i="16"/>
  <c r="AA22" i="16"/>
  <c r="Z22" i="16"/>
  <c r="Y22" i="16"/>
  <c r="X22" i="16"/>
  <c r="W22" i="16"/>
  <c r="V22" i="16"/>
  <c r="U22" i="16"/>
  <c r="T22" i="16"/>
  <c r="S22" i="16"/>
  <c r="Q22" i="16"/>
  <c r="P22" i="16"/>
  <c r="O22" i="16"/>
  <c r="N22" i="16"/>
  <c r="M22" i="16"/>
  <c r="L22" i="16"/>
  <c r="K22" i="16"/>
  <c r="J22" i="16"/>
  <c r="I22" i="16"/>
  <c r="H22" i="16"/>
  <c r="G22" i="16"/>
  <c r="F22" i="16"/>
  <c r="E22" i="16"/>
  <c r="D22" i="16"/>
  <c r="C22" i="16"/>
  <c r="AP21" i="16"/>
  <c r="R21" i="16"/>
  <c r="AP20" i="16"/>
  <c r="R20" i="16"/>
  <c r="R19" i="16"/>
  <c r="R18" i="16" s="1"/>
  <c r="AO18" i="16"/>
  <c r="AO10" i="16" s="1"/>
  <c r="AN18" i="16"/>
  <c r="AM18" i="16"/>
  <c r="AL18" i="16"/>
  <c r="AL10" i="16" s="1"/>
  <c r="AK18" i="16"/>
  <c r="AJ18" i="16"/>
  <c r="AI18" i="16"/>
  <c r="AI10" i="16" s="1"/>
  <c r="AH18" i="16"/>
  <c r="AG18" i="16"/>
  <c r="AG10" i="16" s="1"/>
  <c r="AF18" i="16"/>
  <c r="AE18" i="16"/>
  <c r="AD18" i="16"/>
  <c r="AD10" i="16" s="1"/>
  <c r="AC18" i="16"/>
  <c r="AB18" i="16"/>
  <c r="AA18" i="16"/>
  <c r="AA10" i="16" s="1"/>
  <c r="AA68" i="16" s="1"/>
  <c r="Z18" i="16"/>
  <c r="Y18" i="16"/>
  <c r="Y10" i="16" s="1"/>
  <c r="X18" i="16"/>
  <c r="W18" i="16"/>
  <c r="V18" i="16"/>
  <c r="V10" i="16" s="1"/>
  <c r="U18" i="16"/>
  <c r="T18" i="16"/>
  <c r="S18" i="16"/>
  <c r="S10" i="16" s="1"/>
  <c r="S68" i="16" s="1"/>
  <c r="Q18" i="16"/>
  <c r="Q10" i="16" s="1"/>
  <c r="P18" i="16"/>
  <c r="O18" i="16"/>
  <c r="N18" i="16"/>
  <c r="N10" i="16" s="1"/>
  <c r="M18" i="16"/>
  <c r="L18" i="16"/>
  <c r="K18" i="16"/>
  <c r="K10" i="16" s="1"/>
  <c r="J18" i="16"/>
  <c r="I18" i="16"/>
  <c r="I10" i="16" s="1"/>
  <c r="H18" i="16"/>
  <c r="G18" i="16"/>
  <c r="F18" i="16"/>
  <c r="F10" i="16" s="1"/>
  <c r="E18" i="16"/>
  <c r="D18" i="16"/>
  <c r="C18" i="16"/>
  <c r="C10" i="16" s="1"/>
  <c r="R17" i="16"/>
  <c r="AP17" i="16" s="1"/>
  <c r="AP15" i="16" s="1"/>
  <c r="AP16" i="16"/>
  <c r="R16" i="16"/>
  <c r="AO15" i="16"/>
  <c r="AN15" i="16"/>
  <c r="AM15" i="16"/>
  <c r="AM10" i="16" s="1"/>
  <c r="AL15" i="16"/>
  <c r="AK15" i="16"/>
  <c r="AJ15" i="16"/>
  <c r="AI15" i="16"/>
  <c r="AH15" i="16"/>
  <c r="AH10" i="16" s="1"/>
  <c r="AG15" i="16"/>
  <c r="AF15" i="16"/>
  <c r="AE15" i="16"/>
  <c r="AE10" i="16" s="1"/>
  <c r="AD15" i="16"/>
  <c r="AC15" i="16"/>
  <c r="AB15" i="16"/>
  <c r="AA15" i="16"/>
  <c r="Z15" i="16"/>
  <c r="Z10" i="16" s="1"/>
  <c r="Y15" i="16"/>
  <c r="X15" i="16"/>
  <c r="W15" i="16"/>
  <c r="W10" i="16" s="1"/>
  <c r="V15" i="16"/>
  <c r="U15" i="16"/>
  <c r="T15" i="16"/>
  <c r="S15" i="16"/>
  <c r="R15" i="16"/>
  <c r="Q15" i="16"/>
  <c r="P15" i="16"/>
  <c r="O15" i="16"/>
  <c r="O10" i="16" s="1"/>
  <c r="N15" i="16"/>
  <c r="M15" i="16"/>
  <c r="L15" i="16"/>
  <c r="K15" i="16"/>
  <c r="J15" i="16"/>
  <c r="J10" i="16" s="1"/>
  <c r="I15" i="16"/>
  <c r="H15" i="16"/>
  <c r="G15" i="16"/>
  <c r="G10" i="16" s="1"/>
  <c r="F15" i="16"/>
  <c r="E15" i="16"/>
  <c r="D15" i="16"/>
  <c r="C15" i="16"/>
  <c r="AP14" i="16"/>
  <c r="R14" i="16"/>
  <c r="R13" i="16"/>
  <c r="AP13" i="16" s="1"/>
  <c r="R12" i="16"/>
  <c r="AP12" i="16" s="1"/>
  <c r="AP11" i="16" s="1"/>
  <c r="AO11" i="16"/>
  <c r="AN11" i="16"/>
  <c r="AM11" i="16"/>
  <c r="AL11" i="16"/>
  <c r="AK11" i="16"/>
  <c r="AJ11" i="16"/>
  <c r="AI11" i="16"/>
  <c r="AH11" i="16"/>
  <c r="AG11" i="16"/>
  <c r="AF11" i="16"/>
  <c r="AE11" i="16"/>
  <c r="AD11" i="16"/>
  <c r="AC11" i="16"/>
  <c r="AB11" i="16"/>
  <c r="AA11" i="16"/>
  <c r="Z11" i="16"/>
  <c r="Y11" i="16"/>
  <c r="X11" i="16"/>
  <c r="W11" i="16"/>
  <c r="V11" i="16"/>
  <c r="U11" i="16"/>
  <c r="T11" i="16"/>
  <c r="S11" i="16"/>
  <c r="Q11" i="16"/>
  <c r="P11" i="16"/>
  <c r="O11" i="16"/>
  <c r="N11" i="16"/>
  <c r="M11" i="16"/>
  <c r="L11" i="16"/>
  <c r="K11" i="16"/>
  <c r="J11" i="16"/>
  <c r="I11" i="16"/>
  <c r="H11" i="16"/>
  <c r="G11" i="16"/>
  <c r="F11" i="16"/>
  <c r="E11" i="16"/>
  <c r="D11" i="16"/>
  <c r="C11" i="16"/>
  <c r="AN10" i="16"/>
  <c r="AK10" i="16"/>
  <c r="AF10" i="16"/>
  <c r="AC10" i="16"/>
  <c r="X10" i="16"/>
  <c r="U10" i="16"/>
  <c r="P10" i="16"/>
  <c r="M10" i="16"/>
  <c r="H10" i="16"/>
  <c r="E10" i="16"/>
  <c r="AP9" i="16"/>
  <c r="R9" i="16"/>
  <c r="AP8" i="16"/>
  <c r="AO8" i="16"/>
  <c r="AN8" i="16"/>
  <c r="AN68" i="16" s="1"/>
  <c r="AM8" i="16"/>
  <c r="AL8" i="16"/>
  <c r="AK8" i="16"/>
  <c r="AK68" i="16" s="1"/>
  <c r="AJ8" i="16"/>
  <c r="AJ68" i="16" s="1"/>
  <c r="AI8" i="16"/>
  <c r="AH8" i="16"/>
  <c r="AH68" i="16" s="1"/>
  <c r="AG8" i="16"/>
  <c r="AF8" i="16"/>
  <c r="AF68" i="16" s="1"/>
  <c r="AE8" i="16"/>
  <c r="AD8" i="16"/>
  <c r="AC8" i="16"/>
  <c r="AC68" i="16" s="1"/>
  <c r="AB8" i="16"/>
  <c r="AB68" i="16" s="1"/>
  <c r="AA8" i="16"/>
  <c r="Z8" i="16"/>
  <c r="Z68" i="16" s="1"/>
  <c r="Y8" i="16"/>
  <c r="X8" i="16"/>
  <c r="X68" i="16" s="1"/>
  <c r="W8" i="16"/>
  <c r="V8" i="16"/>
  <c r="U8" i="16"/>
  <c r="U68" i="16" s="1"/>
  <c r="T8" i="16"/>
  <c r="T68" i="16" s="1"/>
  <c r="S8" i="16"/>
  <c r="R8" i="16"/>
  <c r="Q8" i="16"/>
  <c r="P8" i="16"/>
  <c r="O8" i="16"/>
  <c r="N8" i="16"/>
  <c r="N68" i="16" s="1"/>
  <c r="M8" i="16"/>
  <c r="M68" i="16" s="1"/>
  <c r="L8" i="16"/>
  <c r="K8" i="16"/>
  <c r="J8" i="16"/>
  <c r="I8" i="16"/>
  <c r="H8" i="16"/>
  <c r="G8" i="16"/>
  <c r="F8" i="16"/>
  <c r="F68" i="16" s="1"/>
  <c r="E8" i="16"/>
  <c r="E68" i="16" s="1"/>
  <c r="D8" i="16"/>
  <c r="C8" i="16"/>
  <c r="AP66" i="15"/>
  <c r="AP65" i="15"/>
  <c r="R64" i="15"/>
  <c r="AP64" i="15" s="1"/>
  <c r="R63" i="15"/>
  <c r="AP63" i="15" s="1"/>
  <c r="R62" i="15"/>
  <c r="R61" i="15" s="1"/>
  <c r="AO61" i="15"/>
  <c r="AN61" i="15"/>
  <c r="AM61" i="15"/>
  <c r="AL61" i="15"/>
  <c r="AK61" i="15"/>
  <c r="AJ61" i="15"/>
  <c r="AI61" i="15"/>
  <c r="AH61" i="15"/>
  <c r="AG61" i="15"/>
  <c r="AF61" i="15"/>
  <c r="AE61" i="15"/>
  <c r="AD61" i="15"/>
  <c r="AC61" i="15"/>
  <c r="AB61" i="15"/>
  <c r="AA61" i="15"/>
  <c r="Z61" i="15"/>
  <c r="Y61" i="15"/>
  <c r="X61" i="15"/>
  <c r="W61" i="15"/>
  <c r="V61" i="15"/>
  <c r="U61" i="15"/>
  <c r="T61" i="15"/>
  <c r="S61" i="15"/>
  <c r="Q61" i="15"/>
  <c r="P61" i="15"/>
  <c r="O61" i="15"/>
  <c r="N61" i="15"/>
  <c r="M61" i="15"/>
  <c r="L61" i="15"/>
  <c r="K61" i="15"/>
  <c r="J61" i="15"/>
  <c r="I61" i="15"/>
  <c r="H61" i="15"/>
  <c r="G61" i="15"/>
  <c r="F61" i="15"/>
  <c r="E61" i="15"/>
  <c r="D61" i="15"/>
  <c r="C61" i="15"/>
  <c r="AP60" i="15"/>
  <c r="R60" i="15"/>
  <c r="R59" i="15"/>
  <c r="AP59" i="15" s="1"/>
  <c r="R58" i="15"/>
  <c r="AP58" i="15" s="1"/>
  <c r="R57" i="15"/>
  <c r="R55" i="15" s="1"/>
  <c r="AP56" i="15"/>
  <c r="R56" i="15"/>
  <c r="AO55" i="15"/>
  <c r="AN55" i="15"/>
  <c r="AM55" i="15"/>
  <c r="AL55" i="15"/>
  <c r="AK55" i="15"/>
  <c r="AJ55" i="15"/>
  <c r="AI55" i="15"/>
  <c r="AH55" i="15"/>
  <c r="AG55" i="15"/>
  <c r="AF55" i="15"/>
  <c r="AE55" i="15"/>
  <c r="AD55" i="15"/>
  <c r="AC55" i="15"/>
  <c r="AB55" i="15"/>
  <c r="AA55" i="15"/>
  <c r="Z55" i="15"/>
  <c r="Y55" i="15"/>
  <c r="X55" i="15"/>
  <c r="W55" i="15"/>
  <c r="V55" i="15"/>
  <c r="U55" i="15"/>
  <c r="T55" i="15"/>
  <c r="S55" i="15"/>
  <c r="Q55" i="15"/>
  <c r="P55" i="15"/>
  <c r="O55" i="15"/>
  <c r="N55" i="15"/>
  <c r="M55" i="15"/>
  <c r="L55" i="15"/>
  <c r="K55" i="15"/>
  <c r="J55" i="15"/>
  <c r="I55" i="15"/>
  <c r="H55" i="15"/>
  <c r="G55" i="15"/>
  <c r="F55" i="15"/>
  <c r="E55" i="15"/>
  <c r="D55" i="15"/>
  <c r="C55" i="15"/>
  <c r="R54" i="15"/>
  <c r="AP54" i="15" s="1"/>
  <c r="R53" i="15"/>
  <c r="AP53" i="15" s="1"/>
  <c r="R52" i="15"/>
  <c r="R50" i="15" s="1"/>
  <c r="AP51" i="15"/>
  <c r="R51" i="15"/>
  <c r="AO50" i="15"/>
  <c r="AN50" i="15"/>
  <c r="AM50" i="15"/>
  <c r="AL50" i="15"/>
  <c r="AK50" i="15"/>
  <c r="AJ50" i="15"/>
  <c r="AI50" i="15"/>
  <c r="AH50" i="15"/>
  <c r="AG50" i="15"/>
  <c r="AF50" i="15"/>
  <c r="AE50" i="15"/>
  <c r="AD50" i="15"/>
  <c r="AC50" i="15"/>
  <c r="AB50" i="15"/>
  <c r="AA50" i="15"/>
  <c r="Z50" i="15"/>
  <c r="Y50" i="15"/>
  <c r="X50" i="15"/>
  <c r="W50" i="15"/>
  <c r="V50" i="15"/>
  <c r="U50" i="15"/>
  <c r="T50" i="15"/>
  <c r="S50" i="15"/>
  <c r="Q50" i="15"/>
  <c r="P50" i="15"/>
  <c r="O50" i="15"/>
  <c r="N50" i="15"/>
  <c r="M50" i="15"/>
  <c r="L50" i="15"/>
  <c r="K50" i="15"/>
  <c r="J50" i="15"/>
  <c r="I50" i="15"/>
  <c r="H50" i="15"/>
  <c r="G50" i="15"/>
  <c r="F50" i="15"/>
  <c r="E50" i="15"/>
  <c r="D50" i="15"/>
  <c r="C50" i="15"/>
  <c r="R49" i="15"/>
  <c r="AP49" i="15" s="1"/>
  <c r="R48" i="15"/>
  <c r="AP48" i="15" s="1"/>
  <c r="R47" i="15"/>
  <c r="AP47" i="15" s="1"/>
  <c r="AP46" i="15"/>
  <c r="R46" i="15"/>
  <c r="R45" i="15"/>
  <c r="AP45" i="15" s="1"/>
  <c r="R44" i="15"/>
  <c r="AP44" i="15" s="1"/>
  <c r="R43" i="15"/>
  <c r="R42" i="15" s="1"/>
  <c r="AO42" i="15"/>
  <c r="AN42" i="15"/>
  <c r="AN39" i="15" s="1"/>
  <c r="AM42" i="15"/>
  <c r="AM39" i="15" s="1"/>
  <c r="AM68" i="15" s="1"/>
  <c r="AL42" i="15"/>
  <c r="AK42" i="15"/>
  <c r="AJ42" i="15"/>
  <c r="AI42" i="15"/>
  <c r="AI39" i="15" s="1"/>
  <c r="AH42" i="15"/>
  <c r="AH39" i="15" s="1"/>
  <c r="AG42" i="15"/>
  <c r="AF42" i="15"/>
  <c r="AF39" i="15" s="1"/>
  <c r="AE42" i="15"/>
  <c r="AE39" i="15" s="1"/>
  <c r="AE68" i="15" s="1"/>
  <c r="AD42" i="15"/>
  <c r="AC42" i="15"/>
  <c r="AB42" i="15"/>
  <c r="AA42" i="15"/>
  <c r="AA39" i="15" s="1"/>
  <c r="Z42" i="15"/>
  <c r="Z39" i="15" s="1"/>
  <c r="Y42" i="15"/>
  <c r="X42" i="15"/>
  <c r="X39" i="15" s="1"/>
  <c r="W42" i="15"/>
  <c r="W39" i="15" s="1"/>
  <c r="W68" i="15" s="1"/>
  <c r="V42" i="15"/>
  <c r="U42" i="15"/>
  <c r="T42" i="15"/>
  <c r="S42" i="15"/>
  <c r="S39" i="15" s="1"/>
  <c r="Q42" i="15"/>
  <c r="P42" i="15"/>
  <c r="P39" i="15" s="1"/>
  <c r="O42" i="15"/>
  <c r="O39" i="15" s="1"/>
  <c r="O68" i="15" s="1"/>
  <c r="N42" i="15"/>
  <c r="M42" i="15"/>
  <c r="L42" i="15"/>
  <c r="K42" i="15"/>
  <c r="K39" i="15" s="1"/>
  <c r="J42" i="15"/>
  <c r="J39" i="15" s="1"/>
  <c r="I42" i="15"/>
  <c r="H42" i="15"/>
  <c r="H39" i="15" s="1"/>
  <c r="G42" i="15"/>
  <c r="G39" i="15" s="1"/>
  <c r="G68" i="15" s="1"/>
  <c r="F42" i="15"/>
  <c r="E42" i="15"/>
  <c r="D42" i="15"/>
  <c r="C42" i="15"/>
  <c r="C39" i="15" s="1"/>
  <c r="AP41" i="15"/>
  <c r="AP40" i="15" s="1"/>
  <c r="R41"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L40" i="15"/>
  <c r="K40" i="15"/>
  <c r="J40" i="15"/>
  <c r="I40" i="15"/>
  <c r="H40" i="15"/>
  <c r="G40" i="15"/>
  <c r="F40" i="15"/>
  <c r="E40" i="15"/>
  <c r="D40" i="15"/>
  <c r="C40" i="15"/>
  <c r="AO39" i="15"/>
  <c r="AL39" i="15"/>
  <c r="AK39" i="15"/>
  <c r="AJ39" i="15"/>
  <c r="AG39" i="15"/>
  <c r="AD39" i="15"/>
  <c r="AC39" i="15"/>
  <c r="AB39" i="15"/>
  <c r="Y39" i="15"/>
  <c r="V39" i="15"/>
  <c r="U39" i="15"/>
  <c r="T39" i="15"/>
  <c r="Q39" i="15"/>
  <c r="N39" i="15"/>
  <c r="M39" i="15"/>
  <c r="L39" i="15"/>
  <c r="I39" i="15"/>
  <c r="F39" i="15"/>
  <c r="E39" i="15"/>
  <c r="D39" i="15"/>
  <c r="R38" i="15"/>
  <c r="AP37" i="15"/>
  <c r="R37" i="15"/>
  <c r="R36" i="15"/>
  <c r="AP36" i="15" s="1"/>
  <c r="AP35" i="15"/>
  <c r="R35" i="15"/>
  <c r="R34" i="15"/>
  <c r="AP34" i="15" s="1"/>
  <c r="AP33" i="15"/>
  <c r="R33" i="15"/>
  <c r="R32" i="15"/>
  <c r="AP32" i="15" s="1"/>
  <c r="AP31" i="15"/>
  <c r="R31" i="15"/>
  <c r="R30" i="15"/>
  <c r="AP30" i="15" s="1"/>
  <c r="AO29" i="15"/>
  <c r="AN29" i="15"/>
  <c r="AM29" i="15"/>
  <c r="AL29" i="15"/>
  <c r="AL10" i="15" s="1"/>
  <c r="AK29" i="15"/>
  <c r="AJ29" i="15"/>
  <c r="AI29" i="15"/>
  <c r="AH29" i="15"/>
  <c r="AG29" i="15"/>
  <c r="AF29" i="15"/>
  <c r="AE29" i="15"/>
  <c r="AD29" i="15"/>
  <c r="AD10" i="15" s="1"/>
  <c r="AC29" i="15"/>
  <c r="AB29" i="15"/>
  <c r="AA29" i="15"/>
  <c r="Z29" i="15"/>
  <c r="Y29" i="15"/>
  <c r="X29" i="15"/>
  <c r="W29" i="15"/>
  <c r="V29" i="15"/>
  <c r="V10" i="15" s="1"/>
  <c r="U29" i="15"/>
  <c r="T29" i="15"/>
  <c r="S29" i="15"/>
  <c r="R29" i="15"/>
  <c r="Q29" i="15"/>
  <c r="P29" i="15"/>
  <c r="O29" i="15"/>
  <c r="N29" i="15"/>
  <c r="N10" i="15" s="1"/>
  <c r="M29" i="15"/>
  <c r="L29" i="15"/>
  <c r="K29" i="15"/>
  <c r="J29" i="15"/>
  <c r="I29" i="15"/>
  <c r="H29" i="15"/>
  <c r="G29" i="15"/>
  <c r="F29" i="15"/>
  <c r="F10" i="15" s="1"/>
  <c r="E29" i="15"/>
  <c r="D29" i="15"/>
  <c r="C29" i="15"/>
  <c r="AP28" i="15"/>
  <c r="R28" i="15"/>
  <c r="R27" i="15"/>
  <c r="AP27" i="15" s="1"/>
  <c r="AP26" i="15"/>
  <c r="R26" i="15"/>
  <c r="R25" i="15"/>
  <c r="AP25" i="15" s="1"/>
  <c r="AP24" i="15"/>
  <c r="R24" i="15"/>
  <c r="R23" i="15"/>
  <c r="AP23" i="15" s="1"/>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H22" i="15"/>
  <c r="G22" i="15"/>
  <c r="F22" i="15"/>
  <c r="E22" i="15"/>
  <c r="D22" i="15"/>
  <c r="C22" i="15"/>
  <c r="AP21" i="15"/>
  <c r="R21" i="15"/>
  <c r="R20" i="15"/>
  <c r="AP20" i="15" s="1"/>
  <c r="AP19" i="15"/>
  <c r="R19" i="15"/>
  <c r="AO18" i="15"/>
  <c r="AN18" i="15"/>
  <c r="AM18" i="15"/>
  <c r="AL18" i="15"/>
  <c r="AK18" i="15"/>
  <c r="AK10" i="15" s="1"/>
  <c r="AJ18" i="15"/>
  <c r="AI18" i="15"/>
  <c r="AH18" i="15"/>
  <c r="AG18" i="15"/>
  <c r="AF18" i="15"/>
  <c r="AE18" i="15"/>
  <c r="AD18" i="15"/>
  <c r="AC18" i="15"/>
  <c r="AC10" i="15" s="1"/>
  <c r="AB18" i="15"/>
  <c r="AA18" i="15"/>
  <c r="Z18" i="15"/>
  <c r="Y18" i="15"/>
  <c r="X18" i="15"/>
  <c r="W18" i="15"/>
  <c r="V18" i="15"/>
  <c r="U18" i="15"/>
  <c r="U10" i="15" s="1"/>
  <c r="T18" i="15"/>
  <c r="S18" i="15"/>
  <c r="Q18" i="15"/>
  <c r="P18" i="15"/>
  <c r="O18" i="15"/>
  <c r="N18" i="15"/>
  <c r="M18" i="15"/>
  <c r="M10" i="15" s="1"/>
  <c r="L18" i="15"/>
  <c r="K18" i="15"/>
  <c r="J18" i="15"/>
  <c r="I18" i="15"/>
  <c r="H18" i="15"/>
  <c r="G18" i="15"/>
  <c r="F18" i="15"/>
  <c r="E18" i="15"/>
  <c r="E10" i="15" s="1"/>
  <c r="D18" i="15"/>
  <c r="C18" i="15"/>
  <c r="R17" i="15"/>
  <c r="AP17" i="15" s="1"/>
  <c r="AP16" i="15"/>
  <c r="R16" i="15"/>
  <c r="R15" i="15" s="1"/>
  <c r="AO15" i="15"/>
  <c r="AN15" i="15"/>
  <c r="AN10" i="15" s="1"/>
  <c r="AM15" i="15"/>
  <c r="AL15" i="15"/>
  <c r="AK15" i="15"/>
  <c r="AJ15" i="15"/>
  <c r="AJ10" i="15" s="1"/>
  <c r="AI15" i="15"/>
  <c r="AI10" i="15" s="1"/>
  <c r="AI68" i="15" s="1"/>
  <c r="AH15" i="15"/>
  <c r="AG15" i="15"/>
  <c r="AF15" i="15"/>
  <c r="AF10" i="15" s="1"/>
  <c r="AE15" i="15"/>
  <c r="AD15" i="15"/>
  <c r="AC15" i="15"/>
  <c r="AB15" i="15"/>
  <c r="AB10" i="15" s="1"/>
  <c r="AA15" i="15"/>
  <c r="AA10" i="15" s="1"/>
  <c r="AA68" i="15" s="1"/>
  <c r="Z15" i="15"/>
  <c r="Y15" i="15"/>
  <c r="X15" i="15"/>
  <c r="X10" i="15" s="1"/>
  <c r="W15" i="15"/>
  <c r="V15" i="15"/>
  <c r="U15" i="15"/>
  <c r="T15" i="15"/>
  <c r="T10" i="15" s="1"/>
  <c r="S15" i="15"/>
  <c r="S10" i="15" s="1"/>
  <c r="S68" i="15" s="1"/>
  <c r="Q15" i="15"/>
  <c r="P15" i="15"/>
  <c r="P10" i="15" s="1"/>
  <c r="O15" i="15"/>
  <c r="N15" i="15"/>
  <c r="M15" i="15"/>
  <c r="L15" i="15"/>
  <c r="L10" i="15" s="1"/>
  <c r="K15" i="15"/>
  <c r="K10" i="15" s="1"/>
  <c r="K68" i="15" s="1"/>
  <c r="J15" i="15"/>
  <c r="I15" i="15"/>
  <c r="H15" i="15"/>
  <c r="H10" i="15" s="1"/>
  <c r="G15" i="15"/>
  <c r="F15" i="15"/>
  <c r="E15" i="15"/>
  <c r="D15" i="15"/>
  <c r="D10" i="15" s="1"/>
  <c r="C15" i="15"/>
  <c r="C10" i="15" s="1"/>
  <c r="C68" i="15" s="1"/>
  <c r="R14" i="15"/>
  <c r="AP14" i="15" s="1"/>
  <c r="AP13" i="15"/>
  <c r="R13" i="15"/>
  <c r="R12" i="15"/>
  <c r="AP12" i="15" s="1"/>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AO10" i="15"/>
  <c r="AM10" i="15"/>
  <c r="AH10" i="15"/>
  <c r="AH68" i="15" s="1"/>
  <c r="AG10" i="15"/>
  <c r="AE10" i="15"/>
  <c r="Z10" i="15"/>
  <c r="Z68" i="15" s="1"/>
  <c r="Y10" i="15"/>
  <c r="W10" i="15"/>
  <c r="Q10" i="15"/>
  <c r="O10" i="15"/>
  <c r="J10" i="15"/>
  <c r="J68" i="15" s="1"/>
  <c r="I10" i="15"/>
  <c r="G10" i="15"/>
  <c r="AP9" i="15"/>
  <c r="AP8" i="15" s="1"/>
  <c r="R9" i="15"/>
  <c r="R8" i="15" s="1"/>
  <c r="AO8" i="15"/>
  <c r="AO68" i="15" s="1"/>
  <c r="AN8" i="15"/>
  <c r="AM8" i="15"/>
  <c r="AL8" i="15"/>
  <c r="AL68" i="15" s="1"/>
  <c r="AK8" i="15"/>
  <c r="AK68" i="15" s="1"/>
  <c r="AJ8" i="15"/>
  <c r="AJ68" i="15" s="1"/>
  <c r="AI8" i="15"/>
  <c r="AH8" i="15"/>
  <c r="AG8" i="15"/>
  <c r="AG68" i="15" s="1"/>
  <c r="AF8" i="15"/>
  <c r="AE8" i="15"/>
  <c r="AD8" i="15"/>
  <c r="AD68" i="15" s="1"/>
  <c r="AC8" i="15"/>
  <c r="AC68" i="15" s="1"/>
  <c r="AB8" i="15"/>
  <c r="AB68" i="15" s="1"/>
  <c r="AA8" i="15"/>
  <c r="Z8" i="15"/>
  <c r="Y8" i="15"/>
  <c r="Y68" i="15" s="1"/>
  <c r="X8" i="15"/>
  <c r="W8" i="15"/>
  <c r="V8" i="15"/>
  <c r="V68" i="15" s="1"/>
  <c r="U8" i="15"/>
  <c r="U68" i="15" s="1"/>
  <c r="T8" i="15"/>
  <c r="T68" i="15" s="1"/>
  <c r="S8" i="15"/>
  <c r="Q8" i="15"/>
  <c r="Q68" i="15" s="1"/>
  <c r="P8" i="15"/>
  <c r="O8" i="15"/>
  <c r="N8" i="15"/>
  <c r="N68" i="15" s="1"/>
  <c r="M8" i="15"/>
  <c r="M68" i="15" s="1"/>
  <c r="L8" i="15"/>
  <c r="L68" i="15" s="1"/>
  <c r="K8" i="15"/>
  <c r="J8" i="15"/>
  <c r="I8" i="15"/>
  <c r="I68" i="15" s="1"/>
  <c r="H8" i="15"/>
  <c r="G8" i="15"/>
  <c r="F8" i="15"/>
  <c r="F68" i="15" s="1"/>
  <c r="E8" i="15"/>
  <c r="E68" i="15" s="1"/>
  <c r="D8" i="15"/>
  <c r="D68" i="15" s="1"/>
  <c r="C8" i="15"/>
  <c r="R66" i="14"/>
  <c r="AP66" i="14" s="1"/>
  <c r="R65" i="14"/>
  <c r="AP65" i="14" s="1"/>
  <c r="R64" i="14"/>
  <c r="AP64" i="14" s="1"/>
  <c r="R63" i="14"/>
  <c r="AP63" i="14" s="1"/>
  <c r="R62" i="14"/>
  <c r="AP62" i="14" s="1"/>
  <c r="AO61" i="14"/>
  <c r="AN61" i="14"/>
  <c r="AM61" i="14"/>
  <c r="AL61" i="14"/>
  <c r="AK61" i="14"/>
  <c r="AJ61" i="14"/>
  <c r="AI61" i="14"/>
  <c r="AH61" i="14"/>
  <c r="AG61" i="14"/>
  <c r="AF61" i="14"/>
  <c r="AE61" i="14"/>
  <c r="AD61" i="14"/>
  <c r="AC61" i="14"/>
  <c r="AB61" i="14"/>
  <c r="AA61" i="14"/>
  <c r="Z61" i="14"/>
  <c r="Y61" i="14"/>
  <c r="X61" i="14"/>
  <c r="W61" i="14"/>
  <c r="V61" i="14"/>
  <c r="U61" i="14"/>
  <c r="T61" i="14"/>
  <c r="S61" i="14"/>
  <c r="Q61" i="14"/>
  <c r="P61" i="14"/>
  <c r="O61" i="14"/>
  <c r="N61" i="14"/>
  <c r="M61" i="14"/>
  <c r="L61" i="14"/>
  <c r="K61" i="14"/>
  <c r="J61" i="14"/>
  <c r="I61" i="14"/>
  <c r="H61" i="14"/>
  <c r="G61" i="14"/>
  <c r="F61" i="14"/>
  <c r="E61" i="14"/>
  <c r="D61" i="14"/>
  <c r="C61" i="14"/>
  <c r="R60" i="14"/>
  <c r="AP60" i="14" s="1"/>
  <c r="R59" i="14"/>
  <c r="AP59" i="14" s="1"/>
  <c r="R58" i="14"/>
  <c r="AP58" i="14" s="1"/>
  <c r="R57" i="14"/>
  <c r="AP57" i="14" s="1"/>
  <c r="R56" i="14"/>
  <c r="AP56" i="14" s="1"/>
  <c r="AO55" i="14"/>
  <c r="AN55" i="14"/>
  <c r="AM55" i="14"/>
  <c r="AL55" i="14"/>
  <c r="AK55" i="14"/>
  <c r="AJ55" i="14"/>
  <c r="AI55" i="14"/>
  <c r="AH55" i="14"/>
  <c r="AG55" i="14"/>
  <c r="AF55" i="14"/>
  <c r="AE55" i="14"/>
  <c r="AD55" i="14"/>
  <c r="AC55" i="14"/>
  <c r="AB55" i="14"/>
  <c r="AA55" i="14"/>
  <c r="Z55" i="14"/>
  <c r="Y55" i="14"/>
  <c r="X55" i="14"/>
  <c r="W55" i="14"/>
  <c r="V55" i="14"/>
  <c r="U55" i="14"/>
  <c r="T55" i="14"/>
  <c r="S55" i="14"/>
  <c r="Q55" i="14"/>
  <c r="P55" i="14"/>
  <c r="O55" i="14"/>
  <c r="N55" i="14"/>
  <c r="M55" i="14"/>
  <c r="L55" i="14"/>
  <c r="K55" i="14"/>
  <c r="J55" i="14"/>
  <c r="I55" i="14"/>
  <c r="H55" i="14"/>
  <c r="G55" i="14"/>
  <c r="F55" i="14"/>
  <c r="E55" i="14"/>
  <c r="D55" i="14"/>
  <c r="C55" i="14"/>
  <c r="R54" i="14"/>
  <c r="AP54" i="14" s="1"/>
  <c r="R53" i="14"/>
  <c r="AP53" i="14" s="1"/>
  <c r="R52" i="14"/>
  <c r="AP52" i="14" s="1"/>
  <c r="R51" i="14"/>
  <c r="AP51" i="14" s="1"/>
  <c r="AO50" i="14"/>
  <c r="AN50" i="14"/>
  <c r="AM50" i="14"/>
  <c r="AL50" i="14"/>
  <c r="AK50" i="14"/>
  <c r="AJ50" i="14"/>
  <c r="AI50" i="14"/>
  <c r="AH50" i="14"/>
  <c r="AG50" i="14"/>
  <c r="AF50" i="14"/>
  <c r="AE50" i="14"/>
  <c r="AD50" i="14"/>
  <c r="AC50" i="14"/>
  <c r="AB50" i="14"/>
  <c r="AA50" i="14"/>
  <c r="Z50" i="14"/>
  <c r="Y50" i="14"/>
  <c r="X50" i="14"/>
  <c r="W50" i="14"/>
  <c r="V50" i="14"/>
  <c r="U50" i="14"/>
  <c r="T50" i="14"/>
  <c r="S50" i="14"/>
  <c r="Q50" i="14"/>
  <c r="P50" i="14"/>
  <c r="O50" i="14"/>
  <c r="N50" i="14"/>
  <c r="M50" i="14"/>
  <c r="L50" i="14"/>
  <c r="K50" i="14"/>
  <c r="J50" i="14"/>
  <c r="I50" i="14"/>
  <c r="H50" i="14"/>
  <c r="G50" i="14"/>
  <c r="F50" i="14"/>
  <c r="E50" i="14"/>
  <c r="D50" i="14"/>
  <c r="C50" i="14"/>
  <c r="R49" i="14"/>
  <c r="AP49" i="14" s="1"/>
  <c r="R48" i="14"/>
  <c r="AP48" i="14" s="1"/>
  <c r="R47" i="14"/>
  <c r="AP47" i="14" s="1"/>
  <c r="R46" i="14"/>
  <c r="AP46" i="14" s="1"/>
  <c r="R45" i="14"/>
  <c r="AP45" i="14" s="1"/>
  <c r="R44" i="14"/>
  <c r="AP44" i="14" s="1"/>
  <c r="R43" i="14"/>
  <c r="AP43" i="14" s="1"/>
  <c r="AP42" i="14" s="1"/>
  <c r="AO42" i="14"/>
  <c r="AO39" i="14" s="1"/>
  <c r="AN42" i="14"/>
  <c r="AN39" i="14" s="1"/>
  <c r="AM42" i="14"/>
  <c r="AL42" i="14"/>
  <c r="AK42" i="14"/>
  <c r="AK39" i="14" s="1"/>
  <c r="AJ42" i="14"/>
  <c r="AJ39" i="14" s="1"/>
  <c r="AI42" i="14"/>
  <c r="AH42" i="14"/>
  <c r="AG42" i="14"/>
  <c r="AG39" i="14" s="1"/>
  <c r="AF42" i="14"/>
  <c r="AF39" i="14" s="1"/>
  <c r="AE42" i="14"/>
  <c r="AD42" i="14"/>
  <c r="AC42" i="14"/>
  <c r="AC39" i="14" s="1"/>
  <c r="AB42" i="14"/>
  <c r="AB39" i="14" s="1"/>
  <c r="AA42" i="14"/>
  <c r="Z42" i="14"/>
  <c r="Y42" i="14"/>
  <c r="Y39" i="14" s="1"/>
  <c r="X42" i="14"/>
  <c r="X39" i="14" s="1"/>
  <c r="W42" i="14"/>
  <c r="V42" i="14"/>
  <c r="U42" i="14"/>
  <c r="U39" i="14" s="1"/>
  <c r="T42" i="14"/>
  <c r="T39" i="14" s="1"/>
  <c r="S42" i="14"/>
  <c r="Q42" i="14"/>
  <c r="Q39" i="14" s="1"/>
  <c r="P42" i="14"/>
  <c r="P39" i="14" s="1"/>
  <c r="O42" i="14"/>
  <c r="N42" i="14"/>
  <c r="M42" i="14"/>
  <c r="M39" i="14" s="1"/>
  <c r="L42" i="14"/>
  <c r="L39" i="14" s="1"/>
  <c r="K42" i="14"/>
  <c r="J42" i="14"/>
  <c r="I42" i="14"/>
  <c r="I39" i="14" s="1"/>
  <c r="H42" i="14"/>
  <c r="H39" i="14" s="1"/>
  <c r="G42" i="14"/>
  <c r="F42" i="14"/>
  <c r="E42" i="14"/>
  <c r="E39" i="14" s="1"/>
  <c r="D42" i="14"/>
  <c r="D39" i="14" s="1"/>
  <c r="C42" i="14"/>
  <c r="R41" i="14"/>
  <c r="AP41" i="14" s="1"/>
  <c r="AP40" i="14" s="1"/>
  <c r="AO40" i="14"/>
  <c r="AN40" i="14"/>
  <c r="AM40" i="14"/>
  <c r="AL40" i="14"/>
  <c r="AK40" i="14"/>
  <c r="AJ40" i="14"/>
  <c r="AI40" i="14"/>
  <c r="AH40" i="14"/>
  <c r="AG40" i="14"/>
  <c r="AF40" i="14"/>
  <c r="AE40" i="14"/>
  <c r="AD40" i="14"/>
  <c r="AC40" i="14"/>
  <c r="AB40" i="14"/>
  <c r="AA40" i="14"/>
  <c r="Z40" i="14"/>
  <c r="Y40" i="14"/>
  <c r="X40" i="14"/>
  <c r="W40" i="14"/>
  <c r="V40" i="14"/>
  <c r="U40" i="14"/>
  <c r="T40" i="14"/>
  <c r="S40" i="14"/>
  <c r="Q40" i="14"/>
  <c r="P40" i="14"/>
  <c r="O40" i="14"/>
  <c r="N40" i="14"/>
  <c r="M40" i="14"/>
  <c r="L40" i="14"/>
  <c r="K40" i="14"/>
  <c r="J40" i="14"/>
  <c r="I40" i="14"/>
  <c r="H40" i="14"/>
  <c r="G40" i="14"/>
  <c r="F40" i="14"/>
  <c r="E40" i="14"/>
  <c r="D40" i="14"/>
  <c r="C40" i="14"/>
  <c r="AM39" i="14"/>
  <c r="AL39" i="14"/>
  <c r="AI39" i="14"/>
  <c r="AH39" i="14"/>
  <c r="AE39" i="14"/>
  <c r="AD39" i="14"/>
  <c r="AA39" i="14"/>
  <c r="Z39" i="14"/>
  <c r="W39" i="14"/>
  <c r="V39" i="14"/>
  <c r="S39" i="14"/>
  <c r="O39" i="14"/>
  <c r="N39" i="14"/>
  <c r="K39" i="14"/>
  <c r="J39" i="14"/>
  <c r="G39" i="14"/>
  <c r="F39" i="14"/>
  <c r="C39" i="14"/>
  <c r="R38" i="14"/>
  <c r="AP38" i="14" s="1"/>
  <c r="R37" i="14"/>
  <c r="AP37" i="14" s="1"/>
  <c r="R36" i="14"/>
  <c r="AP36" i="14" s="1"/>
  <c r="R35" i="14"/>
  <c r="AP35" i="14" s="1"/>
  <c r="R34" i="14"/>
  <c r="AP34" i="14" s="1"/>
  <c r="R33" i="14"/>
  <c r="AP33" i="14" s="1"/>
  <c r="R32" i="14"/>
  <c r="AP32" i="14" s="1"/>
  <c r="R31" i="14"/>
  <c r="AP31" i="14" s="1"/>
  <c r="R30" i="14"/>
  <c r="AP30" i="14" s="1"/>
  <c r="AP29" i="14" s="1"/>
  <c r="AO29" i="14"/>
  <c r="AO10" i="14" s="1"/>
  <c r="AN29" i="14"/>
  <c r="AN10" i="14" s="1"/>
  <c r="AM29" i="14"/>
  <c r="AL29" i="14"/>
  <c r="AK29" i="14"/>
  <c r="AJ29" i="14"/>
  <c r="AI29" i="14"/>
  <c r="AH29" i="14"/>
  <c r="AG29" i="14"/>
  <c r="AG10" i="14" s="1"/>
  <c r="AF29" i="14"/>
  <c r="AF10" i="14" s="1"/>
  <c r="AE29" i="14"/>
  <c r="AD29" i="14"/>
  <c r="AC29" i="14"/>
  <c r="AB29" i="14"/>
  <c r="AA29" i="14"/>
  <c r="Z29" i="14"/>
  <c r="Y29" i="14"/>
  <c r="Y10" i="14" s="1"/>
  <c r="X29" i="14"/>
  <c r="X10" i="14" s="1"/>
  <c r="W29" i="14"/>
  <c r="V29" i="14"/>
  <c r="U29" i="14"/>
  <c r="T29" i="14"/>
  <c r="S29" i="14"/>
  <c r="Q29" i="14"/>
  <c r="Q10" i="14" s="1"/>
  <c r="P29" i="14"/>
  <c r="P10" i="14" s="1"/>
  <c r="O29" i="14"/>
  <c r="N29" i="14"/>
  <c r="M29" i="14"/>
  <c r="L29" i="14"/>
  <c r="K29" i="14"/>
  <c r="J29" i="14"/>
  <c r="I29" i="14"/>
  <c r="I10" i="14" s="1"/>
  <c r="H29" i="14"/>
  <c r="H10" i="14" s="1"/>
  <c r="G29" i="14"/>
  <c r="F29" i="14"/>
  <c r="E29" i="14"/>
  <c r="D29" i="14"/>
  <c r="C29" i="14"/>
  <c r="R28" i="14"/>
  <c r="AP28" i="14" s="1"/>
  <c r="R27" i="14"/>
  <c r="AP27" i="14" s="1"/>
  <c r="R26" i="14"/>
  <c r="AP26" i="14" s="1"/>
  <c r="R25" i="14"/>
  <c r="AP25" i="14" s="1"/>
  <c r="R24" i="14"/>
  <c r="AP24" i="14" s="1"/>
  <c r="R23" i="14"/>
  <c r="AP23" i="14" s="1"/>
  <c r="AO22" i="14"/>
  <c r="AN22" i="14"/>
  <c r="AM22" i="14"/>
  <c r="AL22" i="14"/>
  <c r="AK22" i="14"/>
  <c r="AJ22" i="14"/>
  <c r="AI22" i="14"/>
  <c r="AH22" i="14"/>
  <c r="AG22" i="14"/>
  <c r="AF22" i="14"/>
  <c r="AE22" i="14"/>
  <c r="AD22" i="14"/>
  <c r="AC22" i="14"/>
  <c r="AB22" i="14"/>
  <c r="AA22" i="14"/>
  <c r="Z22" i="14"/>
  <c r="Y22" i="14"/>
  <c r="X22" i="14"/>
  <c r="W22" i="14"/>
  <c r="V22" i="14"/>
  <c r="U22" i="14"/>
  <c r="T22" i="14"/>
  <c r="S22" i="14"/>
  <c r="Q22" i="14"/>
  <c r="P22" i="14"/>
  <c r="O22" i="14"/>
  <c r="N22" i="14"/>
  <c r="M22" i="14"/>
  <c r="L22" i="14"/>
  <c r="K22" i="14"/>
  <c r="J22" i="14"/>
  <c r="I22" i="14"/>
  <c r="H22" i="14"/>
  <c r="G22" i="14"/>
  <c r="F22" i="14"/>
  <c r="E22" i="14"/>
  <c r="D22" i="14"/>
  <c r="C22" i="14"/>
  <c r="R21" i="14"/>
  <c r="AP21" i="14" s="1"/>
  <c r="R20" i="14"/>
  <c r="AP20" i="14" s="1"/>
  <c r="R19" i="14"/>
  <c r="R18" i="14" s="1"/>
  <c r="AO18" i="14"/>
  <c r="AN18" i="14"/>
  <c r="AM18" i="14"/>
  <c r="AL18" i="14"/>
  <c r="AK18" i="14"/>
  <c r="AJ18" i="14"/>
  <c r="AI18" i="14"/>
  <c r="AI10" i="14" s="1"/>
  <c r="AI68" i="14" s="1"/>
  <c r="AH18" i="14"/>
  <c r="AG18" i="14"/>
  <c r="AF18" i="14"/>
  <c r="AE18" i="14"/>
  <c r="AD18" i="14"/>
  <c r="AC18" i="14"/>
  <c r="AB18" i="14"/>
  <c r="AA18" i="14"/>
  <c r="AA10" i="14" s="1"/>
  <c r="AA68" i="14" s="1"/>
  <c r="Z18" i="14"/>
  <c r="Y18" i="14"/>
  <c r="X18" i="14"/>
  <c r="W18" i="14"/>
  <c r="V18" i="14"/>
  <c r="U18" i="14"/>
  <c r="T18" i="14"/>
  <c r="S18" i="14"/>
  <c r="S10" i="14" s="1"/>
  <c r="S68" i="14" s="1"/>
  <c r="Q18" i="14"/>
  <c r="P18" i="14"/>
  <c r="O18" i="14"/>
  <c r="N18" i="14"/>
  <c r="M18" i="14"/>
  <c r="L18" i="14"/>
  <c r="K18" i="14"/>
  <c r="K10" i="14" s="1"/>
  <c r="K68" i="14" s="1"/>
  <c r="J18" i="14"/>
  <c r="I18" i="14"/>
  <c r="H18" i="14"/>
  <c r="G18" i="14"/>
  <c r="F18" i="14"/>
  <c r="E18" i="14"/>
  <c r="D18" i="14"/>
  <c r="C18" i="14"/>
  <c r="C10" i="14" s="1"/>
  <c r="C68" i="14" s="1"/>
  <c r="R17" i="14"/>
  <c r="AP17" i="14" s="1"/>
  <c r="R16" i="14"/>
  <c r="AP16" i="14" s="1"/>
  <c r="AP15" i="14" s="1"/>
  <c r="AO15" i="14"/>
  <c r="AN15" i="14"/>
  <c r="AM15" i="14"/>
  <c r="AM10" i="14" s="1"/>
  <c r="AL15" i="14"/>
  <c r="AL10" i="14" s="1"/>
  <c r="AK15" i="14"/>
  <c r="AJ15" i="14"/>
  <c r="AI15" i="14"/>
  <c r="AH15" i="14"/>
  <c r="AH10" i="14" s="1"/>
  <c r="AH68" i="14" s="1"/>
  <c r="AG15" i="14"/>
  <c r="AF15" i="14"/>
  <c r="AE15" i="14"/>
  <c r="AE10" i="14" s="1"/>
  <c r="AD15" i="14"/>
  <c r="AD10" i="14" s="1"/>
  <c r="AC15" i="14"/>
  <c r="AB15" i="14"/>
  <c r="AA15" i="14"/>
  <c r="Z15" i="14"/>
  <c r="Z10" i="14" s="1"/>
  <c r="Z68" i="14" s="1"/>
  <c r="Y15" i="14"/>
  <c r="X15" i="14"/>
  <c r="W15" i="14"/>
  <c r="W10" i="14" s="1"/>
  <c r="V15" i="14"/>
  <c r="V10" i="14" s="1"/>
  <c r="U15" i="14"/>
  <c r="T15" i="14"/>
  <c r="S15" i="14"/>
  <c r="Q15" i="14"/>
  <c r="P15" i="14"/>
  <c r="O15" i="14"/>
  <c r="O10" i="14" s="1"/>
  <c r="N15" i="14"/>
  <c r="N10" i="14" s="1"/>
  <c r="M15" i="14"/>
  <c r="L15" i="14"/>
  <c r="K15" i="14"/>
  <c r="J15" i="14"/>
  <c r="J10" i="14" s="1"/>
  <c r="J68" i="14" s="1"/>
  <c r="I15" i="14"/>
  <c r="H15" i="14"/>
  <c r="G15" i="14"/>
  <c r="G10" i="14" s="1"/>
  <c r="F15" i="14"/>
  <c r="F10" i="14" s="1"/>
  <c r="E15" i="14"/>
  <c r="D15" i="14"/>
  <c r="C15" i="14"/>
  <c r="R14" i="14"/>
  <c r="AP14" i="14" s="1"/>
  <c r="R13" i="14"/>
  <c r="AP13" i="14" s="1"/>
  <c r="R12" i="14"/>
  <c r="AP12" i="14" s="1"/>
  <c r="AO11" i="14"/>
  <c r="AN11" i="14"/>
  <c r="AM11" i="14"/>
  <c r="AL11" i="14"/>
  <c r="AK11" i="14"/>
  <c r="AJ11" i="14"/>
  <c r="AI11" i="14"/>
  <c r="AH11" i="14"/>
  <c r="AG11" i="14"/>
  <c r="AF11" i="14"/>
  <c r="AE11" i="14"/>
  <c r="AD11" i="14"/>
  <c r="AC11" i="14"/>
  <c r="AB11" i="14"/>
  <c r="AA11" i="14"/>
  <c r="Z11" i="14"/>
  <c r="Y11" i="14"/>
  <c r="X11" i="14"/>
  <c r="W11" i="14"/>
  <c r="V11" i="14"/>
  <c r="U11" i="14"/>
  <c r="T11" i="14"/>
  <c r="S11" i="14"/>
  <c r="Q11" i="14"/>
  <c r="P11" i="14"/>
  <c r="O11" i="14"/>
  <c r="N11" i="14"/>
  <c r="M11" i="14"/>
  <c r="L11" i="14"/>
  <c r="K11" i="14"/>
  <c r="J11" i="14"/>
  <c r="I11" i="14"/>
  <c r="H11" i="14"/>
  <c r="G11" i="14"/>
  <c r="F11" i="14"/>
  <c r="E11" i="14"/>
  <c r="D11" i="14"/>
  <c r="C11" i="14"/>
  <c r="AK10" i="14"/>
  <c r="AJ10" i="14"/>
  <c r="AC10" i="14"/>
  <c r="AB10" i="14"/>
  <c r="U10" i="14"/>
  <c r="T10" i="14"/>
  <c r="M10" i="14"/>
  <c r="L10" i="14"/>
  <c r="E10" i="14"/>
  <c r="D10" i="14"/>
  <c r="R9" i="14"/>
  <c r="AP9" i="14" s="1"/>
  <c r="AP8" i="14" s="1"/>
  <c r="AO8" i="14"/>
  <c r="AO68" i="14" s="1"/>
  <c r="AN8" i="14"/>
  <c r="AM8" i="14"/>
  <c r="AL8" i="14"/>
  <c r="AL68" i="14" s="1"/>
  <c r="AK8" i="14"/>
  <c r="AJ8" i="14"/>
  <c r="AJ68" i="14" s="1"/>
  <c r="AI8" i="14"/>
  <c r="AH8" i="14"/>
  <c r="AG8" i="14"/>
  <c r="AG68" i="14" s="1"/>
  <c r="AF8" i="14"/>
  <c r="AE8" i="14"/>
  <c r="AD8" i="14"/>
  <c r="AD68" i="14" s="1"/>
  <c r="AC8" i="14"/>
  <c r="AB8" i="14"/>
  <c r="AB68" i="14" s="1"/>
  <c r="AA8" i="14"/>
  <c r="Z8" i="14"/>
  <c r="Y8" i="14"/>
  <c r="Y68" i="14" s="1"/>
  <c r="X8" i="14"/>
  <c r="W8" i="14"/>
  <c r="V8" i="14"/>
  <c r="V68" i="14" s="1"/>
  <c r="U8" i="14"/>
  <c r="T8" i="14"/>
  <c r="T68" i="14" s="1"/>
  <c r="S8" i="14"/>
  <c r="Q8" i="14"/>
  <c r="P8" i="14"/>
  <c r="P68" i="14" s="1"/>
  <c r="O8" i="14"/>
  <c r="O68" i="14" s="1"/>
  <c r="N8" i="14"/>
  <c r="M8" i="14"/>
  <c r="M68" i="14" s="1"/>
  <c r="L8" i="14"/>
  <c r="K8" i="14"/>
  <c r="J8" i="14"/>
  <c r="I8" i="14"/>
  <c r="H8" i="14"/>
  <c r="H68" i="14" s="1"/>
  <c r="G8" i="14"/>
  <c r="G68" i="14" s="1"/>
  <c r="F8" i="14"/>
  <c r="E8" i="14"/>
  <c r="E68" i="14" s="1"/>
  <c r="D8" i="14"/>
  <c r="C8" i="14"/>
  <c r="R66" i="13"/>
  <c r="AP66" i="13" s="1"/>
  <c r="R65" i="13"/>
  <c r="AP65" i="13" s="1"/>
  <c r="R64" i="13"/>
  <c r="AP64" i="13" s="1"/>
  <c r="AP63" i="13"/>
  <c r="R63" i="13"/>
  <c r="R62" i="13"/>
  <c r="AP62" i="13" s="1"/>
  <c r="AP61" i="13" s="1"/>
  <c r="AO61" i="13"/>
  <c r="AN61" i="13"/>
  <c r="AM61" i="13"/>
  <c r="AL61" i="13"/>
  <c r="AK61" i="13"/>
  <c r="AJ61" i="13"/>
  <c r="AI61" i="13"/>
  <c r="AH61" i="13"/>
  <c r="AG61" i="13"/>
  <c r="AF61" i="13"/>
  <c r="AE61" i="13"/>
  <c r="AD61" i="13"/>
  <c r="AC61" i="13"/>
  <c r="AB61" i="13"/>
  <c r="AA61" i="13"/>
  <c r="Z61" i="13"/>
  <c r="Y61" i="13"/>
  <c r="X61" i="13"/>
  <c r="W61" i="13"/>
  <c r="V61" i="13"/>
  <c r="U61" i="13"/>
  <c r="T61" i="13"/>
  <c r="S61" i="13"/>
  <c r="Q61" i="13"/>
  <c r="P61" i="13"/>
  <c r="O61" i="13"/>
  <c r="N61" i="13"/>
  <c r="M61" i="13"/>
  <c r="L61" i="13"/>
  <c r="K61" i="13"/>
  <c r="J61" i="13"/>
  <c r="I61" i="13"/>
  <c r="H61" i="13"/>
  <c r="G61" i="13"/>
  <c r="F61" i="13"/>
  <c r="E61" i="13"/>
  <c r="D61" i="13"/>
  <c r="C61" i="13"/>
  <c r="R60" i="13"/>
  <c r="AP60" i="13" s="1"/>
  <c r="R59" i="13"/>
  <c r="AP59" i="13" s="1"/>
  <c r="AP58" i="13"/>
  <c r="R58" i="13"/>
  <c r="R57" i="13"/>
  <c r="AP57" i="13" s="1"/>
  <c r="R56" i="13"/>
  <c r="AP56" i="13" s="1"/>
  <c r="AO55" i="13"/>
  <c r="AN55" i="13"/>
  <c r="AM55" i="13"/>
  <c r="AL55" i="13"/>
  <c r="AK55" i="13"/>
  <c r="AJ55" i="13"/>
  <c r="AI55" i="13"/>
  <c r="AH55" i="13"/>
  <c r="AG55" i="13"/>
  <c r="AF55" i="13"/>
  <c r="AE55" i="13"/>
  <c r="AD55" i="13"/>
  <c r="AC55" i="13"/>
  <c r="AB55" i="13"/>
  <c r="AA55" i="13"/>
  <c r="Z55" i="13"/>
  <c r="Y55" i="13"/>
  <c r="X55" i="13"/>
  <c r="W55" i="13"/>
  <c r="V55" i="13"/>
  <c r="U55" i="13"/>
  <c r="T55" i="13"/>
  <c r="S55" i="13"/>
  <c r="Q55" i="13"/>
  <c r="P55" i="13"/>
  <c r="O55" i="13"/>
  <c r="N55" i="13"/>
  <c r="M55" i="13"/>
  <c r="L55" i="13"/>
  <c r="K55" i="13"/>
  <c r="J55" i="13"/>
  <c r="I55" i="13"/>
  <c r="H55" i="13"/>
  <c r="G55" i="13"/>
  <c r="F55" i="13"/>
  <c r="E55" i="13"/>
  <c r="D55" i="13"/>
  <c r="C55" i="13"/>
  <c r="R54" i="13"/>
  <c r="AP54" i="13" s="1"/>
  <c r="AP53" i="13"/>
  <c r="R53" i="13"/>
  <c r="R52" i="13"/>
  <c r="AP52" i="13" s="1"/>
  <c r="R51" i="13"/>
  <c r="AP51" i="13" s="1"/>
  <c r="AP50" i="13" s="1"/>
  <c r="AO50" i="13"/>
  <c r="AN50" i="13"/>
  <c r="AM50" i="13"/>
  <c r="AL50" i="13"/>
  <c r="AK50" i="13"/>
  <c r="AJ50" i="13"/>
  <c r="AI50" i="13"/>
  <c r="AH50" i="13"/>
  <c r="AG50" i="13"/>
  <c r="AF50" i="13"/>
  <c r="AE50" i="13"/>
  <c r="AD50" i="13"/>
  <c r="AC50" i="13"/>
  <c r="AB50" i="13"/>
  <c r="AA50" i="13"/>
  <c r="Z50" i="13"/>
  <c r="Y50" i="13"/>
  <c r="X50" i="13"/>
  <c r="W50" i="13"/>
  <c r="V50" i="13"/>
  <c r="U50" i="13"/>
  <c r="T50" i="13"/>
  <c r="S50" i="13"/>
  <c r="Q50" i="13"/>
  <c r="P50" i="13"/>
  <c r="O50" i="13"/>
  <c r="N50" i="13"/>
  <c r="M50" i="13"/>
  <c r="L50" i="13"/>
  <c r="K50" i="13"/>
  <c r="J50" i="13"/>
  <c r="I50" i="13"/>
  <c r="H50" i="13"/>
  <c r="G50" i="13"/>
  <c r="F50" i="13"/>
  <c r="E50" i="13"/>
  <c r="D50" i="13"/>
  <c r="C50" i="13"/>
  <c r="R49" i="13"/>
  <c r="AP49" i="13" s="1"/>
  <c r="AP48" i="13"/>
  <c r="R48" i="13"/>
  <c r="R47" i="13"/>
  <c r="AP47" i="13" s="1"/>
  <c r="R46" i="13"/>
  <c r="AP46" i="13" s="1"/>
  <c r="R45" i="13"/>
  <c r="AP45" i="13" s="1"/>
  <c r="AP44" i="13"/>
  <c r="R44" i="13"/>
  <c r="R43" i="13"/>
  <c r="AP43" i="13" s="1"/>
  <c r="AO42" i="13"/>
  <c r="AN42" i="13"/>
  <c r="AM42" i="13"/>
  <c r="AL42" i="13"/>
  <c r="AL39" i="13" s="1"/>
  <c r="AK42" i="13"/>
  <c r="AJ42" i="13"/>
  <c r="AI42" i="13"/>
  <c r="AH42" i="13"/>
  <c r="AG42" i="13"/>
  <c r="AF42" i="13"/>
  <c r="AE42" i="13"/>
  <c r="AD42" i="13"/>
  <c r="AD39" i="13" s="1"/>
  <c r="AC42" i="13"/>
  <c r="AB42" i="13"/>
  <c r="AA42" i="13"/>
  <c r="Z42" i="13"/>
  <c r="Y42" i="13"/>
  <c r="X42" i="13"/>
  <c r="W42" i="13"/>
  <c r="V42" i="13"/>
  <c r="V39" i="13" s="1"/>
  <c r="U42" i="13"/>
  <c r="T42" i="13"/>
  <c r="S42" i="13"/>
  <c r="Q42" i="13"/>
  <c r="P42" i="13"/>
  <c r="O42" i="13"/>
  <c r="N42" i="13"/>
  <c r="N39" i="13" s="1"/>
  <c r="M42" i="13"/>
  <c r="L42" i="13"/>
  <c r="K42" i="13"/>
  <c r="J42" i="13"/>
  <c r="I42" i="13"/>
  <c r="H42" i="13"/>
  <c r="G42" i="13"/>
  <c r="F42" i="13"/>
  <c r="F39" i="13" s="1"/>
  <c r="E42" i="13"/>
  <c r="D42" i="13"/>
  <c r="C42" i="13"/>
  <c r="R41" i="13"/>
  <c r="AP41" i="13" s="1"/>
  <c r="AP40" i="13" s="1"/>
  <c r="AO40" i="13"/>
  <c r="AN40" i="13"/>
  <c r="AM40" i="13"/>
  <c r="AL40" i="13"/>
  <c r="AK40" i="13"/>
  <c r="AJ40" i="13"/>
  <c r="AI40" i="13"/>
  <c r="AH40" i="13"/>
  <c r="AG40" i="13"/>
  <c r="AF40" i="13"/>
  <c r="AE40" i="13"/>
  <c r="AD40" i="13"/>
  <c r="AC40" i="13"/>
  <c r="AB40" i="13"/>
  <c r="AA40" i="13"/>
  <c r="Z40" i="13"/>
  <c r="Y40" i="13"/>
  <c r="X40" i="13"/>
  <c r="W40" i="13"/>
  <c r="V40" i="13"/>
  <c r="U40" i="13"/>
  <c r="T40" i="13"/>
  <c r="S40" i="13"/>
  <c r="Q40" i="13"/>
  <c r="P40" i="13"/>
  <c r="O40" i="13"/>
  <c r="N40" i="13"/>
  <c r="M40" i="13"/>
  <c r="L40" i="13"/>
  <c r="K40" i="13"/>
  <c r="J40" i="13"/>
  <c r="I40" i="13"/>
  <c r="H40" i="13"/>
  <c r="G40" i="13"/>
  <c r="F40" i="13"/>
  <c r="E40" i="13"/>
  <c r="D40" i="13"/>
  <c r="C40" i="13"/>
  <c r="AO39" i="13"/>
  <c r="AN39" i="13"/>
  <c r="AM39" i="13"/>
  <c r="AK39" i="13"/>
  <c r="AJ39" i="13"/>
  <c r="AI39" i="13"/>
  <c r="AH39" i="13"/>
  <c r="AG39" i="13"/>
  <c r="AF39" i="13"/>
  <c r="AE39" i="13"/>
  <c r="AC39" i="13"/>
  <c r="AB39" i="13"/>
  <c r="AA39" i="13"/>
  <c r="Z39" i="13"/>
  <c r="Y39" i="13"/>
  <c r="X39" i="13"/>
  <c r="W39" i="13"/>
  <c r="U39" i="13"/>
  <c r="T39" i="13"/>
  <c r="S39" i="13"/>
  <c r="Q39" i="13"/>
  <c r="P39" i="13"/>
  <c r="O39" i="13"/>
  <c r="M39" i="13"/>
  <c r="L39" i="13"/>
  <c r="K39" i="13"/>
  <c r="J39" i="13"/>
  <c r="I39" i="13"/>
  <c r="H39" i="13"/>
  <c r="G39" i="13"/>
  <c r="E39" i="13"/>
  <c r="D39" i="13"/>
  <c r="C39" i="13"/>
  <c r="R38" i="13"/>
  <c r="AP38" i="13" s="1"/>
  <c r="AP37" i="13"/>
  <c r="R37" i="13"/>
  <c r="R36" i="13"/>
  <c r="AP36" i="13" s="1"/>
  <c r="R35" i="13"/>
  <c r="AP35" i="13" s="1"/>
  <c r="R34" i="13"/>
  <c r="AP34" i="13" s="1"/>
  <c r="AP33" i="13"/>
  <c r="R33" i="13"/>
  <c r="R32" i="13"/>
  <c r="AP32" i="13" s="1"/>
  <c r="R31" i="13"/>
  <c r="AP31" i="13" s="1"/>
  <c r="R30" i="13"/>
  <c r="AP30" i="13" s="1"/>
  <c r="AO29" i="13"/>
  <c r="AN29" i="13"/>
  <c r="AM29" i="13"/>
  <c r="AL29" i="13"/>
  <c r="AK29" i="13"/>
  <c r="AJ29" i="13"/>
  <c r="AI29" i="13"/>
  <c r="AH29" i="13"/>
  <c r="AH10" i="13" s="1"/>
  <c r="AG29" i="13"/>
  <c r="AF29" i="13"/>
  <c r="AE29" i="13"/>
  <c r="AD29" i="13"/>
  <c r="AC29" i="13"/>
  <c r="AB29" i="13"/>
  <c r="AA29" i="13"/>
  <c r="Z29" i="13"/>
  <c r="Z10" i="13" s="1"/>
  <c r="Y29" i="13"/>
  <c r="X29" i="13"/>
  <c r="W29" i="13"/>
  <c r="V29" i="13"/>
  <c r="U29" i="13"/>
  <c r="T29" i="13"/>
  <c r="S29" i="13"/>
  <c r="R29" i="13"/>
  <c r="Q29" i="13"/>
  <c r="P29" i="13"/>
  <c r="O29" i="13"/>
  <c r="N29" i="13"/>
  <c r="M29" i="13"/>
  <c r="L29" i="13"/>
  <c r="K29" i="13"/>
  <c r="J29" i="13"/>
  <c r="J10" i="13" s="1"/>
  <c r="I29" i="13"/>
  <c r="H29" i="13"/>
  <c r="G29" i="13"/>
  <c r="F29" i="13"/>
  <c r="E29" i="13"/>
  <c r="D29" i="13"/>
  <c r="C29" i="13"/>
  <c r="AP28" i="13"/>
  <c r="R28" i="13"/>
  <c r="R27" i="13"/>
  <c r="AP27" i="13" s="1"/>
  <c r="R26" i="13"/>
  <c r="AP26" i="13" s="1"/>
  <c r="R25" i="13"/>
  <c r="AP25" i="13" s="1"/>
  <c r="AP24" i="13"/>
  <c r="R24" i="13"/>
  <c r="R23" i="13"/>
  <c r="AP23" i="13" s="1"/>
  <c r="AO22" i="13"/>
  <c r="AN22" i="13"/>
  <c r="AM22" i="13"/>
  <c r="AL22" i="13"/>
  <c r="AK22" i="13"/>
  <c r="AJ22" i="13"/>
  <c r="AI22" i="13"/>
  <c r="AH22" i="13"/>
  <c r="AG22" i="13"/>
  <c r="AF22" i="13"/>
  <c r="AE22" i="13"/>
  <c r="AD22" i="13"/>
  <c r="AC22" i="13"/>
  <c r="AB22" i="13"/>
  <c r="AA22" i="13"/>
  <c r="Z22" i="13"/>
  <c r="Y22" i="13"/>
  <c r="X22" i="13"/>
  <c r="W22" i="13"/>
  <c r="V22" i="13"/>
  <c r="U22" i="13"/>
  <c r="T22" i="13"/>
  <c r="S22" i="13"/>
  <c r="Q22" i="13"/>
  <c r="P22" i="13"/>
  <c r="O22" i="13"/>
  <c r="N22" i="13"/>
  <c r="M22" i="13"/>
  <c r="L22" i="13"/>
  <c r="K22" i="13"/>
  <c r="J22" i="13"/>
  <c r="I22" i="13"/>
  <c r="H22" i="13"/>
  <c r="G22" i="13"/>
  <c r="F22" i="13"/>
  <c r="E22" i="13"/>
  <c r="D22" i="13"/>
  <c r="C22" i="13"/>
  <c r="R21" i="13"/>
  <c r="AP21" i="13" s="1"/>
  <c r="R20" i="13"/>
  <c r="AP20" i="13" s="1"/>
  <c r="AP19" i="13"/>
  <c r="AP18" i="13" s="1"/>
  <c r="R19" i="13"/>
  <c r="R18" i="13" s="1"/>
  <c r="AO18" i="13"/>
  <c r="AN18" i="13"/>
  <c r="AM18" i="13"/>
  <c r="AL18" i="13"/>
  <c r="AK18" i="13"/>
  <c r="AJ18" i="13"/>
  <c r="AJ10" i="13" s="1"/>
  <c r="AJ68" i="13" s="1"/>
  <c r="AI18" i="13"/>
  <c r="AH18" i="13"/>
  <c r="AG18" i="13"/>
  <c r="AF18" i="13"/>
  <c r="AE18" i="13"/>
  <c r="AD18" i="13"/>
  <c r="AC18" i="13"/>
  <c r="AB18" i="13"/>
  <c r="AB10" i="13" s="1"/>
  <c r="AB68" i="13" s="1"/>
  <c r="AA18" i="13"/>
  <c r="Z18" i="13"/>
  <c r="Y18" i="13"/>
  <c r="X18" i="13"/>
  <c r="W18" i="13"/>
  <c r="V18" i="13"/>
  <c r="U18" i="13"/>
  <c r="T18" i="13"/>
  <c r="T10" i="13" s="1"/>
  <c r="T68" i="13" s="1"/>
  <c r="S18" i="13"/>
  <c r="Q18" i="13"/>
  <c r="P18" i="13"/>
  <c r="O18" i="13"/>
  <c r="N18" i="13"/>
  <c r="M18" i="13"/>
  <c r="L18" i="13"/>
  <c r="L10" i="13" s="1"/>
  <c r="L68" i="13" s="1"/>
  <c r="K18" i="13"/>
  <c r="J18" i="13"/>
  <c r="I18" i="13"/>
  <c r="H18" i="13"/>
  <c r="G18" i="13"/>
  <c r="F18" i="13"/>
  <c r="E18" i="13"/>
  <c r="D18" i="13"/>
  <c r="D10" i="13" s="1"/>
  <c r="D68" i="13" s="1"/>
  <c r="C18" i="13"/>
  <c r="R17" i="13"/>
  <c r="AP17" i="13" s="1"/>
  <c r="R16" i="13"/>
  <c r="AP16" i="13" s="1"/>
  <c r="AO15" i="13"/>
  <c r="AN15" i="13"/>
  <c r="AN10" i="13" s="1"/>
  <c r="AM15" i="13"/>
  <c r="AL15" i="13"/>
  <c r="AK15" i="13"/>
  <c r="AJ15" i="13"/>
  <c r="AI15" i="13"/>
  <c r="AH15" i="13"/>
  <c r="AG15" i="13"/>
  <c r="AF15" i="13"/>
  <c r="AF10" i="13" s="1"/>
  <c r="AE15" i="13"/>
  <c r="AD15" i="13"/>
  <c r="AC15" i="13"/>
  <c r="AB15" i="13"/>
  <c r="AA15" i="13"/>
  <c r="Z15" i="13"/>
  <c r="Y15" i="13"/>
  <c r="X15" i="13"/>
  <c r="X10" i="13" s="1"/>
  <c r="W15" i="13"/>
  <c r="V15" i="13"/>
  <c r="U15" i="13"/>
  <c r="T15" i="13"/>
  <c r="S15" i="13"/>
  <c r="Q15" i="13"/>
  <c r="P15" i="13"/>
  <c r="P10" i="13" s="1"/>
  <c r="O15" i="13"/>
  <c r="N15" i="13"/>
  <c r="M15" i="13"/>
  <c r="L15" i="13"/>
  <c r="K15" i="13"/>
  <c r="J15" i="13"/>
  <c r="I15" i="13"/>
  <c r="H15" i="13"/>
  <c r="H10" i="13" s="1"/>
  <c r="G15" i="13"/>
  <c r="F15" i="13"/>
  <c r="E15" i="13"/>
  <c r="D15" i="13"/>
  <c r="C15" i="13"/>
  <c r="R14" i="13"/>
  <c r="AP14" i="13" s="1"/>
  <c r="AP13" i="13"/>
  <c r="R13" i="13"/>
  <c r="R12" i="13"/>
  <c r="AP12" i="13" s="1"/>
  <c r="AP11" i="13" s="1"/>
  <c r="AO11" i="13"/>
  <c r="AN11" i="13"/>
  <c r="AM11" i="13"/>
  <c r="AL11" i="13"/>
  <c r="AK11" i="13"/>
  <c r="AJ11" i="13"/>
  <c r="AI11" i="13"/>
  <c r="AH11" i="13"/>
  <c r="AG11" i="13"/>
  <c r="AF11" i="13"/>
  <c r="AE11" i="13"/>
  <c r="AD11" i="13"/>
  <c r="AC11" i="13"/>
  <c r="AB11" i="13"/>
  <c r="AA11" i="13"/>
  <c r="Z11" i="13"/>
  <c r="Y11" i="13"/>
  <c r="X11" i="13"/>
  <c r="W11" i="13"/>
  <c r="V11" i="13"/>
  <c r="U11" i="13"/>
  <c r="T11" i="13"/>
  <c r="S11" i="13"/>
  <c r="Q11" i="13"/>
  <c r="P11" i="13"/>
  <c r="O11" i="13"/>
  <c r="N11" i="13"/>
  <c r="M11" i="13"/>
  <c r="L11" i="13"/>
  <c r="K11" i="13"/>
  <c r="J11" i="13"/>
  <c r="I11" i="13"/>
  <c r="H11" i="13"/>
  <c r="G11" i="13"/>
  <c r="F11" i="13"/>
  <c r="E11" i="13"/>
  <c r="D11" i="13"/>
  <c r="C11" i="13"/>
  <c r="AO10" i="13"/>
  <c r="AM10" i="13"/>
  <c r="AL10" i="13"/>
  <c r="AK10" i="13"/>
  <c r="AI10" i="13"/>
  <c r="AG10" i="13"/>
  <c r="AE10" i="13"/>
  <c r="AD10" i="13"/>
  <c r="AC10" i="13"/>
  <c r="AA10" i="13"/>
  <c r="Y10" i="13"/>
  <c r="W10" i="13"/>
  <c r="V10" i="13"/>
  <c r="U10" i="13"/>
  <c r="S10" i="13"/>
  <c r="Q10" i="13"/>
  <c r="O10" i="13"/>
  <c r="N10" i="13"/>
  <c r="M10" i="13"/>
  <c r="K10" i="13"/>
  <c r="I10" i="13"/>
  <c r="G10" i="13"/>
  <c r="F10" i="13"/>
  <c r="E10" i="13"/>
  <c r="C10" i="13"/>
  <c r="R9" i="13"/>
  <c r="AP9" i="13" s="1"/>
  <c r="AP8" i="13" s="1"/>
  <c r="AO8" i="13"/>
  <c r="AO68" i="13" s="1"/>
  <c r="AN8" i="13"/>
  <c r="AM8" i="13"/>
  <c r="AM68" i="13" s="1"/>
  <c r="AL8" i="13"/>
  <c r="AK8" i="13"/>
  <c r="AK68" i="13" s="1"/>
  <c r="AJ8" i="13"/>
  <c r="AI8" i="13"/>
  <c r="AI68" i="13" s="1"/>
  <c r="AH8" i="13"/>
  <c r="AH68" i="13" s="1"/>
  <c r="AG8" i="13"/>
  <c r="AG68" i="13" s="1"/>
  <c r="AF8" i="13"/>
  <c r="AE8" i="13"/>
  <c r="AE68" i="13" s="1"/>
  <c r="AD8" i="13"/>
  <c r="AC8" i="13"/>
  <c r="AC68" i="13" s="1"/>
  <c r="AB8" i="13"/>
  <c r="AA8" i="13"/>
  <c r="AA68" i="13" s="1"/>
  <c r="Z8" i="13"/>
  <c r="Z68" i="13" s="1"/>
  <c r="Y8" i="13"/>
  <c r="Y68" i="13" s="1"/>
  <c r="X8" i="13"/>
  <c r="W8" i="13"/>
  <c r="W68" i="13" s="1"/>
  <c r="V8" i="13"/>
  <c r="U8" i="13"/>
  <c r="U68" i="13" s="1"/>
  <c r="T8" i="13"/>
  <c r="S8" i="13"/>
  <c r="S68" i="13" s="1"/>
  <c r="Q8" i="13"/>
  <c r="Q68" i="13" s="1"/>
  <c r="P8" i="13"/>
  <c r="O8" i="13"/>
  <c r="O68" i="13" s="1"/>
  <c r="N8" i="13"/>
  <c r="M8" i="13"/>
  <c r="M68" i="13" s="1"/>
  <c r="L8" i="13"/>
  <c r="K8" i="13"/>
  <c r="K68" i="13" s="1"/>
  <c r="J8" i="13"/>
  <c r="J68" i="13" s="1"/>
  <c r="I8" i="13"/>
  <c r="I68" i="13" s="1"/>
  <c r="H8" i="13"/>
  <c r="G8" i="13"/>
  <c r="G68" i="13" s="1"/>
  <c r="F8" i="13"/>
  <c r="E8" i="13"/>
  <c r="E68" i="13" s="1"/>
  <c r="D8" i="13"/>
  <c r="C8" i="13"/>
  <c r="C68" i="13" s="1"/>
  <c r="R66" i="12"/>
  <c r="AP66" i="12" s="1"/>
  <c r="R65" i="12"/>
  <c r="AP65" i="12" s="1"/>
  <c r="AP64" i="12"/>
  <c r="R64" i="12"/>
  <c r="R63" i="12"/>
  <c r="AP63" i="12" s="1"/>
  <c r="R62" i="12"/>
  <c r="AP62" i="12" s="1"/>
  <c r="AO61" i="12"/>
  <c r="AN61" i="12"/>
  <c r="AM61" i="12"/>
  <c r="AL61" i="12"/>
  <c r="AK61" i="12"/>
  <c r="AJ61" i="12"/>
  <c r="AI61" i="12"/>
  <c r="AH61" i="12"/>
  <c r="AG61" i="12"/>
  <c r="AF61" i="12"/>
  <c r="AE61" i="12"/>
  <c r="AD61" i="12"/>
  <c r="AC61" i="12"/>
  <c r="AB61" i="12"/>
  <c r="AA61" i="12"/>
  <c r="Z61" i="12"/>
  <c r="Y61" i="12"/>
  <c r="X61" i="12"/>
  <c r="W61" i="12"/>
  <c r="V61" i="12"/>
  <c r="U61" i="12"/>
  <c r="T61" i="12"/>
  <c r="S61" i="12"/>
  <c r="Q61" i="12"/>
  <c r="P61" i="12"/>
  <c r="O61" i="12"/>
  <c r="N61" i="12"/>
  <c r="M61" i="12"/>
  <c r="L61" i="12"/>
  <c r="K61" i="12"/>
  <c r="J61" i="12"/>
  <c r="I61" i="12"/>
  <c r="H61" i="12"/>
  <c r="G61" i="12"/>
  <c r="F61" i="12"/>
  <c r="E61" i="12"/>
  <c r="D61" i="12"/>
  <c r="C61" i="12"/>
  <c r="R60" i="12"/>
  <c r="AP60" i="12" s="1"/>
  <c r="AP59" i="12"/>
  <c r="R59" i="12"/>
  <c r="R58" i="12"/>
  <c r="R55" i="12" s="1"/>
  <c r="R57" i="12"/>
  <c r="AP57" i="12" s="1"/>
  <c r="R56" i="12"/>
  <c r="AP56" i="12" s="1"/>
  <c r="AO55" i="12"/>
  <c r="AN55" i="12"/>
  <c r="AM55" i="12"/>
  <c r="AL55" i="12"/>
  <c r="AK55" i="12"/>
  <c r="AJ55" i="12"/>
  <c r="AI55" i="12"/>
  <c r="AH55" i="12"/>
  <c r="AG55" i="12"/>
  <c r="AF55" i="12"/>
  <c r="AE55" i="12"/>
  <c r="AD55" i="12"/>
  <c r="AC55" i="12"/>
  <c r="AB55" i="12"/>
  <c r="AA55" i="12"/>
  <c r="Z55" i="12"/>
  <c r="Y55" i="12"/>
  <c r="X55" i="12"/>
  <c r="W55" i="12"/>
  <c r="V55" i="12"/>
  <c r="U55" i="12"/>
  <c r="T55" i="12"/>
  <c r="S55" i="12"/>
  <c r="Q55" i="12"/>
  <c r="P55" i="12"/>
  <c r="O55" i="12"/>
  <c r="N55" i="12"/>
  <c r="M55" i="12"/>
  <c r="L55" i="12"/>
  <c r="K55" i="12"/>
  <c r="J55" i="12"/>
  <c r="I55" i="12"/>
  <c r="H55" i="12"/>
  <c r="G55" i="12"/>
  <c r="F55" i="12"/>
  <c r="E55" i="12"/>
  <c r="D55" i="12"/>
  <c r="C55" i="12"/>
  <c r="AP54" i="12"/>
  <c r="R54" i="12"/>
  <c r="R53" i="12"/>
  <c r="R50" i="12" s="1"/>
  <c r="R52" i="12"/>
  <c r="AP52" i="12" s="1"/>
  <c r="R51" i="12"/>
  <c r="AP51" i="12" s="1"/>
  <c r="AO50" i="12"/>
  <c r="AN50" i="12"/>
  <c r="AM50" i="12"/>
  <c r="AL50" i="12"/>
  <c r="AK50" i="12"/>
  <c r="AJ50" i="12"/>
  <c r="AI50" i="12"/>
  <c r="AH50" i="12"/>
  <c r="AG50" i="12"/>
  <c r="AF50" i="12"/>
  <c r="AE50" i="12"/>
  <c r="AD50" i="12"/>
  <c r="AC50" i="12"/>
  <c r="AB50" i="12"/>
  <c r="AA50" i="12"/>
  <c r="Z50" i="12"/>
  <c r="Y50" i="12"/>
  <c r="X50" i="12"/>
  <c r="W50" i="12"/>
  <c r="V50" i="12"/>
  <c r="U50" i="12"/>
  <c r="T50" i="12"/>
  <c r="S50" i="12"/>
  <c r="Q50" i="12"/>
  <c r="P50" i="12"/>
  <c r="O50" i="12"/>
  <c r="N50" i="12"/>
  <c r="M50" i="12"/>
  <c r="L50" i="12"/>
  <c r="K50" i="12"/>
  <c r="J50" i="12"/>
  <c r="I50" i="12"/>
  <c r="H50" i="12"/>
  <c r="G50" i="12"/>
  <c r="F50" i="12"/>
  <c r="E50" i="12"/>
  <c r="D50" i="12"/>
  <c r="C50" i="12"/>
  <c r="AP49" i="12"/>
  <c r="R49" i="12"/>
  <c r="R48" i="12"/>
  <c r="AP48" i="12" s="1"/>
  <c r="R47" i="12"/>
  <c r="AP47" i="12" s="1"/>
  <c r="R46" i="12"/>
  <c r="AP46" i="12" s="1"/>
  <c r="AP45" i="12"/>
  <c r="R45" i="12"/>
  <c r="R44" i="12"/>
  <c r="AP44" i="12" s="1"/>
  <c r="R43" i="12"/>
  <c r="AP43" i="12" s="1"/>
  <c r="AO42" i="12"/>
  <c r="AN42" i="12"/>
  <c r="AN39" i="12" s="1"/>
  <c r="AM42" i="12"/>
  <c r="AL42" i="12"/>
  <c r="AK42" i="12"/>
  <c r="AK39" i="12" s="1"/>
  <c r="AJ42" i="12"/>
  <c r="AI42" i="12"/>
  <c r="AI39" i="12" s="1"/>
  <c r="AH42" i="12"/>
  <c r="AG42" i="12"/>
  <c r="AF42" i="12"/>
  <c r="AF39" i="12" s="1"/>
  <c r="AE42" i="12"/>
  <c r="AD42" i="12"/>
  <c r="AC42" i="12"/>
  <c r="AC39" i="12" s="1"/>
  <c r="AB42" i="12"/>
  <c r="AA42" i="12"/>
  <c r="AA39" i="12" s="1"/>
  <c r="Z42" i="12"/>
  <c r="Y42" i="12"/>
  <c r="X42" i="12"/>
  <c r="X39" i="12" s="1"/>
  <c r="W42" i="12"/>
  <c r="V42" i="12"/>
  <c r="U42" i="12"/>
  <c r="U39" i="12" s="1"/>
  <c r="T42" i="12"/>
  <c r="S42" i="12"/>
  <c r="S39" i="12" s="1"/>
  <c r="Q42" i="12"/>
  <c r="P42" i="12"/>
  <c r="P39" i="12" s="1"/>
  <c r="O42" i="12"/>
  <c r="N42" i="12"/>
  <c r="M42" i="12"/>
  <c r="M39" i="12" s="1"/>
  <c r="L42" i="12"/>
  <c r="K42" i="12"/>
  <c r="K39" i="12" s="1"/>
  <c r="J42" i="12"/>
  <c r="I42" i="12"/>
  <c r="H42" i="12"/>
  <c r="H39" i="12" s="1"/>
  <c r="G42" i="12"/>
  <c r="F42" i="12"/>
  <c r="E42" i="12"/>
  <c r="E39" i="12" s="1"/>
  <c r="D42" i="12"/>
  <c r="C42" i="12"/>
  <c r="C39" i="12" s="1"/>
  <c r="R41" i="12"/>
  <c r="AP41" i="12" s="1"/>
  <c r="AP40" i="12" s="1"/>
  <c r="AO40" i="12"/>
  <c r="AN40" i="12"/>
  <c r="AM40" i="12"/>
  <c r="AL40" i="12"/>
  <c r="AK40" i="12"/>
  <c r="AJ40" i="12"/>
  <c r="AI40" i="12"/>
  <c r="AH40" i="12"/>
  <c r="AG40" i="12"/>
  <c r="AF40" i="12"/>
  <c r="AE40" i="12"/>
  <c r="AD40" i="12"/>
  <c r="AC40" i="12"/>
  <c r="AB40" i="12"/>
  <c r="AA40" i="12"/>
  <c r="Z40" i="12"/>
  <c r="Y40" i="12"/>
  <c r="X40" i="12"/>
  <c r="W40" i="12"/>
  <c r="V40" i="12"/>
  <c r="U40" i="12"/>
  <c r="T40" i="12"/>
  <c r="S40" i="12"/>
  <c r="R40" i="12"/>
  <c r="Q40" i="12"/>
  <c r="P40" i="12"/>
  <c r="O40" i="12"/>
  <c r="N40" i="12"/>
  <c r="M40" i="12"/>
  <c r="L40" i="12"/>
  <c r="K40" i="12"/>
  <c r="J40" i="12"/>
  <c r="I40" i="12"/>
  <c r="H40" i="12"/>
  <c r="G40" i="12"/>
  <c r="F40" i="12"/>
  <c r="E40" i="12"/>
  <c r="D40" i="12"/>
  <c r="C40" i="12"/>
  <c r="AO39" i="12"/>
  <c r="AM39" i="12"/>
  <c r="AL39" i="12"/>
  <c r="AJ39" i="12"/>
  <c r="AH39" i="12"/>
  <c r="AG39" i="12"/>
  <c r="AE39" i="12"/>
  <c r="AD39" i="12"/>
  <c r="AB39" i="12"/>
  <c r="Z39" i="12"/>
  <c r="Y39" i="12"/>
  <c r="W39" i="12"/>
  <c r="V39" i="12"/>
  <c r="T39" i="12"/>
  <c r="Q39" i="12"/>
  <c r="O39" i="12"/>
  <c r="N39" i="12"/>
  <c r="L39" i="12"/>
  <c r="J39" i="12"/>
  <c r="I39" i="12"/>
  <c r="G39" i="12"/>
  <c r="F39" i="12"/>
  <c r="D39" i="12"/>
  <c r="AP38" i="12"/>
  <c r="R38" i="12"/>
  <c r="R37" i="12"/>
  <c r="AP37" i="12" s="1"/>
  <c r="R36" i="12"/>
  <c r="AP36" i="12" s="1"/>
  <c r="AP35" i="12"/>
  <c r="R35" i="12"/>
  <c r="AP34" i="12"/>
  <c r="R34" i="12"/>
  <c r="R33" i="12"/>
  <c r="AP33" i="12" s="1"/>
  <c r="R32" i="12"/>
  <c r="AP32" i="12" s="1"/>
  <c r="AP31" i="12"/>
  <c r="R31" i="12"/>
  <c r="AP30" i="12"/>
  <c r="R30" i="12"/>
  <c r="AO29" i="12"/>
  <c r="AN29" i="12"/>
  <c r="AM29" i="12"/>
  <c r="AL29" i="12"/>
  <c r="AK29" i="12"/>
  <c r="AJ29" i="12"/>
  <c r="AJ10" i="12" s="1"/>
  <c r="AI29" i="12"/>
  <c r="AH29" i="12"/>
  <c r="AG29" i="12"/>
  <c r="AF29" i="12"/>
  <c r="AE29" i="12"/>
  <c r="AD29" i="12"/>
  <c r="AC29" i="12"/>
  <c r="AB29" i="12"/>
  <c r="AB10" i="12" s="1"/>
  <c r="AA29" i="12"/>
  <c r="Z29" i="12"/>
  <c r="Y29" i="12"/>
  <c r="X29" i="12"/>
  <c r="W29" i="12"/>
  <c r="V29" i="12"/>
  <c r="U29" i="12"/>
  <c r="T29" i="12"/>
  <c r="T10" i="12" s="1"/>
  <c r="S29" i="12"/>
  <c r="Q29" i="12"/>
  <c r="P29" i="12"/>
  <c r="O29" i="12"/>
  <c r="N29" i="12"/>
  <c r="M29" i="12"/>
  <c r="L29" i="12"/>
  <c r="L10" i="12" s="1"/>
  <c r="K29" i="12"/>
  <c r="J29" i="12"/>
  <c r="I29" i="12"/>
  <c r="H29" i="12"/>
  <c r="G29" i="12"/>
  <c r="F29" i="12"/>
  <c r="E29" i="12"/>
  <c r="D29" i="12"/>
  <c r="D10" i="12" s="1"/>
  <c r="C29" i="12"/>
  <c r="R28" i="12"/>
  <c r="AP28" i="12" s="1"/>
  <c r="R27" i="12"/>
  <c r="AP27" i="12" s="1"/>
  <c r="AP26" i="12"/>
  <c r="R26" i="12"/>
  <c r="AP25" i="12"/>
  <c r="R25" i="12"/>
  <c r="R24" i="12"/>
  <c r="AP24" i="12" s="1"/>
  <c r="R23" i="12"/>
  <c r="AP23" i="12" s="1"/>
  <c r="AO22" i="12"/>
  <c r="AN22" i="12"/>
  <c r="AM22" i="12"/>
  <c r="AL22" i="12"/>
  <c r="AK22" i="12"/>
  <c r="AJ22" i="12"/>
  <c r="AI22" i="12"/>
  <c r="AH22" i="12"/>
  <c r="AG22" i="12"/>
  <c r="AF22" i="12"/>
  <c r="AE22" i="12"/>
  <c r="AD22" i="12"/>
  <c r="AC22" i="12"/>
  <c r="AB22" i="12"/>
  <c r="AA22" i="12"/>
  <c r="Z22" i="12"/>
  <c r="Y22" i="12"/>
  <c r="X22" i="12"/>
  <c r="W22" i="12"/>
  <c r="V22" i="12"/>
  <c r="U22" i="12"/>
  <c r="T22" i="12"/>
  <c r="S22" i="12"/>
  <c r="Q22" i="12"/>
  <c r="P22" i="12"/>
  <c r="O22" i="12"/>
  <c r="N22" i="12"/>
  <c r="M22" i="12"/>
  <c r="L22" i="12"/>
  <c r="K22" i="12"/>
  <c r="J22" i="12"/>
  <c r="I22" i="12"/>
  <c r="H22" i="12"/>
  <c r="G22" i="12"/>
  <c r="F22" i="12"/>
  <c r="E22" i="12"/>
  <c r="D22" i="12"/>
  <c r="C22" i="12"/>
  <c r="AP21" i="12"/>
  <c r="R21" i="12"/>
  <c r="AP20" i="12"/>
  <c r="R20" i="12"/>
  <c r="R19" i="12"/>
  <c r="R18" i="12" s="1"/>
  <c r="AO18" i="12"/>
  <c r="AO10" i="12" s="1"/>
  <c r="AN18" i="12"/>
  <c r="AM18" i="12"/>
  <c r="AL18" i="12"/>
  <c r="AL10" i="12" s="1"/>
  <c r="AK18" i="12"/>
  <c r="AJ18" i="12"/>
  <c r="AI18" i="12"/>
  <c r="AI10" i="12" s="1"/>
  <c r="AI68" i="12" s="1"/>
  <c r="AH18" i="12"/>
  <c r="AG18" i="12"/>
  <c r="AG10" i="12" s="1"/>
  <c r="AF18" i="12"/>
  <c r="AE18" i="12"/>
  <c r="AD18" i="12"/>
  <c r="AD10" i="12" s="1"/>
  <c r="AC18" i="12"/>
  <c r="AB18" i="12"/>
  <c r="AA18" i="12"/>
  <c r="AA10" i="12" s="1"/>
  <c r="AA68" i="12" s="1"/>
  <c r="Z18" i="12"/>
  <c r="Y18" i="12"/>
  <c r="Y10" i="12" s="1"/>
  <c r="X18" i="12"/>
  <c r="W18" i="12"/>
  <c r="V18" i="12"/>
  <c r="V10" i="12" s="1"/>
  <c r="U18" i="12"/>
  <c r="T18" i="12"/>
  <c r="S18" i="12"/>
  <c r="S10" i="12" s="1"/>
  <c r="S68" i="12" s="1"/>
  <c r="Q18" i="12"/>
  <c r="Q10" i="12" s="1"/>
  <c r="P18" i="12"/>
  <c r="O18" i="12"/>
  <c r="N18" i="12"/>
  <c r="N10" i="12" s="1"/>
  <c r="M18" i="12"/>
  <c r="L18" i="12"/>
  <c r="K18" i="12"/>
  <c r="K10" i="12" s="1"/>
  <c r="K68" i="12" s="1"/>
  <c r="J18" i="12"/>
  <c r="I18" i="12"/>
  <c r="I10" i="12" s="1"/>
  <c r="H18" i="12"/>
  <c r="G18" i="12"/>
  <c r="F18" i="12"/>
  <c r="F10" i="12" s="1"/>
  <c r="E18" i="12"/>
  <c r="D18" i="12"/>
  <c r="C18" i="12"/>
  <c r="C10" i="12" s="1"/>
  <c r="C68" i="12" s="1"/>
  <c r="R17" i="12"/>
  <c r="AP17" i="12" s="1"/>
  <c r="AP15" i="12" s="1"/>
  <c r="AP16" i="12"/>
  <c r="R16" i="12"/>
  <c r="AO15" i="12"/>
  <c r="AN15" i="12"/>
  <c r="AM15" i="12"/>
  <c r="AM10" i="12" s="1"/>
  <c r="AL15" i="12"/>
  <c r="AK15" i="12"/>
  <c r="AJ15" i="12"/>
  <c r="AI15" i="12"/>
  <c r="AH15" i="12"/>
  <c r="AH10" i="12" s="1"/>
  <c r="AG15" i="12"/>
  <c r="AF15" i="12"/>
  <c r="AE15" i="12"/>
  <c r="AE10" i="12" s="1"/>
  <c r="AD15" i="12"/>
  <c r="AC15" i="12"/>
  <c r="AB15" i="12"/>
  <c r="AA15" i="12"/>
  <c r="Z15" i="12"/>
  <c r="Z10" i="12" s="1"/>
  <c r="Y15" i="12"/>
  <c r="X15" i="12"/>
  <c r="W15" i="12"/>
  <c r="W10" i="12" s="1"/>
  <c r="V15" i="12"/>
  <c r="U15" i="12"/>
  <c r="T15" i="12"/>
  <c r="S15" i="12"/>
  <c r="R15" i="12"/>
  <c r="Q15" i="12"/>
  <c r="P15" i="12"/>
  <c r="O15" i="12"/>
  <c r="O10" i="12" s="1"/>
  <c r="N15" i="12"/>
  <c r="M15" i="12"/>
  <c r="L15" i="12"/>
  <c r="K15" i="12"/>
  <c r="J15" i="12"/>
  <c r="J10" i="12" s="1"/>
  <c r="I15" i="12"/>
  <c r="H15" i="12"/>
  <c r="G15" i="12"/>
  <c r="G10" i="12" s="1"/>
  <c r="F15" i="12"/>
  <c r="E15" i="12"/>
  <c r="D15" i="12"/>
  <c r="C15" i="12"/>
  <c r="AP14" i="12"/>
  <c r="R14" i="12"/>
  <c r="R13" i="12"/>
  <c r="AP13" i="12" s="1"/>
  <c r="R12" i="12"/>
  <c r="AP12" i="12" s="1"/>
  <c r="AP11" i="12" s="1"/>
  <c r="AO11" i="12"/>
  <c r="AN11" i="12"/>
  <c r="AM11" i="12"/>
  <c r="AL11" i="12"/>
  <c r="AK11" i="12"/>
  <c r="AJ11" i="12"/>
  <c r="AI11" i="12"/>
  <c r="AH11" i="12"/>
  <c r="AG11" i="12"/>
  <c r="AF11" i="12"/>
  <c r="AE11" i="12"/>
  <c r="AD11" i="12"/>
  <c r="AC11" i="12"/>
  <c r="AB11" i="12"/>
  <c r="AA11" i="12"/>
  <c r="Z11" i="12"/>
  <c r="Y11" i="12"/>
  <c r="X11" i="12"/>
  <c r="W11" i="12"/>
  <c r="V11" i="12"/>
  <c r="U11" i="12"/>
  <c r="T11" i="12"/>
  <c r="S11" i="12"/>
  <c r="Q11" i="12"/>
  <c r="P11" i="12"/>
  <c r="O11" i="12"/>
  <c r="N11" i="12"/>
  <c r="M11" i="12"/>
  <c r="L11" i="12"/>
  <c r="K11" i="12"/>
  <c r="J11" i="12"/>
  <c r="I11" i="12"/>
  <c r="H11" i="12"/>
  <c r="G11" i="12"/>
  <c r="F11" i="12"/>
  <c r="E11" i="12"/>
  <c r="D11" i="12"/>
  <c r="C11" i="12"/>
  <c r="AN10" i="12"/>
  <c r="AK10" i="12"/>
  <c r="AF10" i="12"/>
  <c r="AC10" i="12"/>
  <c r="X10" i="12"/>
  <c r="U10" i="12"/>
  <c r="P10" i="12"/>
  <c r="M10" i="12"/>
  <c r="H10" i="12"/>
  <c r="E10" i="12"/>
  <c r="AP9" i="12"/>
  <c r="R9" i="12"/>
  <c r="AP8" i="12"/>
  <c r="AO8" i="12"/>
  <c r="AO68" i="12" s="1"/>
  <c r="AN8" i="12"/>
  <c r="AN68" i="12" s="1"/>
  <c r="AM8" i="12"/>
  <c r="AL8" i="12"/>
  <c r="AL68" i="12" s="1"/>
  <c r="AK8" i="12"/>
  <c r="AK68" i="12" s="1"/>
  <c r="AJ8" i="12"/>
  <c r="AJ68" i="12" s="1"/>
  <c r="AI8" i="12"/>
  <c r="AH8" i="12"/>
  <c r="AH68" i="12" s="1"/>
  <c r="AG8" i="12"/>
  <c r="AG68" i="12" s="1"/>
  <c r="AF8" i="12"/>
  <c r="AF68" i="12" s="1"/>
  <c r="AE8" i="12"/>
  <c r="AD8" i="12"/>
  <c r="AD68" i="12" s="1"/>
  <c r="AC8" i="12"/>
  <c r="AC68" i="12" s="1"/>
  <c r="AB8" i="12"/>
  <c r="AB68" i="12" s="1"/>
  <c r="AA8" i="12"/>
  <c r="Z8" i="12"/>
  <c r="Z68" i="12" s="1"/>
  <c r="Y8" i="12"/>
  <c r="Y68" i="12" s="1"/>
  <c r="X8" i="12"/>
  <c r="X68" i="12" s="1"/>
  <c r="W8" i="12"/>
  <c r="V8" i="12"/>
  <c r="V68" i="12" s="1"/>
  <c r="U8" i="12"/>
  <c r="U68" i="12" s="1"/>
  <c r="T8" i="12"/>
  <c r="T68" i="12" s="1"/>
  <c r="S8" i="12"/>
  <c r="R8" i="12"/>
  <c r="Q8" i="12"/>
  <c r="Q68" i="12" s="1"/>
  <c r="P8" i="12"/>
  <c r="P68" i="12" s="1"/>
  <c r="O8" i="12"/>
  <c r="N8" i="12"/>
  <c r="N68" i="12" s="1"/>
  <c r="M8" i="12"/>
  <c r="L8" i="12"/>
  <c r="L68" i="12" s="1"/>
  <c r="K8" i="12"/>
  <c r="J8" i="12"/>
  <c r="J68" i="12" s="1"/>
  <c r="I8" i="12"/>
  <c r="I68" i="12" s="1"/>
  <c r="H8" i="12"/>
  <c r="H68" i="12" s="1"/>
  <c r="G8" i="12"/>
  <c r="F8" i="12"/>
  <c r="F68" i="12" s="1"/>
  <c r="E8" i="12"/>
  <c r="D8" i="12"/>
  <c r="D68" i="12" s="1"/>
  <c r="C8" i="12"/>
  <c r="AP66" i="11"/>
  <c r="R66" i="11"/>
  <c r="R65" i="11"/>
  <c r="AP65" i="11" s="1"/>
  <c r="AP64" i="11"/>
  <c r="R64" i="11"/>
  <c r="AP63" i="11"/>
  <c r="R63" i="11"/>
  <c r="AP62" i="11"/>
  <c r="AP61" i="11" s="1"/>
  <c r="R62"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H61" i="11"/>
  <c r="G61" i="11"/>
  <c r="F61" i="11"/>
  <c r="E61" i="11"/>
  <c r="D61" i="11"/>
  <c r="C61" i="11"/>
  <c r="AP60" i="11"/>
  <c r="R60" i="11"/>
  <c r="AP59" i="11"/>
  <c r="R59" i="11"/>
  <c r="AP58" i="11"/>
  <c r="R58" i="11"/>
  <c r="AP57" i="11"/>
  <c r="AP55" i="11" s="1"/>
  <c r="R57" i="11"/>
  <c r="AP56" i="11"/>
  <c r="R56"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H55" i="11"/>
  <c r="G55" i="11"/>
  <c r="F55" i="11"/>
  <c r="E55" i="11"/>
  <c r="D55" i="11"/>
  <c r="C55" i="11"/>
  <c r="AP54" i="11"/>
  <c r="R54" i="11"/>
  <c r="AP53" i="11"/>
  <c r="AP50" i="11" s="1"/>
  <c r="R53" i="11"/>
  <c r="AP52" i="11"/>
  <c r="R52" i="11"/>
  <c r="AP51" i="11"/>
  <c r="R51"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G50" i="11"/>
  <c r="F50" i="11"/>
  <c r="E50" i="11"/>
  <c r="D50" i="11"/>
  <c r="C50" i="11"/>
  <c r="AP49" i="11"/>
  <c r="R49" i="11"/>
  <c r="AP48" i="11"/>
  <c r="R48" i="11"/>
  <c r="AP47" i="11"/>
  <c r="R47" i="11"/>
  <c r="AP46" i="11"/>
  <c r="R46" i="11"/>
  <c r="AP45" i="11"/>
  <c r="R45" i="11"/>
  <c r="AP44" i="11"/>
  <c r="R44" i="11"/>
  <c r="AP43" i="11"/>
  <c r="AP42" i="11" s="1"/>
  <c r="R43" i="11"/>
  <c r="AO42" i="11"/>
  <c r="AN42" i="11"/>
  <c r="AM42" i="11"/>
  <c r="AL42" i="11"/>
  <c r="AL39" i="11" s="1"/>
  <c r="AK42" i="11"/>
  <c r="AJ42" i="11"/>
  <c r="AJ39" i="11" s="1"/>
  <c r="AJ68" i="11" s="1"/>
  <c r="AI42" i="11"/>
  <c r="AH42" i="11"/>
  <c r="AG42" i="11"/>
  <c r="AF42" i="11"/>
  <c r="AE42" i="11"/>
  <c r="AD42" i="11"/>
  <c r="AD39" i="11" s="1"/>
  <c r="AC42" i="11"/>
  <c r="AB42" i="11"/>
  <c r="AB39" i="11" s="1"/>
  <c r="AB68" i="11" s="1"/>
  <c r="AA42" i="11"/>
  <c r="Z42" i="11"/>
  <c r="Y42" i="11"/>
  <c r="X42" i="11"/>
  <c r="W42" i="11"/>
  <c r="V42" i="11"/>
  <c r="V39" i="11" s="1"/>
  <c r="U42" i="11"/>
  <c r="T42" i="11"/>
  <c r="T39" i="11" s="1"/>
  <c r="T68" i="11" s="1"/>
  <c r="S42" i="11"/>
  <c r="R42" i="11"/>
  <c r="Q42" i="11"/>
  <c r="P42" i="11"/>
  <c r="O42" i="11"/>
  <c r="N42" i="11"/>
  <c r="N39" i="11" s="1"/>
  <c r="M42" i="11"/>
  <c r="L42" i="11"/>
  <c r="L39" i="11" s="1"/>
  <c r="L68" i="11" s="1"/>
  <c r="K42" i="11"/>
  <c r="J42" i="11"/>
  <c r="I42" i="11"/>
  <c r="H42" i="11"/>
  <c r="G42" i="11"/>
  <c r="F42" i="11"/>
  <c r="F39" i="11" s="1"/>
  <c r="E42" i="11"/>
  <c r="D42" i="11"/>
  <c r="D39" i="11" s="1"/>
  <c r="D68" i="11" s="1"/>
  <c r="C42" i="11"/>
  <c r="AP41" i="11"/>
  <c r="R41"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G40" i="11"/>
  <c r="F40" i="11"/>
  <c r="E40" i="11"/>
  <c r="D40" i="11"/>
  <c r="C40" i="11"/>
  <c r="AO39" i="11"/>
  <c r="AN39" i="11"/>
  <c r="AM39" i="11"/>
  <c r="AK39" i="11"/>
  <c r="AI39" i="11"/>
  <c r="AH39" i="11"/>
  <c r="AG39" i="11"/>
  <c r="AF39" i="11"/>
  <c r="AE39" i="11"/>
  <c r="AC39" i="11"/>
  <c r="AA39" i="11"/>
  <c r="Z39" i="11"/>
  <c r="Y39" i="11"/>
  <c r="X39" i="11"/>
  <c r="W39" i="11"/>
  <c r="U39" i="11"/>
  <c r="S39" i="11"/>
  <c r="R39" i="11"/>
  <c r="Q39" i="11"/>
  <c r="P39" i="11"/>
  <c r="O39" i="11"/>
  <c r="M39" i="11"/>
  <c r="K39" i="11"/>
  <c r="J39" i="11"/>
  <c r="I39" i="11"/>
  <c r="H39" i="11"/>
  <c r="G39" i="11"/>
  <c r="E39" i="11"/>
  <c r="C39" i="11"/>
  <c r="AP38" i="11"/>
  <c r="R38" i="11"/>
  <c r="AP37" i="11"/>
  <c r="R37" i="11"/>
  <c r="AP36" i="11"/>
  <c r="R36" i="11"/>
  <c r="R35" i="11"/>
  <c r="AP35" i="11" s="1"/>
  <c r="AP34" i="11"/>
  <c r="R34" i="11"/>
  <c r="AP33" i="11"/>
  <c r="R33" i="11"/>
  <c r="AP32" i="11"/>
  <c r="R32" i="11"/>
  <c r="R31" i="11"/>
  <c r="AP31" i="11" s="1"/>
  <c r="AP29" i="11" s="1"/>
  <c r="AP30" i="11"/>
  <c r="R30" i="11"/>
  <c r="R29" i="11" s="1"/>
  <c r="Q29" i="11"/>
  <c r="P29" i="11"/>
  <c r="O29" i="11"/>
  <c r="N29" i="11"/>
  <c r="M29" i="11"/>
  <c r="L29" i="11"/>
  <c r="K29" i="11"/>
  <c r="J29" i="11"/>
  <c r="I29" i="11"/>
  <c r="H29" i="11"/>
  <c r="G29" i="11"/>
  <c r="F29" i="11"/>
  <c r="E29" i="11"/>
  <c r="D29" i="11"/>
  <c r="C29" i="11"/>
  <c r="R28" i="11"/>
  <c r="AP28" i="11" s="1"/>
  <c r="R27" i="11"/>
  <c r="AP27" i="11" s="1"/>
  <c r="R26" i="11"/>
  <c r="AP26" i="11" s="1"/>
  <c r="R25" i="11"/>
  <c r="AP25" i="11" s="1"/>
  <c r="R24" i="11"/>
  <c r="R22" i="11" s="1"/>
  <c r="R23" i="11"/>
  <c r="AP23" i="11" s="1"/>
  <c r="AO22" i="11"/>
  <c r="AN22" i="11"/>
  <c r="AM22" i="11"/>
  <c r="AL22" i="11"/>
  <c r="AK22" i="11"/>
  <c r="AJ22" i="11"/>
  <c r="AI22" i="11"/>
  <c r="AH22" i="11"/>
  <c r="AG22" i="11"/>
  <c r="AF22" i="11"/>
  <c r="AE22" i="11"/>
  <c r="AD22" i="11"/>
  <c r="AC22" i="11"/>
  <c r="AB22" i="11"/>
  <c r="AA22" i="11"/>
  <c r="Z22" i="11"/>
  <c r="Y22" i="11"/>
  <c r="X22" i="11"/>
  <c r="W22" i="11"/>
  <c r="V22" i="11"/>
  <c r="U22" i="11"/>
  <c r="T22" i="11"/>
  <c r="S22" i="11"/>
  <c r="Q22" i="11"/>
  <c r="P22" i="11"/>
  <c r="O22" i="11"/>
  <c r="N22" i="11"/>
  <c r="M22" i="11"/>
  <c r="L22" i="11"/>
  <c r="K22" i="11"/>
  <c r="J22" i="11"/>
  <c r="I22" i="11"/>
  <c r="H22" i="11"/>
  <c r="G22" i="11"/>
  <c r="F22" i="11"/>
  <c r="E22" i="11"/>
  <c r="D22" i="11"/>
  <c r="C22" i="11"/>
  <c r="R21" i="11"/>
  <c r="AP21" i="11" s="1"/>
  <c r="R20" i="11"/>
  <c r="AP20" i="11" s="1"/>
  <c r="R19" i="11"/>
  <c r="R18" i="11" s="1"/>
  <c r="AO18" i="11"/>
  <c r="AN18" i="11"/>
  <c r="AM18" i="11"/>
  <c r="AL18" i="11"/>
  <c r="AK18" i="11"/>
  <c r="AK10" i="11" s="1"/>
  <c r="AJ18" i="11"/>
  <c r="AI18" i="11"/>
  <c r="AH18" i="11"/>
  <c r="AG18" i="11"/>
  <c r="AF18" i="11"/>
  <c r="AE18" i="11"/>
  <c r="AD18" i="11"/>
  <c r="AC18" i="11"/>
  <c r="AC10" i="11" s="1"/>
  <c r="AB18" i="11"/>
  <c r="AA18" i="11"/>
  <c r="Z18" i="11"/>
  <c r="Y18" i="11"/>
  <c r="X18" i="11"/>
  <c r="W18" i="11"/>
  <c r="V18" i="11"/>
  <c r="U18" i="11"/>
  <c r="U10" i="11" s="1"/>
  <c r="T18" i="11"/>
  <c r="S18" i="11"/>
  <c r="Q18" i="11"/>
  <c r="P18" i="11"/>
  <c r="O18" i="11"/>
  <c r="N18" i="11"/>
  <c r="M18" i="11"/>
  <c r="M10" i="11" s="1"/>
  <c r="L18" i="11"/>
  <c r="K18" i="11"/>
  <c r="J18" i="11"/>
  <c r="I18" i="11"/>
  <c r="H18" i="11"/>
  <c r="G18" i="11"/>
  <c r="F18" i="11"/>
  <c r="E18" i="11"/>
  <c r="E10" i="11" s="1"/>
  <c r="D18" i="11"/>
  <c r="C18" i="11"/>
  <c r="R17" i="11"/>
  <c r="AP17" i="11" s="1"/>
  <c r="R16" i="11"/>
  <c r="AP16" i="11" s="1"/>
  <c r="AO15" i="11"/>
  <c r="AO10" i="11" s="1"/>
  <c r="AN15" i="11"/>
  <c r="AM15" i="11"/>
  <c r="AL15" i="11"/>
  <c r="AK15" i="11"/>
  <c r="AJ15" i="11"/>
  <c r="AI15" i="11"/>
  <c r="AI10" i="11" s="1"/>
  <c r="AH15" i="11"/>
  <c r="AG15" i="11"/>
  <c r="AG10" i="11" s="1"/>
  <c r="AF15" i="11"/>
  <c r="AE15" i="11"/>
  <c r="AD15" i="11"/>
  <c r="AC15" i="11"/>
  <c r="AB15" i="11"/>
  <c r="AA15" i="11"/>
  <c r="AA10" i="11" s="1"/>
  <c r="Z15" i="11"/>
  <c r="Y15" i="11"/>
  <c r="Y10" i="11" s="1"/>
  <c r="X15" i="11"/>
  <c r="W15" i="11"/>
  <c r="V15" i="11"/>
  <c r="U15" i="11"/>
  <c r="T15" i="11"/>
  <c r="S15" i="11"/>
  <c r="S10" i="11" s="1"/>
  <c r="Q15" i="11"/>
  <c r="Q10" i="11" s="1"/>
  <c r="P15" i="11"/>
  <c r="O15" i="11"/>
  <c r="N15" i="11"/>
  <c r="M15" i="11"/>
  <c r="L15" i="11"/>
  <c r="K15" i="11"/>
  <c r="K10" i="11" s="1"/>
  <c r="J15" i="11"/>
  <c r="I15" i="11"/>
  <c r="I10" i="11" s="1"/>
  <c r="H15" i="11"/>
  <c r="G15" i="11"/>
  <c r="F15" i="11"/>
  <c r="E15" i="11"/>
  <c r="D15" i="11"/>
  <c r="C15" i="11"/>
  <c r="C10" i="11" s="1"/>
  <c r="R14" i="11"/>
  <c r="AP14" i="11" s="1"/>
  <c r="R13" i="11"/>
  <c r="AP13" i="11" s="1"/>
  <c r="R12" i="11"/>
  <c r="AP12" i="11" s="1"/>
  <c r="AO11" i="11"/>
  <c r="AN11" i="11"/>
  <c r="AM11" i="11"/>
  <c r="AL11" i="11"/>
  <c r="AK11" i="11"/>
  <c r="AJ11" i="11"/>
  <c r="AI11" i="11"/>
  <c r="AH11" i="11"/>
  <c r="AG11" i="11"/>
  <c r="AF11" i="11"/>
  <c r="AE11" i="11"/>
  <c r="AD11" i="11"/>
  <c r="AC11" i="11"/>
  <c r="AB11" i="11"/>
  <c r="AA11" i="11"/>
  <c r="Z11" i="11"/>
  <c r="Y11" i="11"/>
  <c r="X11" i="11"/>
  <c r="W11" i="11"/>
  <c r="V11" i="11"/>
  <c r="U11" i="11"/>
  <c r="T11" i="11"/>
  <c r="S11" i="11"/>
  <c r="Q11" i="11"/>
  <c r="P11" i="11"/>
  <c r="O11" i="11"/>
  <c r="N11" i="11"/>
  <c r="M11" i="11"/>
  <c r="L11" i="11"/>
  <c r="K11" i="11"/>
  <c r="J11" i="11"/>
  <c r="I11" i="11"/>
  <c r="H11" i="11"/>
  <c r="G11" i="11"/>
  <c r="F11" i="11"/>
  <c r="E11" i="11"/>
  <c r="D11" i="11"/>
  <c r="C11" i="11"/>
  <c r="AN10" i="11"/>
  <c r="AM10" i="11"/>
  <c r="AL10" i="11"/>
  <c r="AJ10" i="11"/>
  <c r="AH10" i="11"/>
  <c r="AF10" i="11"/>
  <c r="AE10" i="11"/>
  <c r="AD10" i="11"/>
  <c r="AB10" i="11"/>
  <c r="Z10" i="11"/>
  <c r="X10" i="11"/>
  <c r="W10" i="11"/>
  <c r="V10" i="11"/>
  <c r="T10" i="11"/>
  <c r="P10" i="11"/>
  <c r="O10" i="11"/>
  <c r="N10" i="11"/>
  <c r="L10" i="11"/>
  <c r="J10" i="11"/>
  <c r="H10" i="11"/>
  <c r="G10" i="11"/>
  <c r="F10" i="11"/>
  <c r="D10" i="11"/>
  <c r="R9" i="11"/>
  <c r="AP9" i="11" s="1"/>
  <c r="AP8" i="11" s="1"/>
  <c r="AO8" i="11"/>
  <c r="AO68" i="11" s="1"/>
  <c r="AN8" i="11"/>
  <c r="AN68" i="11" s="1"/>
  <c r="AM8" i="11"/>
  <c r="AM68" i="11" s="1"/>
  <c r="AL8" i="11"/>
  <c r="AL68" i="11" s="1"/>
  <c r="AK8" i="11"/>
  <c r="AJ8" i="11"/>
  <c r="AI8" i="11"/>
  <c r="AH8" i="11"/>
  <c r="AH68" i="11" s="1"/>
  <c r="AG8" i="11"/>
  <c r="AG68" i="11" s="1"/>
  <c r="AF8" i="11"/>
  <c r="AF68" i="11" s="1"/>
  <c r="AE8" i="11"/>
  <c r="AE68" i="11" s="1"/>
  <c r="AD8" i="11"/>
  <c r="AD68" i="11" s="1"/>
  <c r="AC8" i="11"/>
  <c r="AB8" i="11"/>
  <c r="AA8" i="11"/>
  <c r="Z8" i="11"/>
  <c r="Z68" i="11" s="1"/>
  <c r="Y8" i="11"/>
  <c r="Y68" i="11" s="1"/>
  <c r="X8" i="11"/>
  <c r="X68" i="11" s="1"/>
  <c r="W8" i="11"/>
  <c r="W68" i="11" s="1"/>
  <c r="V8" i="11"/>
  <c r="V68" i="11" s="1"/>
  <c r="U8" i="11"/>
  <c r="T8" i="11"/>
  <c r="S8" i="11"/>
  <c r="Q8" i="11"/>
  <c r="Q68" i="11" s="1"/>
  <c r="P8" i="11"/>
  <c r="P68" i="11" s="1"/>
  <c r="O8" i="11"/>
  <c r="O68" i="11" s="1"/>
  <c r="N8" i="11"/>
  <c r="N68" i="11" s="1"/>
  <c r="M8" i="11"/>
  <c r="L8" i="11"/>
  <c r="K8" i="11"/>
  <c r="K68" i="11" s="1"/>
  <c r="J8" i="11"/>
  <c r="J68" i="11" s="1"/>
  <c r="I8" i="11"/>
  <c r="I68" i="11" s="1"/>
  <c r="H8" i="11"/>
  <c r="H68" i="11" s="1"/>
  <c r="G8" i="11"/>
  <c r="G68" i="11" s="1"/>
  <c r="F8" i="11"/>
  <c r="F68" i="11" s="1"/>
  <c r="E8" i="11"/>
  <c r="D8" i="11"/>
  <c r="C8" i="11"/>
  <c r="C68" i="11" s="1"/>
  <c r="R66" i="10"/>
  <c r="AP66" i="10" s="1"/>
  <c r="R65" i="10"/>
  <c r="AP65" i="10" s="1"/>
  <c r="R64" i="10"/>
  <c r="AP64" i="10" s="1"/>
  <c r="AP63" i="10"/>
  <c r="R63" i="10"/>
  <c r="R61" i="10" s="1"/>
  <c r="AP61" i="10" s="1"/>
  <c r="R62" i="10"/>
  <c r="AP62" i="10" s="1"/>
  <c r="AO61" i="10"/>
  <c r="AN61" i="10"/>
  <c r="AM61" i="10"/>
  <c r="AL61" i="10"/>
  <c r="AK61" i="10"/>
  <c r="AJ61" i="10"/>
  <c r="AI61" i="10"/>
  <c r="AH61" i="10"/>
  <c r="AG61" i="10"/>
  <c r="AF61" i="10"/>
  <c r="AE61" i="10"/>
  <c r="AD61" i="10"/>
  <c r="AC61" i="10"/>
  <c r="AB61" i="10"/>
  <c r="AA61" i="10"/>
  <c r="Z61" i="10"/>
  <c r="Y61" i="10"/>
  <c r="X61" i="10"/>
  <c r="W61" i="10"/>
  <c r="V61" i="10"/>
  <c r="U61" i="10"/>
  <c r="T61" i="10"/>
  <c r="S61" i="10"/>
  <c r="Q61" i="10"/>
  <c r="P61" i="10"/>
  <c r="O61" i="10"/>
  <c r="N61" i="10"/>
  <c r="M61" i="10"/>
  <c r="L61" i="10"/>
  <c r="K61" i="10"/>
  <c r="J61" i="10"/>
  <c r="I61" i="10"/>
  <c r="H61" i="10"/>
  <c r="G61" i="10"/>
  <c r="F61" i="10"/>
  <c r="E61" i="10"/>
  <c r="D61" i="10"/>
  <c r="C61" i="10"/>
  <c r="R60" i="10"/>
  <c r="AP60" i="10" s="1"/>
  <c r="AP59" i="10"/>
  <c r="R59" i="10"/>
  <c r="AP58" i="10"/>
  <c r="R58" i="10"/>
  <c r="R55" i="10" s="1"/>
  <c r="AP55" i="10" s="1"/>
  <c r="R57" i="10"/>
  <c r="AP57" i="10" s="1"/>
  <c r="R56" i="10"/>
  <c r="AP56" i="10" s="1"/>
  <c r="AO55" i="10"/>
  <c r="AN55" i="10"/>
  <c r="AM55" i="10"/>
  <c r="AL55" i="10"/>
  <c r="AK55" i="10"/>
  <c r="AJ55" i="10"/>
  <c r="AI55" i="10"/>
  <c r="AH55" i="10"/>
  <c r="AG55" i="10"/>
  <c r="AF55" i="10"/>
  <c r="AE55" i="10"/>
  <c r="AD55" i="10"/>
  <c r="AC55" i="10"/>
  <c r="AB55" i="10"/>
  <c r="AA55" i="10"/>
  <c r="Z55" i="10"/>
  <c r="Y55" i="10"/>
  <c r="X55" i="10"/>
  <c r="W55" i="10"/>
  <c r="V55" i="10"/>
  <c r="U55" i="10"/>
  <c r="T55" i="10"/>
  <c r="S55" i="10"/>
  <c r="Q55" i="10"/>
  <c r="P55" i="10"/>
  <c r="O55" i="10"/>
  <c r="N55" i="10"/>
  <c r="M55" i="10"/>
  <c r="L55" i="10"/>
  <c r="K55" i="10"/>
  <c r="J55" i="10"/>
  <c r="I55" i="10"/>
  <c r="H55" i="10"/>
  <c r="G55" i="10"/>
  <c r="F55" i="10"/>
  <c r="E55" i="10"/>
  <c r="D55" i="10"/>
  <c r="C55" i="10"/>
  <c r="AP54" i="10"/>
  <c r="R54" i="10"/>
  <c r="AP53" i="10"/>
  <c r="R53" i="10"/>
  <c r="R50" i="10" s="1"/>
  <c r="AP50" i="10" s="1"/>
  <c r="R52" i="10"/>
  <c r="AP52" i="10" s="1"/>
  <c r="R51" i="10"/>
  <c r="AP51" i="10" s="1"/>
  <c r="AO50" i="10"/>
  <c r="AN50" i="10"/>
  <c r="AM50" i="10"/>
  <c r="AL50" i="10"/>
  <c r="AK50" i="10"/>
  <c r="AJ50" i="10"/>
  <c r="AI50" i="10"/>
  <c r="AH50" i="10"/>
  <c r="AG50" i="10"/>
  <c r="AF50" i="10"/>
  <c r="AE50" i="10"/>
  <c r="AD50" i="10"/>
  <c r="AC50" i="10"/>
  <c r="AB50" i="10"/>
  <c r="AA50" i="10"/>
  <c r="Z50" i="10"/>
  <c r="Y50" i="10"/>
  <c r="X50" i="10"/>
  <c r="W50" i="10"/>
  <c r="V50" i="10"/>
  <c r="U50" i="10"/>
  <c r="T50" i="10"/>
  <c r="S50" i="10"/>
  <c r="Q50" i="10"/>
  <c r="P50" i="10"/>
  <c r="O50" i="10"/>
  <c r="N50" i="10"/>
  <c r="M50" i="10"/>
  <c r="L50" i="10"/>
  <c r="K50" i="10"/>
  <c r="J50" i="10"/>
  <c r="I50" i="10"/>
  <c r="H50" i="10"/>
  <c r="G50" i="10"/>
  <c r="F50" i="10"/>
  <c r="E50" i="10"/>
  <c r="D50" i="10"/>
  <c r="C50" i="10"/>
  <c r="AP49" i="10"/>
  <c r="R49" i="10"/>
  <c r="AP48" i="10"/>
  <c r="R48" i="10"/>
  <c r="R47" i="10"/>
  <c r="AP47" i="10" s="1"/>
  <c r="R46" i="10"/>
  <c r="AP46" i="10" s="1"/>
  <c r="AP45" i="10"/>
  <c r="R45" i="10"/>
  <c r="AP44" i="10"/>
  <c r="R44" i="10"/>
  <c r="R42" i="10" s="1"/>
  <c r="R43" i="10"/>
  <c r="AP43" i="10" s="1"/>
  <c r="AO42" i="10"/>
  <c r="AN42" i="10"/>
  <c r="AM42" i="10"/>
  <c r="AL42" i="10"/>
  <c r="AL39" i="10" s="1"/>
  <c r="AK42" i="10"/>
  <c r="AK39" i="10" s="1"/>
  <c r="AJ42" i="10"/>
  <c r="AI42" i="10"/>
  <c r="AH42" i="10"/>
  <c r="AG42" i="10"/>
  <c r="AF42" i="10"/>
  <c r="AE42" i="10"/>
  <c r="AD42" i="10"/>
  <c r="AD39" i="10" s="1"/>
  <c r="AC42" i="10"/>
  <c r="AC39" i="10" s="1"/>
  <c r="AB42" i="10"/>
  <c r="AA42" i="10"/>
  <c r="Z42" i="10"/>
  <c r="Y42" i="10"/>
  <c r="X42" i="10"/>
  <c r="W42" i="10"/>
  <c r="V42" i="10"/>
  <c r="V39" i="10" s="1"/>
  <c r="U42" i="10"/>
  <c r="U39" i="10" s="1"/>
  <c r="T42" i="10"/>
  <c r="S42" i="10"/>
  <c r="Q42" i="10"/>
  <c r="P42" i="10"/>
  <c r="O42" i="10"/>
  <c r="N42" i="10"/>
  <c r="N39" i="10" s="1"/>
  <c r="M42" i="10"/>
  <c r="M39" i="10" s="1"/>
  <c r="L42" i="10"/>
  <c r="K42" i="10"/>
  <c r="J42" i="10"/>
  <c r="I42" i="10"/>
  <c r="H42" i="10"/>
  <c r="G42" i="10"/>
  <c r="F42" i="10"/>
  <c r="F39" i="10" s="1"/>
  <c r="E42" i="10"/>
  <c r="E39" i="10" s="1"/>
  <c r="D42" i="10"/>
  <c r="C42" i="10"/>
  <c r="R41" i="10"/>
  <c r="AP41" i="10" s="1"/>
  <c r="AO40" i="10"/>
  <c r="AN40" i="10"/>
  <c r="AM40" i="10"/>
  <c r="AL40" i="10"/>
  <c r="AK40" i="10"/>
  <c r="AJ40" i="10"/>
  <c r="AI40" i="10"/>
  <c r="AH40" i="10"/>
  <c r="AG40" i="10"/>
  <c r="AF40" i="10"/>
  <c r="AE40" i="10"/>
  <c r="AD40" i="10"/>
  <c r="AC40" i="10"/>
  <c r="AB40" i="10"/>
  <c r="AA40" i="10"/>
  <c r="Z40" i="10"/>
  <c r="Y40" i="10"/>
  <c r="X40" i="10"/>
  <c r="W40" i="10"/>
  <c r="V40" i="10"/>
  <c r="U40" i="10"/>
  <c r="T40" i="10"/>
  <c r="S40" i="10"/>
  <c r="R40" i="10"/>
  <c r="AP40" i="10" s="1"/>
  <c r="Q40" i="10"/>
  <c r="P40" i="10"/>
  <c r="O40" i="10"/>
  <c r="N40" i="10"/>
  <c r="M40" i="10"/>
  <c r="L40" i="10"/>
  <c r="K40" i="10"/>
  <c r="J40" i="10"/>
  <c r="I40" i="10"/>
  <c r="H40" i="10"/>
  <c r="G40" i="10"/>
  <c r="F40" i="10"/>
  <c r="E40" i="10"/>
  <c r="D40" i="10"/>
  <c r="C40" i="10"/>
  <c r="AO39" i="10"/>
  <c r="AN39" i="10"/>
  <c r="AM39" i="10"/>
  <c r="AJ39" i="10"/>
  <c r="AI39" i="10"/>
  <c r="AH39" i="10"/>
  <c r="AG39" i="10"/>
  <c r="AF39" i="10"/>
  <c r="AE39" i="10"/>
  <c r="AB39" i="10"/>
  <c r="AA39" i="10"/>
  <c r="Z39" i="10"/>
  <c r="Y39" i="10"/>
  <c r="X39" i="10"/>
  <c r="W39" i="10"/>
  <c r="T39" i="10"/>
  <c r="S39" i="10"/>
  <c r="Q39" i="10"/>
  <c r="P39" i="10"/>
  <c r="O39" i="10"/>
  <c r="L39" i="10"/>
  <c r="K39" i="10"/>
  <c r="J39" i="10"/>
  <c r="I39" i="10"/>
  <c r="H39" i="10"/>
  <c r="G39" i="10"/>
  <c r="D39" i="10"/>
  <c r="C39" i="10"/>
  <c r="AP38" i="10"/>
  <c r="R38" i="10"/>
  <c r="AP37" i="10"/>
  <c r="R37" i="10"/>
  <c r="R36" i="10"/>
  <c r="AP36" i="10" s="1"/>
  <c r="R35" i="10"/>
  <c r="AP35" i="10" s="1"/>
  <c r="AP34" i="10"/>
  <c r="R34" i="10"/>
  <c r="AP33" i="10"/>
  <c r="R33" i="10"/>
  <c r="R32" i="10"/>
  <c r="AP32" i="10" s="1"/>
  <c r="R31" i="10"/>
  <c r="AP31" i="10" s="1"/>
  <c r="AP30" i="10"/>
  <c r="R30" i="10"/>
  <c r="AO29" i="10"/>
  <c r="AO10" i="10" s="1"/>
  <c r="AN29" i="10"/>
  <c r="AM29" i="10"/>
  <c r="AL29" i="10"/>
  <c r="AK29" i="10"/>
  <c r="AJ29" i="10"/>
  <c r="AI29" i="10"/>
  <c r="AH29" i="10"/>
  <c r="AH10" i="10" s="1"/>
  <c r="AG29" i="10"/>
  <c r="AG10" i="10" s="1"/>
  <c r="AF29" i="10"/>
  <c r="AE29" i="10"/>
  <c r="AD29" i="10"/>
  <c r="AC29" i="10"/>
  <c r="AB29" i="10"/>
  <c r="AA29" i="10"/>
  <c r="Z29" i="10"/>
  <c r="Z10" i="10" s="1"/>
  <c r="Y29" i="10"/>
  <c r="Y10" i="10" s="1"/>
  <c r="X29" i="10"/>
  <c r="W29" i="10"/>
  <c r="V29" i="10"/>
  <c r="U29" i="10"/>
  <c r="T29" i="10"/>
  <c r="S29" i="10"/>
  <c r="R29" i="10"/>
  <c r="AP29" i="10" s="1"/>
  <c r="Q29" i="10"/>
  <c r="Q10" i="10" s="1"/>
  <c r="P29" i="10"/>
  <c r="O29" i="10"/>
  <c r="N29" i="10"/>
  <c r="M29" i="10"/>
  <c r="L29" i="10"/>
  <c r="K29" i="10"/>
  <c r="J29" i="10"/>
  <c r="J10" i="10" s="1"/>
  <c r="I29" i="10"/>
  <c r="I10" i="10" s="1"/>
  <c r="H29" i="10"/>
  <c r="G29" i="10"/>
  <c r="F29" i="10"/>
  <c r="E29" i="10"/>
  <c r="D29" i="10"/>
  <c r="C29" i="10"/>
  <c r="AP28" i="10"/>
  <c r="R28" i="10"/>
  <c r="R27" i="10"/>
  <c r="AP27" i="10" s="1"/>
  <c r="R26" i="10"/>
  <c r="AP26" i="10" s="1"/>
  <c r="AP25" i="10"/>
  <c r="R25" i="10"/>
  <c r="AP24" i="10"/>
  <c r="R24" i="10"/>
  <c r="R22" i="10" s="1"/>
  <c r="AP22" i="10" s="1"/>
  <c r="R23" i="10"/>
  <c r="AP23" i="10" s="1"/>
  <c r="AO22" i="10"/>
  <c r="AN22" i="10"/>
  <c r="AM22" i="10"/>
  <c r="AL22" i="10"/>
  <c r="AK22" i="10"/>
  <c r="AK10" i="10" s="1"/>
  <c r="AJ22" i="10"/>
  <c r="AI22" i="10"/>
  <c r="AH22" i="10"/>
  <c r="AG22" i="10"/>
  <c r="AF22" i="10"/>
  <c r="AE22" i="10"/>
  <c r="AD22" i="10"/>
  <c r="AC22" i="10"/>
  <c r="AC10" i="10" s="1"/>
  <c r="AB22" i="10"/>
  <c r="AA22" i="10"/>
  <c r="Z22" i="10"/>
  <c r="Y22" i="10"/>
  <c r="X22" i="10"/>
  <c r="W22" i="10"/>
  <c r="V22" i="10"/>
  <c r="U22" i="10"/>
  <c r="U10" i="10" s="1"/>
  <c r="T22" i="10"/>
  <c r="S22" i="10"/>
  <c r="Q22" i="10"/>
  <c r="P22" i="10"/>
  <c r="O22" i="10"/>
  <c r="N22" i="10"/>
  <c r="M22" i="10"/>
  <c r="M10" i="10" s="1"/>
  <c r="L22" i="10"/>
  <c r="K22" i="10"/>
  <c r="J22" i="10"/>
  <c r="I22" i="10"/>
  <c r="H22" i="10"/>
  <c r="G22" i="10"/>
  <c r="F22" i="10"/>
  <c r="E22" i="10"/>
  <c r="E10" i="10" s="1"/>
  <c r="D22" i="10"/>
  <c r="C22" i="10"/>
  <c r="R21" i="10"/>
  <c r="AP21" i="10" s="1"/>
  <c r="AP20" i="10"/>
  <c r="R20" i="10"/>
  <c r="AP19" i="10"/>
  <c r="R19" i="10"/>
  <c r="R18" i="10" s="1"/>
  <c r="AP18" i="10" s="1"/>
  <c r="AO18" i="10"/>
  <c r="AN18" i="10"/>
  <c r="AM18" i="10"/>
  <c r="AL18" i="10"/>
  <c r="AL10" i="10" s="1"/>
  <c r="AK18" i="10"/>
  <c r="AJ18" i="10"/>
  <c r="AJ10" i="10" s="1"/>
  <c r="AJ68" i="10" s="1"/>
  <c r="AI18" i="10"/>
  <c r="AI10" i="10" s="1"/>
  <c r="AH18" i="10"/>
  <c r="AG18" i="10"/>
  <c r="AF18" i="10"/>
  <c r="AE18" i="10"/>
  <c r="AD18" i="10"/>
  <c r="AD10" i="10" s="1"/>
  <c r="AC18" i="10"/>
  <c r="AB18" i="10"/>
  <c r="AB10" i="10" s="1"/>
  <c r="AB68" i="10" s="1"/>
  <c r="AA18" i="10"/>
  <c r="AA10" i="10" s="1"/>
  <c r="Z18" i="10"/>
  <c r="Y18" i="10"/>
  <c r="X18" i="10"/>
  <c r="W18" i="10"/>
  <c r="V18" i="10"/>
  <c r="V10" i="10" s="1"/>
  <c r="U18" i="10"/>
  <c r="T18" i="10"/>
  <c r="T10" i="10" s="1"/>
  <c r="T68" i="10" s="1"/>
  <c r="S18" i="10"/>
  <c r="S10" i="10" s="1"/>
  <c r="Q18" i="10"/>
  <c r="P18" i="10"/>
  <c r="O18" i="10"/>
  <c r="N18" i="10"/>
  <c r="N10" i="10" s="1"/>
  <c r="M18" i="10"/>
  <c r="L18" i="10"/>
  <c r="L10" i="10" s="1"/>
  <c r="L68" i="10" s="1"/>
  <c r="K18" i="10"/>
  <c r="K10" i="10" s="1"/>
  <c r="J18" i="10"/>
  <c r="I18" i="10"/>
  <c r="H18" i="10"/>
  <c r="G18" i="10"/>
  <c r="F18" i="10"/>
  <c r="F10" i="10" s="1"/>
  <c r="E18" i="10"/>
  <c r="D18" i="10"/>
  <c r="D10" i="10" s="1"/>
  <c r="D68" i="10" s="1"/>
  <c r="C18" i="10"/>
  <c r="C10" i="10" s="1"/>
  <c r="R17" i="10"/>
  <c r="AP17" i="10" s="1"/>
  <c r="R16" i="10"/>
  <c r="AP16" i="10" s="1"/>
  <c r="AP14" i="10"/>
  <c r="R14" i="10"/>
  <c r="R11" i="10" s="1"/>
  <c r="R13" i="10"/>
  <c r="AP13" i="10" s="1"/>
  <c r="R12" i="10"/>
  <c r="AP12" i="10" s="1"/>
  <c r="AO11" i="10"/>
  <c r="AN11" i="10"/>
  <c r="AM11" i="10"/>
  <c r="AL11" i="10"/>
  <c r="AK11" i="10"/>
  <c r="AJ11" i="10"/>
  <c r="AI11" i="10"/>
  <c r="AH11" i="10"/>
  <c r="AG11" i="10"/>
  <c r="AF11" i="10"/>
  <c r="AE11" i="10"/>
  <c r="AD11" i="10"/>
  <c r="AC11" i="10"/>
  <c r="AB11" i="10"/>
  <c r="AA11" i="10"/>
  <c r="Z11" i="10"/>
  <c r="Y11" i="10"/>
  <c r="X11" i="10"/>
  <c r="W11" i="10"/>
  <c r="V11" i="10"/>
  <c r="U11" i="10"/>
  <c r="T11" i="10"/>
  <c r="S11" i="10"/>
  <c r="Q11" i="10"/>
  <c r="P11" i="10"/>
  <c r="O11" i="10"/>
  <c r="N11" i="10"/>
  <c r="M11" i="10"/>
  <c r="L11" i="10"/>
  <c r="K11" i="10"/>
  <c r="J11" i="10"/>
  <c r="I11" i="10"/>
  <c r="H11" i="10"/>
  <c r="G11" i="10"/>
  <c r="F11" i="10"/>
  <c r="E11" i="10"/>
  <c r="D11" i="10"/>
  <c r="C11" i="10"/>
  <c r="AN10" i="10"/>
  <c r="AM10" i="10"/>
  <c r="AF10" i="10"/>
  <c r="AE10" i="10"/>
  <c r="X10" i="10"/>
  <c r="W10" i="10"/>
  <c r="P10" i="10"/>
  <c r="O10" i="10"/>
  <c r="H10" i="10"/>
  <c r="G10" i="10"/>
  <c r="AP9" i="10"/>
  <c r="R9" i="10"/>
  <c r="AO8" i="10"/>
  <c r="AO68" i="10" s="1"/>
  <c r="AN8" i="10"/>
  <c r="AN68" i="10" s="1"/>
  <c r="AM8" i="10"/>
  <c r="AM68" i="10" s="1"/>
  <c r="AL8" i="10"/>
  <c r="AK8" i="10"/>
  <c r="AK68" i="10" s="1"/>
  <c r="AJ8" i="10"/>
  <c r="AI8" i="10"/>
  <c r="AH8" i="10"/>
  <c r="AH68" i="10" s="1"/>
  <c r="AG8" i="10"/>
  <c r="AG68" i="10" s="1"/>
  <c r="AF8" i="10"/>
  <c r="AF68" i="10" s="1"/>
  <c r="AE8" i="10"/>
  <c r="AE68" i="10" s="1"/>
  <c r="AD8" i="10"/>
  <c r="AC8" i="10"/>
  <c r="AC68" i="10" s="1"/>
  <c r="AB8" i="10"/>
  <c r="AA8" i="10"/>
  <c r="Z8" i="10"/>
  <c r="Z68" i="10" s="1"/>
  <c r="Y8" i="10"/>
  <c r="Y68" i="10" s="1"/>
  <c r="X8" i="10"/>
  <c r="X68" i="10" s="1"/>
  <c r="W8" i="10"/>
  <c r="W68" i="10" s="1"/>
  <c r="V8" i="10"/>
  <c r="U8" i="10"/>
  <c r="U68" i="10" s="1"/>
  <c r="T8" i="10"/>
  <c r="S8" i="10"/>
  <c r="R8" i="10"/>
  <c r="Q8" i="10"/>
  <c r="Q68" i="10" s="1"/>
  <c r="P8" i="10"/>
  <c r="P68" i="10" s="1"/>
  <c r="O8" i="10"/>
  <c r="O68" i="10" s="1"/>
  <c r="N8" i="10"/>
  <c r="M8" i="10"/>
  <c r="M68" i="10" s="1"/>
  <c r="L8" i="10"/>
  <c r="K8" i="10"/>
  <c r="K68" i="10" s="1"/>
  <c r="J8" i="10"/>
  <c r="J68" i="10" s="1"/>
  <c r="I8" i="10"/>
  <c r="I68" i="10" s="1"/>
  <c r="H8" i="10"/>
  <c r="H68" i="10" s="1"/>
  <c r="G8" i="10"/>
  <c r="G68" i="10" s="1"/>
  <c r="F8" i="10"/>
  <c r="E8" i="10"/>
  <c r="E68" i="10" s="1"/>
  <c r="D8" i="10"/>
  <c r="C8" i="10"/>
  <c r="C68" i="10" s="1"/>
  <c r="AP66" i="9"/>
  <c r="R66" i="9"/>
  <c r="R65" i="9"/>
  <c r="AP65" i="9" s="1"/>
  <c r="AP64" i="9"/>
  <c r="R64" i="9"/>
  <c r="R63" i="9"/>
  <c r="AP63" i="9" s="1"/>
  <c r="AP62" i="9"/>
  <c r="R62" i="9"/>
  <c r="R61" i="9" s="1"/>
  <c r="AO61" i="9"/>
  <c r="AN61" i="9"/>
  <c r="AM61" i="9"/>
  <c r="AL61" i="9"/>
  <c r="AK61" i="9"/>
  <c r="AJ61" i="9"/>
  <c r="AI61" i="9"/>
  <c r="AH61" i="9"/>
  <c r="AG61" i="9"/>
  <c r="AF61" i="9"/>
  <c r="AE61" i="9"/>
  <c r="AD61" i="9"/>
  <c r="AC61" i="9"/>
  <c r="AB61" i="9"/>
  <c r="AA61" i="9"/>
  <c r="Z61" i="9"/>
  <c r="Y61" i="9"/>
  <c r="X61" i="9"/>
  <c r="W61" i="9"/>
  <c r="V61" i="9"/>
  <c r="U61" i="9"/>
  <c r="T61" i="9"/>
  <c r="S61" i="9"/>
  <c r="Q61" i="9"/>
  <c r="P61" i="9"/>
  <c r="O61" i="9"/>
  <c r="N61" i="9"/>
  <c r="M61" i="9"/>
  <c r="L61" i="9"/>
  <c r="K61" i="9"/>
  <c r="J61" i="9"/>
  <c r="I61" i="9"/>
  <c r="H61" i="9"/>
  <c r="G61" i="9"/>
  <c r="F61" i="9"/>
  <c r="E61" i="9"/>
  <c r="D61" i="9"/>
  <c r="C61" i="9"/>
  <c r="R60" i="9"/>
  <c r="AP60" i="9" s="1"/>
  <c r="AP59" i="9"/>
  <c r="R59" i="9"/>
  <c r="R58" i="9"/>
  <c r="R55" i="9" s="1"/>
  <c r="AP57" i="9"/>
  <c r="R57" i="9"/>
  <c r="R56" i="9"/>
  <c r="AP56" i="9" s="1"/>
  <c r="AO55" i="9"/>
  <c r="AN55" i="9"/>
  <c r="AM55" i="9"/>
  <c r="AL55" i="9"/>
  <c r="AK55" i="9"/>
  <c r="AJ55" i="9"/>
  <c r="AI55" i="9"/>
  <c r="AH55" i="9"/>
  <c r="AG55" i="9"/>
  <c r="AF55" i="9"/>
  <c r="AE55" i="9"/>
  <c r="AD55" i="9"/>
  <c r="AC55" i="9"/>
  <c r="AB55" i="9"/>
  <c r="AA55" i="9"/>
  <c r="Z55" i="9"/>
  <c r="Y55" i="9"/>
  <c r="X55" i="9"/>
  <c r="W55" i="9"/>
  <c r="V55" i="9"/>
  <c r="U55" i="9"/>
  <c r="T55" i="9"/>
  <c r="S55" i="9"/>
  <c r="Q55" i="9"/>
  <c r="P55" i="9"/>
  <c r="O55" i="9"/>
  <c r="N55" i="9"/>
  <c r="M55" i="9"/>
  <c r="L55" i="9"/>
  <c r="K55" i="9"/>
  <c r="J55" i="9"/>
  <c r="I55" i="9"/>
  <c r="H55" i="9"/>
  <c r="G55" i="9"/>
  <c r="F55" i="9"/>
  <c r="E55" i="9"/>
  <c r="D55" i="9"/>
  <c r="C55" i="9"/>
  <c r="AP54" i="9"/>
  <c r="R54" i="9"/>
  <c r="R53" i="9"/>
  <c r="R50" i="9" s="1"/>
  <c r="AP52" i="9"/>
  <c r="R52" i="9"/>
  <c r="R51" i="9"/>
  <c r="AP51" i="9" s="1"/>
  <c r="AO50" i="9"/>
  <c r="AN50" i="9"/>
  <c r="AM50" i="9"/>
  <c r="AL50" i="9"/>
  <c r="AK50" i="9"/>
  <c r="AJ50" i="9"/>
  <c r="AI50" i="9"/>
  <c r="AH50" i="9"/>
  <c r="AG50" i="9"/>
  <c r="AF50" i="9"/>
  <c r="AE50" i="9"/>
  <c r="AD50" i="9"/>
  <c r="AC50" i="9"/>
  <c r="AB50" i="9"/>
  <c r="AA50" i="9"/>
  <c r="Z50" i="9"/>
  <c r="Y50" i="9"/>
  <c r="X50" i="9"/>
  <c r="W50" i="9"/>
  <c r="V50" i="9"/>
  <c r="U50" i="9"/>
  <c r="T50" i="9"/>
  <c r="S50" i="9"/>
  <c r="Q50" i="9"/>
  <c r="P50" i="9"/>
  <c r="O50" i="9"/>
  <c r="N50" i="9"/>
  <c r="M50" i="9"/>
  <c r="L50" i="9"/>
  <c r="K50" i="9"/>
  <c r="J50" i="9"/>
  <c r="I50" i="9"/>
  <c r="H50" i="9"/>
  <c r="G50" i="9"/>
  <c r="F50" i="9"/>
  <c r="E50" i="9"/>
  <c r="D50" i="9"/>
  <c r="C50" i="9"/>
  <c r="AP49" i="9"/>
  <c r="R49" i="9"/>
  <c r="R48" i="9"/>
  <c r="AP48" i="9" s="1"/>
  <c r="AP47" i="9"/>
  <c r="R47" i="9"/>
  <c r="R46" i="9"/>
  <c r="AP46" i="9" s="1"/>
  <c r="AP45" i="9"/>
  <c r="R45" i="9"/>
  <c r="R44" i="9"/>
  <c r="R42" i="9" s="1"/>
  <c r="R39" i="9" s="1"/>
  <c r="AP43" i="9"/>
  <c r="R43" i="9"/>
  <c r="AO42" i="9"/>
  <c r="AN42" i="9"/>
  <c r="AN39" i="9" s="1"/>
  <c r="AM42" i="9"/>
  <c r="AL42" i="9"/>
  <c r="AK42" i="9"/>
  <c r="AK39" i="9" s="1"/>
  <c r="AJ42" i="9"/>
  <c r="AJ39" i="9" s="1"/>
  <c r="AI42" i="9"/>
  <c r="AH42" i="9"/>
  <c r="AG42" i="9"/>
  <c r="AF42" i="9"/>
  <c r="AF39" i="9" s="1"/>
  <c r="AE42" i="9"/>
  <c r="AD42" i="9"/>
  <c r="AC42" i="9"/>
  <c r="AC39" i="9" s="1"/>
  <c r="AB42" i="9"/>
  <c r="AB39" i="9" s="1"/>
  <c r="AA42" i="9"/>
  <c r="Z42" i="9"/>
  <c r="Y42" i="9"/>
  <c r="X42" i="9"/>
  <c r="X39" i="9" s="1"/>
  <c r="W42" i="9"/>
  <c r="V42" i="9"/>
  <c r="U42" i="9"/>
  <c r="U39" i="9" s="1"/>
  <c r="T42" i="9"/>
  <c r="T39" i="9" s="1"/>
  <c r="S42" i="9"/>
  <c r="Q42" i="9"/>
  <c r="P42" i="9"/>
  <c r="P39" i="9" s="1"/>
  <c r="O42" i="9"/>
  <c r="N42" i="9"/>
  <c r="M42" i="9"/>
  <c r="M39" i="9" s="1"/>
  <c r="L42" i="9"/>
  <c r="L39" i="9" s="1"/>
  <c r="K42" i="9"/>
  <c r="J42" i="9"/>
  <c r="I42" i="9"/>
  <c r="H42" i="9"/>
  <c r="H39" i="9" s="1"/>
  <c r="G42" i="9"/>
  <c r="F42" i="9"/>
  <c r="E42" i="9"/>
  <c r="E39" i="9" s="1"/>
  <c r="D42" i="9"/>
  <c r="D39" i="9" s="1"/>
  <c r="C42" i="9"/>
  <c r="R41" i="9"/>
  <c r="AP41" i="9" s="1"/>
  <c r="AP40" i="9" s="1"/>
  <c r="AO40" i="9"/>
  <c r="AN40" i="9"/>
  <c r="AM40" i="9"/>
  <c r="AM39" i="9" s="1"/>
  <c r="AL40" i="9"/>
  <c r="AK40" i="9"/>
  <c r="AJ40" i="9"/>
  <c r="AI40" i="9"/>
  <c r="AH40" i="9"/>
  <c r="AG40" i="9"/>
  <c r="AF40" i="9"/>
  <c r="AE40" i="9"/>
  <c r="AD40" i="9"/>
  <c r="AC40" i="9"/>
  <c r="AB40" i="9"/>
  <c r="AA40" i="9"/>
  <c r="Z40" i="9"/>
  <c r="Y40" i="9"/>
  <c r="X40" i="9"/>
  <c r="W40" i="9"/>
  <c r="V40" i="9"/>
  <c r="U40" i="9"/>
  <c r="T40" i="9"/>
  <c r="S40" i="9"/>
  <c r="R40" i="9"/>
  <c r="Q40" i="9"/>
  <c r="P40" i="9"/>
  <c r="O40" i="9"/>
  <c r="N40" i="9"/>
  <c r="M40" i="9"/>
  <c r="L40" i="9"/>
  <c r="K40" i="9"/>
  <c r="J40" i="9"/>
  <c r="I40" i="9"/>
  <c r="H40" i="9"/>
  <c r="G40" i="9"/>
  <c r="F40" i="9"/>
  <c r="E40" i="9"/>
  <c r="D40" i="9"/>
  <c r="C40" i="9"/>
  <c r="AO39" i="9"/>
  <c r="AL39" i="9"/>
  <c r="AI39" i="9"/>
  <c r="AH39" i="9"/>
  <c r="AG39" i="9"/>
  <c r="AE39" i="9"/>
  <c r="AD39" i="9"/>
  <c r="AA39" i="9"/>
  <c r="Z39" i="9"/>
  <c r="Y39" i="9"/>
  <c r="W39" i="9"/>
  <c r="V39" i="9"/>
  <c r="S39" i="9"/>
  <c r="Q39" i="9"/>
  <c r="O39" i="9"/>
  <c r="N39" i="9"/>
  <c r="K39" i="9"/>
  <c r="J39" i="9"/>
  <c r="I39" i="9"/>
  <c r="G39" i="9"/>
  <c r="F39" i="9"/>
  <c r="C39" i="9"/>
  <c r="AP38" i="9"/>
  <c r="R38" i="9"/>
  <c r="R37" i="9"/>
  <c r="AP37" i="9" s="1"/>
  <c r="AP36" i="9"/>
  <c r="R36" i="9"/>
  <c r="R35" i="9"/>
  <c r="AP35" i="9" s="1"/>
  <c r="AP34" i="9"/>
  <c r="R34" i="9"/>
  <c r="R33" i="9"/>
  <c r="AP33" i="9" s="1"/>
  <c r="AP32" i="9"/>
  <c r="R32" i="9"/>
  <c r="R31" i="9"/>
  <c r="AP31" i="9" s="1"/>
  <c r="AP30" i="9"/>
  <c r="R30" i="9"/>
  <c r="R29" i="9" s="1"/>
  <c r="AO29" i="9"/>
  <c r="AO10" i="9" s="1"/>
  <c r="AN29" i="9"/>
  <c r="AM29" i="9"/>
  <c r="AL29" i="9"/>
  <c r="AK29" i="9"/>
  <c r="AJ29" i="9"/>
  <c r="AI29" i="9"/>
  <c r="AH29" i="9"/>
  <c r="AG29" i="9"/>
  <c r="AG10" i="9" s="1"/>
  <c r="AF29" i="9"/>
  <c r="AE29" i="9"/>
  <c r="AD29" i="9"/>
  <c r="AC29" i="9"/>
  <c r="AB29" i="9"/>
  <c r="AA29" i="9"/>
  <c r="Z29" i="9"/>
  <c r="Y29" i="9"/>
  <c r="Y10" i="9" s="1"/>
  <c r="X29" i="9"/>
  <c r="W29" i="9"/>
  <c r="V29" i="9"/>
  <c r="U29" i="9"/>
  <c r="T29" i="9"/>
  <c r="S29" i="9"/>
  <c r="Q29" i="9"/>
  <c r="Q10" i="9" s="1"/>
  <c r="P29" i="9"/>
  <c r="O29" i="9"/>
  <c r="N29" i="9"/>
  <c r="M29" i="9"/>
  <c r="L29" i="9"/>
  <c r="K29" i="9"/>
  <c r="J29" i="9"/>
  <c r="I29" i="9"/>
  <c r="I10" i="9" s="1"/>
  <c r="H29" i="9"/>
  <c r="G29" i="9"/>
  <c r="F29" i="9"/>
  <c r="E29" i="9"/>
  <c r="D29" i="9"/>
  <c r="C29" i="9"/>
  <c r="R28" i="9"/>
  <c r="AP28" i="9" s="1"/>
  <c r="AP27" i="9"/>
  <c r="R27" i="9"/>
  <c r="R26" i="9"/>
  <c r="AP26" i="9" s="1"/>
  <c r="AP25" i="9"/>
  <c r="R25" i="9"/>
  <c r="R24" i="9"/>
  <c r="AP24" i="9" s="1"/>
  <c r="AP23" i="9"/>
  <c r="R23" i="9"/>
  <c r="R22" i="9" s="1"/>
  <c r="AO22" i="9"/>
  <c r="AN22" i="9"/>
  <c r="AM22" i="9"/>
  <c r="AL22" i="9"/>
  <c r="AK22" i="9"/>
  <c r="AJ22" i="9"/>
  <c r="AI22" i="9"/>
  <c r="AH22" i="9"/>
  <c r="AG22" i="9"/>
  <c r="AF22" i="9"/>
  <c r="AE22" i="9"/>
  <c r="AD22" i="9"/>
  <c r="AC22" i="9"/>
  <c r="AB22" i="9"/>
  <c r="AA22" i="9"/>
  <c r="Z22" i="9"/>
  <c r="Y22" i="9"/>
  <c r="X22" i="9"/>
  <c r="W22" i="9"/>
  <c r="V22" i="9"/>
  <c r="U22" i="9"/>
  <c r="T22" i="9"/>
  <c r="S22" i="9"/>
  <c r="Q22" i="9"/>
  <c r="P22" i="9"/>
  <c r="O22" i="9"/>
  <c r="N22" i="9"/>
  <c r="M22" i="9"/>
  <c r="L22" i="9"/>
  <c r="K22" i="9"/>
  <c r="J22" i="9"/>
  <c r="I22" i="9"/>
  <c r="H22" i="9"/>
  <c r="G22" i="9"/>
  <c r="F22" i="9"/>
  <c r="E22" i="9"/>
  <c r="D22" i="9"/>
  <c r="C22" i="9"/>
  <c r="R21" i="9"/>
  <c r="AP21" i="9" s="1"/>
  <c r="AP20" i="9"/>
  <c r="R20" i="9"/>
  <c r="R19" i="9"/>
  <c r="R18" i="9" s="1"/>
  <c r="AO18" i="9"/>
  <c r="AN18" i="9"/>
  <c r="AM18" i="9"/>
  <c r="AL18" i="9"/>
  <c r="AK18" i="9"/>
  <c r="AJ18" i="9"/>
  <c r="AI18" i="9"/>
  <c r="AI10" i="9" s="1"/>
  <c r="AI68" i="9" s="1"/>
  <c r="AH18" i="9"/>
  <c r="AG18" i="9"/>
  <c r="AF18" i="9"/>
  <c r="AE18" i="9"/>
  <c r="AD18" i="9"/>
  <c r="AC18" i="9"/>
  <c r="AB18" i="9"/>
  <c r="AA18" i="9"/>
  <c r="AA10" i="9" s="1"/>
  <c r="AA68" i="9" s="1"/>
  <c r="Z18" i="9"/>
  <c r="Y18" i="9"/>
  <c r="X18" i="9"/>
  <c r="W18" i="9"/>
  <c r="V18" i="9"/>
  <c r="U18" i="9"/>
  <c r="T18" i="9"/>
  <c r="S18" i="9"/>
  <c r="S10" i="9" s="1"/>
  <c r="S68" i="9" s="1"/>
  <c r="Q18" i="9"/>
  <c r="P18" i="9"/>
  <c r="O18" i="9"/>
  <c r="N18" i="9"/>
  <c r="M18" i="9"/>
  <c r="L18" i="9"/>
  <c r="K18" i="9"/>
  <c r="K10" i="9" s="1"/>
  <c r="K68" i="9" s="1"/>
  <c r="J18" i="9"/>
  <c r="I18" i="9"/>
  <c r="H18" i="9"/>
  <c r="G18" i="9"/>
  <c r="F18" i="9"/>
  <c r="E18" i="9"/>
  <c r="D18" i="9"/>
  <c r="C18" i="9"/>
  <c r="C10" i="9" s="1"/>
  <c r="C68" i="9" s="1"/>
  <c r="AP17" i="9"/>
  <c r="R17" i="9"/>
  <c r="R16" i="9"/>
  <c r="AP16" i="9" s="1"/>
  <c r="AP15" i="9" s="1"/>
  <c r="AO15" i="9"/>
  <c r="AN15" i="9"/>
  <c r="AM15" i="9"/>
  <c r="AM10" i="9" s="1"/>
  <c r="AL15" i="9"/>
  <c r="AL10" i="9" s="1"/>
  <c r="AK15" i="9"/>
  <c r="AJ15" i="9"/>
  <c r="AI15" i="9"/>
  <c r="AH15" i="9"/>
  <c r="AH10" i="9" s="1"/>
  <c r="AG15" i="9"/>
  <c r="AF15" i="9"/>
  <c r="AE15" i="9"/>
  <c r="AE10" i="9" s="1"/>
  <c r="AD15" i="9"/>
  <c r="AD10" i="9" s="1"/>
  <c r="AC15" i="9"/>
  <c r="AB15" i="9"/>
  <c r="AA15" i="9"/>
  <c r="Z15" i="9"/>
  <c r="Z10" i="9" s="1"/>
  <c r="Y15" i="9"/>
  <c r="X15" i="9"/>
  <c r="W15" i="9"/>
  <c r="W10" i="9" s="1"/>
  <c r="V15" i="9"/>
  <c r="V10" i="9" s="1"/>
  <c r="U15" i="9"/>
  <c r="T15" i="9"/>
  <c r="S15" i="9"/>
  <c r="R15" i="9"/>
  <c r="Q15" i="9"/>
  <c r="P15" i="9"/>
  <c r="O15" i="9"/>
  <c r="O10" i="9" s="1"/>
  <c r="N15" i="9"/>
  <c r="N10" i="9" s="1"/>
  <c r="M15" i="9"/>
  <c r="L15" i="9"/>
  <c r="K15" i="9"/>
  <c r="J15" i="9"/>
  <c r="J10" i="9" s="1"/>
  <c r="I15" i="9"/>
  <c r="H15" i="9"/>
  <c r="G15" i="9"/>
  <c r="G10" i="9" s="1"/>
  <c r="F15" i="9"/>
  <c r="F10" i="9" s="1"/>
  <c r="E15" i="9"/>
  <c r="D15" i="9"/>
  <c r="C15" i="9"/>
  <c r="AP14" i="9"/>
  <c r="R14" i="9"/>
  <c r="R13" i="9"/>
  <c r="AP13" i="9" s="1"/>
  <c r="AP12" i="9"/>
  <c r="R12" i="9"/>
  <c r="R11" i="9" s="1"/>
  <c r="AO11" i="9"/>
  <c r="AN11" i="9"/>
  <c r="AM11" i="9"/>
  <c r="AL11" i="9"/>
  <c r="AK11" i="9"/>
  <c r="AJ11" i="9"/>
  <c r="AI11" i="9"/>
  <c r="AH11" i="9"/>
  <c r="AG11" i="9"/>
  <c r="AF11" i="9"/>
  <c r="AE11" i="9"/>
  <c r="AD11" i="9"/>
  <c r="AC11" i="9"/>
  <c r="AB11" i="9"/>
  <c r="AA11" i="9"/>
  <c r="Z11" i="9"/>
  <c r="Y11" i="9"/>
  <c r="X11" i="9"/>
  <c r="W11" i="9"/>
  <c r="V11" i="9"/>
  <c r="U11" i="9"/>
  <c r="T11" i="9"/>
  <c r="S11" i="9"/>
  <c r="Q11" i="9"/>
  <c r="P11" i="9"/>
  <c r="O11" i="9"/>
  <c r="N11" i="9"/>
  <c r="M11" i="9"/>
  <c r="L11" i="9"/>
  <c r="K11" i="9"/>
  <c r="J11" i="9"/>
  <c r="I11" i="9"/>
  <c r="H11" i="9"/>
  <c r="G11" i="9"/>
  <c r="F11" i="9"/>
  <c r="E11" i="9"/>
  <c r="D11" i="9"/>
  <c r="C11" i="9"/>
  <c r="AN10" i="9"/>
  <c r="AK10" i="9"/>
  <c r="AJ10" i="9"/>
  <c r="AF10" i="9"/>
  <c r="AC10" i="9"/>
  <c r="AB10" i="9"/>
  <c r="X10" i="9"/>
  <c r="U10" i="9"/>
  <c r="T10" i="9"/>
  <c r="P10" i="9"/>
  <c r="M10" i="9"/>
  <c r="L10" i="9"/>
  <c r="H10" i="9"/>
  <c r="E10" i="9"/>
  <c r="D10" i="9"/>
  <c r="R9" i="9"/>
  <c r="AP9" i="9" s="1"/>
  <c r="AP8" i="9" s="1"/>
  <c r="AO8" i="9"/>
  <c r="AO68" i="9" s="1"/>
  <c r="AN8" i="9"/>
  <c r="AM8" i="9"/>
  <c r="AL8" i="9"/>
  <c r="AL68" i="9" s="1"/>
  <c r="AK8" i="9"/>
  <c r="AK68" i="9" s="1"/>
  <c r="AJ8" i="9"/>
  <c r="AI8" i="9"/>
  <c r="AH8" i="9"/>
  <c r="AH68" i="9" s="1"/>
  <c r="AG8" i="9"/>
  <c r="AG68" i="9" s="1"/>
  <c r="AF8" i="9"/>
  <c r="AE8" i="9"/>
  <c r="AD8" i="9"/>
  <c r="AD68" i="9" s="1"/>
  <c r="AC8" i="9"/>
  <c r="AC68" i="9" s="1"/>
  <c r="AB8" i="9"/>
  <c r="AA8" i="9"/>
  <c r="Z8" i="9"/>
  <c r="Z68" i="9" s="1"/>
  <c r="Y8" i="9"/>
  <c r="Y68" i="9" s="1"/>
  <c r="X8" i="9"/>
  <c r="W8" i="9"/>
  <c r="V8" i="9"/>
  <c r="V68" i="9" s="1"/>
  <c r="U8" i="9"/>
  <c r="U68" i="9" s="1"/>
  <c r="T8" i="9"/>
  <c r="S8" i="9"/>
  <c r="R8" i="9"/>
  <c r="Q8" i="9"/>
  <c r="Q68" i="9" s="1"/>
  <c r="P8" i="9"/>
  <c r="P68" i="9" s="1"/>
  <c r="O8" i="9"/>
  <c r="N8" i="9"/>
  <c r="N68" i="9" s="1"/>
  <c r="M8" i="9"/>
  <c r="M68" i="9" s="1"/>
  <c r="L8" i="9"/>
  <c r="L68" i="9" s="1"/>
  <c r="K8" i="9"/>
  <c r="J8" i="9"/>
  <c r="J68" i="9" s="1"/>
  <c r="I8" i="9"/>
  <c r="I68" i="9" s="1"/>
  <c r="H8" i="9"/>
  <c r="H68" i="9" s="1"/>
  <c r="G8" i="9"/>
  <c r="F8" i="9"/>
  <c r="F68" i="9" s="1"/>
  <c r="E8" i="9"/>
  <c r="E68" i="9" s="1"/>
  <c r="D8" i="9"/>
  <c r="D68" i="9" s="1"/>
  <c r="C8" i="9"/>
  <c r="D78" i="8"/>
  <c r="J77" i="8"/>
  <c r="I77" i="8"/>
  <c r="H77" i="8"/>
  <c r="E77" i="8"/>
  <c r="K77" i="8" s="1"/>
  <c r="K76" i="8"/>
  <c r="J76" i="8"/>
  <c r="I76" i="8"/>
  <c r="H76" i="8"/>
  <c r="E76" i="8"/>
  <c r="J75" i="8"/>
  <c r="I75" i="8"/>
  <c r="H75" i="8"/>
  <c r="E75" i="8"/>
  <c r="E72" i="8" s="1"/>
  <c r="J74" i="8"/>
  <c r="I74" i="8"/>
  <c r="H74" i="8"/>
  <c r="E74" i="8"/>
  <c r="K74" i="8" s="1"/>
  <c r="J73" i="8"/>
  <c r="J72" i="8" s="1"/>
  <c r="I73" i="8"/>
  <c r="I72" i="8" s="1"/>
  <c r="H73" i="8"/>
  <c r="H72" i="8" s="1"/>
  <c r="E73" i="8"/>
  <c r="K73" i="8" s="1"/>
  <c r="G72" i="8"/>
  <c r="G78" i="8" s="1"/>
  <c r="F72" i="8"/>
  <c r="F78" i="8" s="1"/>
  <c r="D72" i="8"/>
  <c r="C72" i="8"/>
  <c r="J71" i="8"/>
  <c r="I71" i="8"/>
  <c r="H71" i="8"/>
  <c r="H69" i="8" s="1"/>
  <c r="E71" i="8"/>
  <c r="K71" i="8" s="1"/>
  <c r="J70" i="8"/>
  <c r="I70" i="8"/>
  <c r="H70" i="8"/>
  <c r="E70" i="8"/>
  <c r="K70" i="8" s="1"/>
  <c r="J69" i="8"/>
  <c r="I69" i="8"/>
  <c r="G69" i="8"/>
  <c r="F69" i="8"/>
  <c r="D69" i="8"/>
  <c r="C69" i="8"/>
  <c r="K68" i="8"/>
  <c r="J68" i="8"/>
  <c r="J65" i="8" s="1"/>
  <c r="I68" i="8"/>
  <c r="H68" i="8"/>
  <c r="E68" i="8"/>
  <c r="J67" i="8"/>
  <c r="I67" i="8"/>
  <c r="H67" i="8"/>
  <c r="E67" i="8"/>
  <c r="K67" i="8" s="1"/>
  <c r="J66" i="8"/>
  <c r="I66" i="8"/>
  <c r="H66" i="8"/>
  <c r="H65" i="8" s="1"/>
  <c r="E66" i="8"/>
  <c r="K66" i="8" s="1"/>
  <c r="K65" i="8" s="1"/>
  <c r="I65" i="8"/>
  <c r="G65" i="8"/>
  <c r="F65" i="8"/>
  <c r="D65" i="8"/>
  <c r="C65" i="8"/>
  <c r="K64" i="8"/>
  <c r="J64" i="8"/>
  <c r="I64" i="8"/>
  <c r="H64" i="8"/>
  <c r="E64" i="8"/>
  <c r="J63" i="8"/>
  <c r="I63" i="8"/>
  <c r="H63" i="8"/>
  <c r="E63" i="8"/>
  <c r="K63" i="8" s="1"/>
  <c r="J62" i="8"/>
  <c r="I62" i="8"/>
  <c r="H62" i="8"/>
  <c r="E62" i="8"/>
  <c r="K62" i="8" s="1"/>
  <c r="J61" i="8"/>
  <c r="I61" i="8"/>
  <c r="I58" i="8" s="1"/>
  <c r="H61" i="8"/>
  <c r="E61" i="8"/>
  <c r="K61" i="8" s="1"/>
  <c r="J60" i="8"/>
  <c r="I60" i="8"/>
  <c r="H60" i="8"/>
  <c r="E60" i="8"/>
  <c r="K60" i="8" s="1"/>
  <c r="K59" i="8"/>
  <c r="K58" i="8" s="1"/>
  <c r="J59" i="8"/>
  <c r="J58" i="8" s="1"/>
  <c r="I59" i="8"/>
  <c r="H59" i="8"/>
  <c r="E59" i="8"/>
  <c r="E58" i="8" s="1"/>
  <c r="H58" i="8"/>
  <c r="G58" i="8"/>
  <c r="F58" i="8"/>
  <c r="D58" i="8"/>
  <c r="C58" i="8"/>
  <c r="C78" i="8" s="1"/>
  <c r="J57" i="8"/>
  <c r="I57" i="8"/>
  <c r="H57" i="8"/>
  <c r="E57" i="8"/>
  <c r="K57" i="8" s="1"/>
  <c r="J56" i="8"/>
  <c r="I56" i="8"/>
  <c r="H56" i="8"/>
  <c r="E56" i="8"/>
  <c r="K56" i="8" s="1"/>
  <c r="K55" i="8"/>
  <c r="J55" i="8"/>
  <c r="I55" i="8"/>
  <c r="H55" i="8"/>
  <c r="E55" i="8"/>
  <c r="E52" i="8" s="1"/>
  <c r="J54" i="8"/>
  <c r="I54" i="8"/>
  <c r="H54" i="8"/>
  <c r="E54" i="8"/>
  <c r="K54" i="8" s="1"/>
  <c r="J53" i="8"/>
  <c r="I53" i="8"/>
  <c r="I52" i="8" s="1"/>
  <c r="H53" i="8"/>
  <c r="H52" i="8" s="1"/>
  <c r="E53" i="8"/>
  <c r="K53" i="8" s="1"/>
  <c r="J52" i="8"/>
  <c r="G52" i="8"/>
  <c r="F52" i="8"/>
  <c r="D52" i="8"/>
  <c r="C52" i="8"/>
  <c r="K51" i="8"/>
  <c r="J51" i="8"/>
  <c r="I51" i="8"/>
  <c r="H51" i="8"/>
  <c r="E51" i="8"/>
  <c r="J50" i="8"/>
  <c r="I50" i="8"/>
  <c r="H50" i="8"/>
  <c r="E50" i="8"/>
  <c r="K50" i="8" s="1"/>
  <c r="J49" i="8"/>
  <c r="I49" i="8"/>
  <c r="H49" i="8"/>
  <c r="E49" i="8"/>
  <c r="K49" i="8" s="1"/>
  <c r="K48" i="8"/>
  <c r="J48" i="8"/>
  <c r="J45" i="8" s="1"/>
  <c r="I48" i="8"/>
  <c r="H48" i="8"/>
  <c r="E48" i="8"/>
  <c r="J47" i="8"/>
  <c r="I47" i="8"/>
  <c r="H47" i="8"/>
  <c r="E47" i="8"/>
  <c r="K47" i="8" s="1"/>
  <c r="J46" i="8"/>
  <c r="I46" i="8"/>
  <c r="H46" i="8"/>
  <c r="H45" i="8" s="1"/>
  <c r="E46" i="8"/>
  <c r="K46" i="8" s="1"/>
  <c r="I45" i="8"/>
  <c r="G45" i="8"/>
  <c r="F45" i="8"/>
  <c r="D45" i="8"/>
  <c r="C45" i="8"/>
  <c r="K44" i="8"/>
  <c r="J44" i="8"/>
  <c r="I44" i="8"/>
  <c r="H44" i="8"/>
  <c r="E44" i="8"/>
  <c r="J43" i="8"/>
  <c r="I43" i="8"/>
  <c r="H43" i="8"/>
  <c r="E43" i="8"/>
  <c r="E40" i="8" s="1"/>
  <c r="J42" i="8"/>
  <c r="I42" i="8"/>
  <c r="H42" i="8"/>
  <c r="E42" i="8"/>
  <c r="K42" i="8" s="1"/>
  <c r="J41" i="8"/>
  <c r="J40" i="8" s="1"/>
  <c r="I41" i="8"/>
  <c r="I40" i="8" s="1"/>
  <c r="H41" i="8"/>
  <c r="H40" i="8" s="1"/>
  <c r="E41" i="8"/>
  <c r="K41" i="8" s="1"/>
  <c r="G40" i="8"/>
  <c r="F40" i="8"/>
  <c r="D40" i="8"/>
  <c r="C40" i="8"/>
  <c r="J39" i="8"/>
  <c r="I39" i="8"/>
  <c r="H39" i="8"/>
  <c r="E39" i="8"/>
  <c r="E36" i="8" s="1"/>
  <c r="J38" i="8"/>
  <c r="I38" i="8"/>
  <c r="H38" i="8"/>
  <c r="E38" i="8"/>
  <c r="K38" i="8" s="1"/>
  <c r="J37" i="8"/>
  <c r="J36" i="8" s="1"/>
  <c r="I37" i="8"/>
  <c r="I36" i="8" s="1"/>
  <c r="H37" i="8"/>
  <c r="H36" i="8" s="1"/>
  <c r="E37" i="8"/>
  <c r="K37" i="8" s="1"/>
  <c r="G36" i="8"/>
  <c r="F36" i="8"/>
  <c r="D36" i="8"/>
  <c r="C36" i="8"/>
  <c r="J35" i="8"/>
  <c r="I35" i="8"/>
  <c r="H35" i="8"/>
  <c r="E35" i="8"/>
  <c r="K35" i="8" s="1"/>
  <c r="J34" i="8"/>
  <c r="I34" i="8"/>
  <c r="H34" i="8"/>
  <c r="H32" i="8" s="1"/>
  <c r="E34" i="8"/>
  <c r="K34" i="8" s="1"/>
  <c r="K32" i="8" s="1"/>
  <c r="J33" i="8"/>
  <c r="J32" i="8" s="1"/>
  <c r="I33" i="8"/>
  <c r="I32" i="8" s="1"/>
  <c r="H33" i="8"/>
  <c r="E33" i="8"/>
  <c r="K33" i="8" s="1"/>
  <c r="G32" i="8"/>
  <c r="F32" i="8"/>
  <c r="E32" i="8"/>
  <c r="D32" i="8"/>
  <c r="C32" i="8"/>
  <c r="J31" i="8"/>
  <c r="I31" i="8"/>
  <c r="H31" i="8"/>
  <c r="E31" i="8"/>
  <c r="K31" i="8" s="1"/>
  <c r="J30" i="8"/>
  <c r="I30" i="8"/>
  <c r="H30" i="8"/>
  <c r="K30" i="8" s="1"/>
  <c r="E30" i="8"/>
  <c r="J29" i="8"/>
  <c r="I29" i="8"/>
  <c r="H29" i="8"/>
  <c r="E29" i="8"/>
  <c r="K29" i="8" s="1"/>
  <c r="J28" i="8"/>
  <c r="I28" i="8"/>
  <c r="H28" i="8"/>
  <c r="E28" i="8"/>
  <c r="K28" i="8" s="1"/>
  <c r="K27" i="8"/>
  <c r="J27" i="8"/>
  <c r="I27" i="8"/>
  <c r="H27" i="8"/>
  <c r="E27" i="8"/>
  <c r="J26" i="8"/>
  <c r="I26" i="8"/>
  <c r="H26" i="8"/>
  <c r="E26" i="8"/>
  <c r="K26" i="8" s="1"/>
  <c r="J25" i="8"/>
  <c r="I25" i="8"/>
  <c r="H25" i="8"/>
  <c r="K25" i="8" s="1"/>
  <c r="E25" i="8"/>
  <c r="K24" i="8"/>
  <c r="J24" i="8"/>
  <c r="I24" i="8"/>
  <c r="H24" i="8"/>
  <c r="E24" i="8"/>
  <c r="J23" i="8"/>
  <c r="I23" i="8"/>
  <c r="H23" i="8"/>
  <c r="E23" i="8"/>
  <c r="K23" i="8" s="1"/>
  <c r="J22" i="8"/>
  <c r="I22" i="8"/>
  <c r="H22" i="8"/>
  <c r="E22" i="8"/>
  <c r="K22" i="8" s="1"/>
  <c r="J21" i="8"/>
  <c r="I21" i="8"/>
  <c r="H21" i="8"/>
  <c r="E21" i="8"/>
  <c r="K21" i="8" s="1"/>
  <c r="J20" i="8"/>
  <c r="I20" i="8"/>
  <c r="H20" i="8"/>
  <c r="E20" i="8"/>
  <c r="K20" i="8" s="1"/>
  <c r="K19" i="8"/>
  <c r="J19" i="8"/>
  <c r="I19" i="8"/>
  <c r="H19" i="8"/>
  <c r="E19" i="8"/>
  <c r="J18" i="8"/>
  <c r="I18" i="8"/>
  <c r="H18" i="8"/>
  <c r="E18" i="8"/>
  <c r="K18" i="8" s="1"/>
  <c r="J17" i="8"/>
  <c r="I17" i="8"/>
  <c r="H17" i="8"/>
  <c r="K17" i="8" s="1"/>
  <c r="E17" i="8"/>
  <c r="K16" i="8"/>
  <c r="J16" i="8"/>
  <c r="I16" i="8"/>
  <c r="H16" i="8"/>
  <c r="E16" i="8"/>
  <c r="J15" i="8"/>
  <c r="I15" i="8"/>
  <c r="H15" i="8"/>
  <c r="E15" i="8"/>
  <c r="K15" i="8" s="1"/>
  <c r="J14" i="8"/>
  <c r="I14" i="8"/>
  <c r="H14" i="8"/>
  <c r="E14" i="8"/>
  <c r="K14" i="8" s="1"/>
  <c r="J13" i="8"/>
  <c r="I13" i="8"/>
  <c r="H13" i="8"/>
  <c r="H11" i="8" s="1"/>
  <c r="E13" i="8"/>
  <c r="K13" i="8" s="1"/>
  <c r="J12" i="8"/>
  <c r="J11" i="8" s="1"/>
  <c r="I12" i="8"/>
  <c r="I11" i="8" s="1"/>
  <c r="H12" i="8"/>
  <c r="E12" i="8"/>
  <c r="K12" i="8" s="1"/>
  <c r="G11" i="8"/>
  <c r="F11" i="8"/>
  <c r="D11" i="8"/>
  <c r="C11" i="8"/>
  <c r="J10" i="8"/>
  <c r="I10" i="8"/>
  <c r="H10" i="8"/>
  <c r="E10" i="8"/>
  <c r="K10" i="8" s="1"/>
  <c r="J9" i="8"/>
  <c r="I9" i="8"/>
  <c r="I6" i="8" s="1"/>
  <c r="H9" i="8"/>
  <c r="E9" i="8"/>
  <c r="K9" i="8" s="1"/>
  <c r="J8" i="8"/>
  <c r="I8" i="8"/>
  <c r="H8" i="8"/>
  <c r="E8" i="8"/>
  <c r="K8" i="8" s="1"/>
  <c r="K7" i="8"/>
  <c r="J7" i="8"/>
  <c r="J6" i="8" s="1"/>
  <c r="I7" i="8"/>
  <c r="H7" i="8"/>
  <c r="E7" i="8"/>
  <c r="E6" i="8" s="1"/>
  <c r="H6" i="8"/>
  <c r="G6" i="8"/>
  <c r="F6" i="8"/>
  <c r="D6" i="8"/>
  <c r="C6" i="8"/>
  <c r="L77" i="7"/>
  <c r="K77" i="7"/>
  <c r="J77" i="7"/>
  <c r="I77" i="7"/>
  <c r="E77" i="7"/>
  <c r="L76" i="7"/>
  <c r="K76" i="7"/>
  <c r="J76" i="7"/>
  <c r="I76" i="7"/>
  <c r="E76" i="7"/>
  <c r="M76" i="7" s="1"/>
  <c r="L75" i="7"/>
  <c r="K75" i="7"/>
  <c r="J75" i="7"/>
  <c r="I75" i="7"/>
  <c r="E75" i="7"/>
  <c r="M75" i="7" s="1"/>
  <c r="L74" i="7"/>
  <c r="K74" i="7"/>
  <c r="J74" i="7"/>
  <c r="I74" i="7"/>
  <c r="E74" i="7"/>
  <c r="M74" i="7" s="1"/>
  <c r="L73" i="7"/>
  <c r="K73" i="7"/>
  <c r="J73" i="7"/>
  <c r="I73" i="7"/>
  <c r="E73" i="7"/>
  <c r="M73" i="7" s="1"/>
  <c r="M72" i="7" s="1"/>
  <c r="I72" i="7"/>
  <c r="H72" i="7"/>
  <c r="L72" i="7" s="1"/>
  <c r="G72" i="7"/>
  <c r="F72" i="7"/>
  <c r="F78" i="7" s="1"/>
  <c r="E72" i="7"/>
  <c r="D72" i="7"/>
  <c r="D78" i="7" s="1"/>
  <c r="C72" i="7"/>
  <c r="J72" i="7" s="1"/>
  <c r="L71" i="7"/>
  <c r="K71" i="7"/>
  <c r="J71" i="7"/>
  <c r="I71" i="7"/>
  <c r="I69" i="7" s="1"/>
  <c r="E71" i="7"/>
  <c r="E69" i="7" s="1"/>
  <c r="L70" i="7"/>
  <c r="K70" i="7"/>
  <c r="J70" i="7"/>
  <c r="I70" i="7"/>
  <c r="M70" i="7" s="1"/>
  <c r="E70" i="7"/>
  <c r="L69" i="7"/>
  <c r="H69" i="7"/>
  <c r="G69" i="7"/>
  <c r="G78" i="7" s="1"/>
  <c r="F69" i="7"/>
  <c r="D69" i="7"/>
  <c r="K69" i="7" s="1"/>
  <c r="C69" i="7"/>
  <c r="C78" i="7" s="1"/>
  <c r="L68" i="7"/>
  <c r="K68" i="7"/>
  <c r="J68" i="7"/>
  <c r="I68" i="7"/>
  <c r="E68" i="7"/>
  <c r="M68" i="7" s="1"/>
  <c r="L67" i="7"/>
  <c r="K67" i="7"/>
  <c r="J67" i="7"/>
  <c r="I67" i="7"/>
  <c r="E67" i="7"/>
  <c r="M67" i="7" s="1"/>
  <c r="L66" i="7"/>
  <c r="K66" i="7"/>
  <c r="J66" i="7"/>
  <c r="I66" i="7"/>
  <c r="E66" i="7"/>
  <c r="M66" i="7" s="1"/>
  <c r="L65" i="7"/>
  <c r="J65" i="7"/>
  <c r="I65" i="7"/>
  <c r="H65" i="7"/>
  <c r="G65" i="7"/>
  <c r="F65" i="7"/>
  <c r="D65" i="7"/>
  <c r="K65" i="7" s="1"/>
  <c r="C65" i="7"/>
  <c r="L64" i="7"/>
  <c r="K64" i="7"/>
  <c r="J64" i="7"/>
  <c r="I64" i="7"/>
  <c r="E64" i="7"/>
  <c r="M64" i="7" s="1"/>
  <c r="M63" i="7"/>
  <c r="L63" i="7"/>
  <c r="K63" i="7"/>
  <c r="J63" i="7"/>
  <c r="I63" i="7"/>
  <c r="E63" i="7"/>
  <c r="L62" i="7"/>
  <c r="K62" i="7"/>
  <c r="J62" i="7"/>
  <c r="I62" i="7"/>
  <c r="E62" i="7"/>
  <c r="M62" i="7" s="1"/>
  <c r="L61" i="7"/>
  <c r="K61" i="7"/>
  <c r="J61" i="7"/>
  <c r="I61" i="7"/>
  <c r="M61" i="7" s="1"/>
  <c r="E61" i="7"/>
  <c r="L60" i="7"/>
  <c r="K60" i="7"/>
  <c r="J60" i="7"/>
  <c r="I60" i="7"/>
  <c r="E60" i="7"/>
  <c r="M60" i="7" s="1"/>
  <c r="M59" i="7"/>
  <c r="L59" i="7"/>
  <c r="K59" i="7"/>
  <c r="J59" i="7"/>
  <c r="I59" i="7"/>
  <c r="I58" i="7" s="1"/>
  <c r="E59" i="7"/>
  <c r="E58" i="7" s="1"/>
  <c r="K58" i="7"/>
  <c r="H58" i="7"/>
  <c r="L58" i="7" s="1"/>
  <c r="G58" i="7"/>
  <c r="F58" i="7"/>
  <c r="D58" i="7"/>
  <c r="C58" i="7"/>
  <c r="J58" i="7" s="1"/>
  <c r="L57" i="7"/>
  <c r="K57" i="7"/>
  <c r="J57" i="7"/>
  <c r="I57" i="7"/>
  <c r="E57" i="7"/>
  <c r="M57" i="7" s="1"/>
  <c r="L56" i="7"/>
  <c r="K56" i="7"/>
  <c r="J56" i="7"/>
  <c r="I56" i="7"/>
  <c r="E56" i="7"/>
  <c r="M56" i="7" s="1"/>
  <c r="L55" i="7"/>
  <c r="K55" i="7"/>
  <c r="J55" i="7"/>
  <c r="I55" i="7"/>
  <c r="E55" i="7"/>
  <c r="M55" i="7" s="1"/>
  <c r="L54" i="7"/>
  <c r="K54" i="7"/>
  <c r="J54" i="7"/>
  <c r="I54" i="7"/>
  <c r="E54" i="7"/>
  <c r="M54" i="7" s="1"/>
  <c r="L53" i="7"/>
  <c r="K53" i="7"/>
  <c r="J53" i="7"/>
  <c r="I53" i="7"/>
  <c r="E53" i="7"/>
  <c r="M53" i="7" s="1"/>
  <c r="L52" i="7"/>
  <c r="J52" i="7"/>
  <c r="I52" i="7"/>
  <c r="H52" i="7"/>
  <c r="G52" i="7"/>
  <c r="F52" i="7"/>
  <c r="D52" i="7"/>
  <c r="K52" i="7" s="1"/>
  <c r="C52" i="7"/>
  <c r="L51" i="7"/>
  <c r="K51" i="7"/>
  <c r="J51" i="7"/>
  <c r="I51" i="7"/>
  <c r="E51" i="7"/>
  <c r="M51" i="7" s="1"/>
  <c r="M50" i="7"/>
  <c r="L50" i="7"/>
  <c r="K50" i="7"/>
  <c r="J50" i="7"/>
  <c r="I50" i="7"/>
  <c r="E50" i="7"/>
  <c r="L49" i="7"/>
  <c r="K49" i="7"/>
  <c r="J49" i="7"/>
  <c r="I49" i="7"/>
  <c r="E49" i="7"/>
  <c r="M49" i="7" s="1"/>
  <c r="L48" i="7"/>
  <c r="K48" i="7"/>
  <c r="J48" i="7"/>
  <c r="I48" i="7"/>
  <c r="M48" i="7" s="1"/>
  <c r="E48" i="7"/>
  <c r="L47" i="7"/>
  <c r="K47" i="7"/>
  <c r="J47" i="7"/>
  <c r="I47" i="7"/>
  <c r="E47" i="7"/>
  <c r="M47" i="7" s="1"/>
  <c r="M46" i="7"/>
  <c r="L46" i="7"/>
  <c r="K46" i="7"/>
  <c r="J46" i="7"/>
  <c r="I46" i="7"/>
  <c r="I45" i="7" s="1"/>
  <c r="E46" i="7"/>
  <c r="E45" i="7" s="1"/>
  <c r="K45" i="7"/>
  <c r="H45" i="7"/>
  <c r="L45" i="7" s="1"/>
  <c r="G45" i="7"/>
  <c r="F45" i="7"/>
  <c r="D45" i="7"/>
  <c r="C45" i="7"/>
  <c r="J45" i="7" s="1"/>
  <c r="L44" i="7"/>
  <c r="K44" i="7"/>
  <c r="J44" i="7"/>
  <c r="I44" i="7"/>
  <c r="E44" i="7"/>
  <c r="M44" i="7" s="1"/>
  <c r="L43" i="7"/>
  <c r="K43" i="7"/>
  <c r="J43" i="7"/>
  <c r="I43" i="7"/>
  <c r="E43" i="7"/>
  <c r="M43" i="7" s="1"/>
  <c r="L42" i="7"/>
  <c r="K42" i="7"/>
  <c r="J42" i="7"/>
  <c r="I42" i="7"/>
  <c r="E42" i="7"/>
  <c r="M42" i="7" s="1"/>
  <c r="L41" i="7"/>
  <c r="K41" i="7"/>
  <c r="J41" i="7"/>
  <c r="I41" i="7"/>
  <c r="I40" i="7" s="1"/>
  <c r="E41" i="7"/>
  <c r="M41" i="7" s="1"/>
  <c r="M40" i="7" s="1"/>
  <c r="L40" i="7"/>
  <c r="K40" i="7"/>
  <c r="H40" i="7"/>
  <c r="G40" i="7"/>
  <c r="F40" i="7"/>
  <c r="D40" i="7"/>
  <c r="C40" i="7"/>
  <c r="J40" i="7" s="1"/>
  <c r="L39" i="7"/>
  <c r="K39" i="7"/>
  <c r="J39" i="7"/>
  <c r="I39" i="7"/>
  <c r="M39" i="7" s="1"/>
  <c r="E39" i="7"/>
  <c r="L38" i="7"/>
  <c r="K38" i="7"/>
  <c r="J38" i="7"/>
  <c r="I38" i="7"/>
  <c r="E38" i="7"/>
  <c r="M38" i="7" s="1"/>
  <c r="M37" i="7"/>
  <c r="L37" i="7"/>
  <c r="K37" i="7"/>
  <c r="J37" i="7"/>
  <c r="I37" i="7"/>
  <c r="I36" i="7" s="1"/>
  <c r="E37" i="7"/>
  <c r="E36" i="7" s="1"/>
  <c r="K36" i="7"/>
  <c r="H36" i="7"/>
  <c r="L36" i="7" s="1"/>
  <c r="G36" i="7"/>
  <c r="F36" i="7"/>
  <c r="D36" i="7"/>
  <c r="C36" i="7"/>
  <c r="J36" i="7" s="1"/>
  <c r="L35" i="7"/>
  <c r="K35" i="7"/>
  <c r="J35" i="7"/>
  <c r="I35" i="7"/>
  <c r="E35" i="7"/>
  <c r="M35" i="7" s="1"/>
  <c r="L34" i="7"/>
  <c r="K34" i="7"/>
  <c r="J34" i="7"/>
  <c r="I34" i="7"/>
  <c r="I32" i="7" s="1"/>
  <c r="E34" i="7"/>
  <c r="M34" i="7" s="1"/>
  <c r="L33" i="7"/>
  <c r="K33" i="7"/>
  <c r="J33" i="7"/>
  <c r="I33" i="7"/>
  <c r="E33" i="7"/>
  <c r="M33" i="7" s="1"/>
  <c r="H32" i="7"/>
  <c r="L32" i="7" s="1"/>
  <c r="G32" i="7"/>
  <c r="F32" i="7"/>
  <c r="E32" i="7"/>
  <c r="D32" i="7"/>
  <c r="K32" i="7" s="1"/>
  <c r="C32" i="7"/>
  <c r="J32" i="7" s="1"/>
  <c r="L31" i="7"/>
  <c r="K31" i="7"/>
  <c r="J31" i="7"/>
  <c r="I31" i="7"/>
  <c r="E31" i="7"/>
  <c r="M31" i="7" s="1"/>
  <c r="L30" i="7"/>
  <c r="K30" i="7"/>
  <c r="J30" i="7"/>
  <c r="I30" i="7"/>
  <c r="M30" i="7" s="1"/>
  <c r="E30" i="7"/>
  <c r="L29" i="7"/>
  <c r="K29" i="7"/>
  <c r="J29" i="7"/>
  <c r="I29" i="7"/>
  <c r="E29" i="7"/>
  <c r="M29" i="7" s="1"/>
  <c r="M28" i="7"/>
  <c r="L28" i="7"/>
  <c r="K28" i="7"/>
  <c r="J28" i="7"/>
  <c r="I28" i="7"/>
  <c r="E28" i="7"/>
  <c r="L27" i="7"/>
  <c r="K27" i="7"/>
  <c r="J27" i="7"/>
  <c r="I27" i="7"/>
  <c r="E27" i="7"/>
  <c r="M27" i="7" s="1"/>
  <c r="L26" i="7"/>
  <c r="K26" i="7"/>
  <c r="J26" i="7"/>
  <c r="I26" i="7"/>
  <c r="M26" i="7" s="1"/>
  <c r="E26" i="7"/>
  <c r="L25" i="7"/>
  <c r="K25" i="7"/>
  <c r="J25" i="7"/>
  <c r="I25" i="7"/>
  <c r="E25" i="7"/>
  <c r="M25" i="7" s="1"/>
  <c r="M24" i="7"/>
  <c r="L24" i="7"/>
  <c r="K24" i="7"/>
  <c r="J24" i="7"/>
  <c r="I24" i="7"/>
  <c r="E24" i="7"/>
  <c r="L23" i="7"/>
  <c r="K23" i="7"/>
  <c r="J23" i="7"/>
  <c r="I23" i="7"/>
  <c r="E23" i="7"/>
  <c r="M23" i="7" s="1"/>
  <c r="L22" i="7"/>
  <c r="K22" i="7"/>
  <c r="J22" i="7"/>
  <c r="I22" i="7"/>
  <c r="M22" i="7" s="1"/>
  <c r="E22" i="7"/>
  <c r="L21" i="7"/>
  <c r="K21" i="7"/>
  <c r="J21" i="7"/>
  <c r="I21" i="7"/>
  <c r="E21" i="7"/>
  <c r="M21" i="7" s="1"/>
  <c r="M20" i="7"/>
  <c r="L20" i="7"/>
  <c r="K20" i="7"/>
  <c r="J20" i="7"/>
  <c r="I20" i="7"/>
  <c r="E20" i="7"/>
  <c r="L19" i="7"/>
  <c r="K19" i="7"/>
  <c r="J19" i="7"/>
  <c r="I19" i="7"/>
  <c r="E19" i="7"/>
  <c r="M19" i="7" s="1"/>
  <c r="L18" i="7"/>
  <c r="K18" i="7"/>
  <c r="J18" i="7"/>
  <c r="I18" i="7"/>
  <c r="M18" i="7" s="1"/>
  <c r="E18" i="7"/>
  <c r="L17" i="7"/>
  <c r="K17" i="7"/>
  <c r="J17" i="7"/>
  <c r="I17" i="7"/>
  <c r="E17" i="7"/>
  <c r="M17" i="7" s="1"/>
  <c r="M16" i="7"/>
  <c r="L16" i="7"/>
  <c r="K16" i="7"/>
  <c r="J16" i="7"/>
  <c r="I16" i="7"/>
  <c r="E16" i="7"/>
  <c r="L15" i="7"/>
  <c r="K15" i="7"/>
  <c r="J15" i="7"/>
  <c r="I15" i="7"/>
  <c r="E15" i="7"/>
  <c r="M15" i="7" s="1"/>
  <c r="L14" i="7"/>
  <c r="K14" i="7"/>
  <c r="J14" i="7"/>
  <c r="I14" i="7"/>
  <c r="M14" i="7" s="1"/>
  <c r="E14" i="7"/>
  <c r="L13" i="7"/>
  <c r="L11" i="7" s="1"/>
  <c r="K13" i="7"/>
  <c r="J13" i="7"/>
  <c r="I13" i="7"/>
  <c r="E13" i="7"/>
  <c r="M13" i="7" s="1"/>
  <c r="M12" i="7"/>
  <c r="L12" i="7"/>
  <c r="K12" i="7"/>
  <c r="J12" i="7"/>
  <c r="J11" i="7" s="1"/>
  <c r="I12" i="7"/>
  <c r="I11" i="7" s="1"/>
  <c r="E12" i="7"/>
  <c r="E11" i="7" s="1"/>
  <c r="K11" i="7"/>
  <c r="H11" i="7"/>
  <c r="G11" i="7"/>
  <c r="F11" i="7"/>
  <c r="D11" i="7"/>
  <c r="C11" i="7"/>
  <c r="L10" i="7"/>
  <c r="K10" i="7"/>
  <c r="J10" i="7"/>
  <c r="I10" i="7"/>
  <c r="E10" i="7"/>
  <c r="M10" i="7" s="1"/>
  <c r="L9" i="7"/>
  <c r="K9" i="7"/>
  <c r="J9" i="7"/>
  <c r="I9" i="7"/>
  <c r="E9" i="7"/>
  <c r="M9" i="7" s="1"/>
  <c r="L8" i="7"/>
  <c r="K8" i="7"/>
  <c r="J8" i="7"/>
  <c r="J6" i="7" s="1"/>
  <c r="I8" i="7"/>
  <c r="E8" i="7"/>
  <c r="M8" i="7" s="1"/>
  <c r="L7" i="7"/>
  <c r="L6" i="7" s="1"/>
  <c r="K7" i="7"/>
  <c r="J7" i="7"/>
  <c r="I7" i="7"/>
  <c r="I6" i="7" s="1"/>
  <c r="E7" i="7"/>
  <c r="M7" i="7" s="1"/>
  <c r="K6" i="7"/>
  <c r="H6" i="7"/>
  <c r="G6" i="7"/>
  <c r="F6" i="7"/>
  <c r="D6" i="7"/>
  <c r="C6" i="7"/>
  <c r="K64" i="6"/>
  <c r="J64" i="6"/>
  <c r="L64" i="6" s="1"/>
  <c r="I64" i="6"/>
  <c r="F64" i="6"/>
  <c r="K63" i="6"/>
  <c r="L63" i="6" s="1"/>
  <c r="J63" i="6"/>
  <c r="I63" i="6"/>
  <c r="F63" i="6"/>
  <c r="L62" i="6"/>
  <c r="K62" i="6"/>
  <c r="J62" i="6"/>
  <c r="I62" i="6"/>
  <c r="F62" i="6"/>
  <c r="K61" i="6"/>
  <c r="J61" i="6"/>
  <c r="L61" i="6" s="1"/>
  <c r="I61" i="6"/>
  <c r="I59" i="6" s="1"/>
  <c r="F61" i="6"/>
  <c r="K60" i="6"/>
  <c r="J60" i="6"/>
  <c r="J59" i="6" s="1"/>
  <c r="I60" i="6"/>
  <c r="F60" i="6"/>
  <c r="F59" i="6" s="1"/>
  <c r="K59" i="6"/>
  <c r="H59" i="6"/>
  <c r="G59" i="6"/>
  <c r="G37" i="6" s="1"/>
  <c r="G66" i="6" s="1"/>
  <c r="E59" i="6"/>
  <c r="D59" i="6"/>
  <c r="L58" i="6"/>
  <c r="K58" i="6"/>
  <c r="J58" i="6"/>
  <c r="I58" i="6"/>
  <c r="F58" i="6"/>
  <c r="K57" i="6"/>
  <c r="J57" i="6"/>
  <c r="L57" i="6" s="1"/>
  <c r="I57" i="6"/>
  <c r="F57" i="6"/>
  <c r="K56" i="6"/>
  <c r="J56" i="6"/>
  <c r="L56" i="6" s="1"/>
  <c r="I56" i="6"/>
  <c r="F56" i="6"/>
  <c r="K55" i="6"/>
  <c r="L55" i="6" s="1"/>
  <c r="J55" i="6"/>
  <c r="I55" i="6"/>
  <c r="F55" i="6"/>
  <c r="L54" i="6"/>
  <c r="K54" i="6"/>
  <c r="J54" i="6"/>
  <c r="J53" i="6" s="1"/>
  <c r="I54" i="6"/>
  <c r="F54" i="6"/>
  <c r="F53" i="6" s="1"/>
  <c r="I53" i="6"/>
  <c r="H53" i="6"/>
  <c r="G53" i="6"/>
  <c r="E53" i="6"/>
  <c r="D53" i="6"/>
  <c r="K52" i="6"/>
  <c r="K48" i="6" s="1"/>
  <c r="J52" i="6"/>
  <c r="J48" i="6" s="1"/>
  <c r="I52" i="6"/>
  <c r="F52" i="6"/>
  <c r="K51" i="6"/>
  <c r="L51" i="6" s="1"/>
  <c r="J51" i="6"/>
  <c r="I51" i="6"/>
  <c r="I48" i="6" s="1"/>
  <c r="F51" i="6"/>
  <c r="L50" i="6"/>
  <c r="K50" i="6"/>
  <c r="J50" i="6"/>
  <c r="I50" i="6"/>
  <c r="F50" i="6"/>
  <c r="K49" i="6"/>
  <c r="J49" i="6"/>
  <c r="L49" i="6" s="1"/>
  <c r="I49" i="6"/>
  <c r="F49" i="6"/>
  <c r="H48" i="6"/>
  <c r="G48" i="6"/>
  <c r="F48" i="6"/>
  <c r="E48" i="6"/>
  <c r="D48" i="6"/>
  <c r="K47" i="6"/>
  <c r="J47" i="6"/>
  <c r="L47" i="6" s="1"/>
  <c r="I47" i="6"/>
  <c r="F47" i="6"/>
  <c r="L46" i="6"/>
  <c r="K46" i="6"/>
  <c r="J46" i="6"/>
  <c r="I46" i="6"/>
  <c r="F46" i="6"/>
  <c r="K45" i="6"/>
  <c r="J45" i="6"/>
  <c r="L45" i="6" s="1"/>
  <c r="I45" i="6"/>
  <c r="F45" i="6"/>
  <c r="K44" i="6"/>
  <c r="J44" i="6"/>
  <c r="L44" i="6" s="1"/>
  <c r="I44" i="6"/>
  <c r="F44" i="6"/>
  <c r="K43" i="6"/>
  <c r="L43" i="6" s="1"/>
  <c r="J43" i="6"/>
  <c r="I43" i="6"/>
  <c r="F43" i="6"/>
  <c r="L42" i="6"/>
  <c r="K42" i="6"/>
  <c r="J42" i="6"/>
  <c r="I42" i="6"/>
  <c r="F42" i="6"/>
  <c r="F40" i="6" s="1"/>
  <c r="K41" i="6"/>
  <c r="K40" i="6" s="1"/>
  <c r="J41" i="6"/>
  <c r="L41" i="6" s="1"/>
  <c r="L40" i="6" s="1"/>
  <c r="I41" i="6"/>
  <c r="I40" i="6" s="1"/>
  <c r="F41" i="6"/>
  <c r="J40" i="6"/>
  <c r="H40" i="6"/>
  <c r="G40" i="6"/>
  <c r="E40" i="6"/>
  <c r="D40" i="6"/>
  <c r="K39" i="6"/>
  <c r="K38" i="6" s="1"/>
  <c r="J39" i="6"/>
  <c r="I39" i="6"/>
  <c r="I38" i="6" s="1"/>
  <c r="F39" i="6"/>
  <c r="J38" i="6"/>
  <c r="H38" i="6"/>
  <c r="H37" i="6" s="1"/>
  <c r="H66" i="6" s="1"/>
  <c r="G38" i="6"/>
  <c r="F38" i="6"/>
  <c r="E38" i="6"/>
  <c r="D38" i="6"/>
  <c r="D37" i="6" s="1"/>
  <c r="D66" i="6" s="1"/>
  <c r="E37" i="6"/>
  <c r="K36" i="6"/>
  <c r="J36" i="6"/>
  <c r="L36" i="6" s="1"/>
  <c r="F36" i="6"/>
  <c r="K35" i="6"/>
  <c r="J35" i="6"/>
  <c r="L35" i="6" s="1"/>
  <c r="I35" i="6"/>
  <c r="F35" i="6"/>
  <c r="K34" i="6"/>
  <c r="L34" i="6" s="1"/>
  <c r="J34" i="6"/>
  <c r="I34" i="6"/>
  <c r="F34" i="6"/>
  <c r="L33" i="6"/>
  <c r="K33" i="6"/>
  <c r="J33" i="6"/>
  <c r="I33" i="6"/>
  <c r="F33" i="6"/>
  <c r="K32" i="6"/>
  <c r="J32" i="6"/>
  <c r="L32" i="6" s="1"/>
  <c r="I32" i="6"/>
  <c r="F32" i="6"/>
  <c r="K31" i="6"/>
  <c r="J31" i="6"/>
  <c r="J27" i="6" s="1"/>
  <c r="I31" i="6"/>
  <c r="F31" i="6"/>
  <c r="K30" i="6"/>
  <c r="J30" i="6"/>
  <c r="L30" i="6" s="1"/>
  <c r="I30" i="6"/>
  <c r="F30" i="6"/>
  <c r="L29" i="6"/>
  <c r="K29" i="6"/>
  <c r="J29" i="6"/>
  <c r="I29" i="6"/>
  <c r="F29" i="6"/>
  <c r="K28" i="6"/>
  <c r="K27" i="6" s="1"/>
  <c r="J28" i="6"/>
  <c r="L28" i="6" s="1"/>
  <c r="I28" i="6"/>
  <c r="I27" i="6" s="1"/>
  <c r="F28" i="6"/>
  <c r="H27" i="6"/>
  <c r="G27" i="6"/>
  <c r="F27" i="6"/>
  <c r="E27" i="6"/>
  <c r="D27" i="6"/>
  <c r="K26" i="6"/>
  <c r="L26" i="6" s="1"/>
  <c r="J26" i="6"/>
  <c r="I26" i="6"/>
  <c r="F26" i="6"/>
  <c r="L25" i="6"/>
  <c r="K25" i="6"/>
  <c r="J25" i="6"/>
  <c r="I25" i="6"/>
  <c r="F25" i="6"/>
  <c r="K24" i="6"/>
  <c r="J24" i="6"/>
  <c r="L24" i="6" s="1"/>
  <c r="I24" i="6"/>
  <c r="I20" i="6" s="1"/>
  <c r="F24" i="6"/>
  <c r="K23" i="6"/>
  <c r="J23" i="6"/>
  <c r="L23" i="6" s="1"/>
  <c r="I23" i="6"/>
  <c r="F23" i="6"/>
  <c r="K22" i="6"/>
  <c r="K20" i="6" s="1"/>
  <c r="J22" i="6"/>
  <c r="I22" i="6"/>
  <c r="F22" i="6"/>
  <c r="L21" i="6"/>
  <c r="K21" i="6"/>
  <c r="J21" i="6"/>
  <c r="J20" i="6" s="1"/>
  <c r="I21" i="6"/>
  <c r="F21" i="6"/>
  <c r="F20" i="6" s="1"/>
  <c r="H20" i="6"/>
  <c r="G20" i="6"/>
  <c r="E20" i="6"/>
  <c r="E8" i="6" s="1"/>
  <c r="E66" i="6" s="1"/>
  <c r="D20" i="6"/>
  <c r="K19" i="6"/>
  <c r="J19" i="6"/>
  <c r="L19" i="6" s="1"/>
  <c r="I19" i="6"/>
  <c r="F19" i="6"/>
  <c r="K18" i="6"/>
  <c r="K16" i="6" s="1"/>
  <c r="J18" i="6"/>
  <c r="I18" i="6"/>
  <c r="F18" i="6"/>
  <c r="L17" i="6"/>
  <c r="K17" i="6"/>
  <c r="J17" i="6"/>
  <c r="J16" i="6" s="1"/>
  <c r="I17" i="6"/>
  <c r="F17" i="6"/>
  <c r="F16" i="6" s="1"/>
  <c r="I16" i="6"/>
  <c r="H16" i="6"/>
  <c r="G16" i="6"/>
  <c r="E16" i="6"/>
  <c r="D16" i="6"/>
  <c r="K15" i="6"/>
  <c r="J15" i="6"/>
  <c r="L15" i="6" s="1"/>
  <c r="I15" i="6"/>
  <c r="F15" i="6"/>
  <c r="K14" i="6"/>
  <c r="K13" i="6" s="1"/>
  <c r="J14" i="6"/>
  <c r="I14" i="6"/>
  <c r="I13" i="6" s="1"/>
  <c r="F14" i="6"/>
  <c r="H13" i="6"/>
  <c r="G13" i="6"/>
  <c r="F13" i="6"/>
  <c r="E13" i="6"/>
  <c r="D13" i="6"/>
  <c r="K12" i="6"/>
  <c r="J12" i="6"/>
  <c r="L12" i="6" s="1"/>
  <c r="I12" i="6"/>
  <c r="F12" i="6"/>
  <c r="K11" i="6"/>
  <c r="J11" i="6"/>
  <c r="L11" i="6" s="1"/>
  <c r="I11" i="6"/>
  <c r="F11" i="6"/>
  <c r="K10" i="6"/>
  <c r="K9" i="6" s="1"/>
  <c r="J10" i="6"/>
  <c r="I10" i="6"/>
  <c r="I9" i="6" s="1"/>
  <c r="F10" i="6"/>
  <c r="H9" i="6"/>
  <c r="H8" i="6" s="1"/>
  <c r="G9" i="6"/>
  <c r="F9" i="6"/>
  <c r="F8" i="6" s="1"/>
  <c r="E9" i="6"/>
  <c r="D9" i="6"/>
  <c r="D8" i="6" s="1"/>
  <c r="G8" i="6"/>
  <c r="K7" i="6"/>
  <c r="J7" i="6"/>
  <c r="J6" i="6" s="1"/>
  <c r="I7" i="6"/>
  <c r="F7" i="6"/>
  <c r="F6" i="6" s="1"/>
  <c r="K6" i="6"/>
  <c r="I6" i="6"/>
  <c r="H6" i="6"/>
  <c r="G6" i="6"/>
  <c r="E6" i="6"/>
  <c r="D6" i="6"/>
  <c r="M64" i="5"/>
  <c r="L64" i="5"/>
  <c r="K64" i="5"/>
  <c r="N64" i="5" s="1"/>
  <c r="J64" i="5"/>
  <c r="F64" i="5"/>
  <c r="M63" i="5"/>
  <c r="L63" i="5"/>
  <c r="K63" i="5"/>
  <c r="N63" i="5" s="1"/>
  <c r="J63" i="5"/>
  <c r="F63" i="5"/>
  <c r="N62" i="5"/>
  <c r="M62" i="5"/>
  <c r="M59" i="5" s="1"/>
  <c r="L62" i="5"/>
  <c r="K62" i="5"/>
  <c r="J62" i="5"/>
  <c r="F62" i="5"/>
  <c r="M61" i="5"/>
  <c r="L61" i="5"/>
  <c r="K61" i="5"/>
  <c r="N61" i="5" s="1"/>
  <c r="J61" i="5"/>
  <c r="F61" i="5"/>
  <c r="M60" i="5"/>
  <c r="L60" i="5"/>
  <c r="N60" i="5" s="1"/>
  <c r="N59" i="5" s="1"/>
  <c r="K60" i="5"/>
  <c r="K59" i="5" s="1"/>
  <c r="J60" i="5"/>
  <c r="J59" i="5" s="1"/>
  <c r="F60" i="5"/>
  <c r="F59" i="5" s="1"/>
  <c r="I59" i="5"/>
  <c r="H59" i="5"/>
  <c r="G59" i="5"/>
  <c r="G37" i="5" s="1"/>
  <c r="G66" i="5" s="1"/>
  <c r="E59" i="5"/>
  <c r="D59" i="5"/>
  <c r="M58" i="5"/>
  <c r="L58" i="5"/>
  <c r="K58" i="5"/>
  <c r="N58" i="5" s="1"/>
  <c r="J58" i="5"/>
  <c r="F58" i="5"/>
  <c r="M57" i="5"/>
  <c r="L57" i="5"/>
  <c r="K57" i="5"/>
  <c r="N57" i="5" s="1"/>
  <c r="J57" i="5"/>
  <c r="F57" i="5"/>
  <c r="F53" i="5" s="1"/>
  <c r="N56" i="5"/>
  <c r="M56" i="5"/>
  <c r="L56" i="5"/>
  <c r="K56" i="5"/>
  <c r="J56" i="5"/>
  <c r="F56" i="5"/>
  <c r="M55" i="5"/>
  <c r="M53" i="5" s="1"/>
  <c r="L55" i="5"/>
  <c r="L53" i="5" s="1"/>
  <c r="K55" i="5"/>
  <c r="N55" i="5" s="1"/>
  <c r="J55" i="5"/>
  <c r="F55" i="5"/>
  <c r="M54" i="5"/>
  <c r="L54" i="5"/>
  <c r="K54" i="5"/>
  <c r="N54" i="5" s="1"/>
  <c r="N53" i="5" s="1"/>
  <c r="J54" i="5"/>
  <c r="J53" i="5" s="1"/>
  <c r="F54" i="5"/>
  <c r="I53" i="5"/>
  <c r="H53" i="5"/>
  <c r="G53" i="5"/>
  <c r="E53" i="5"/>
  <c r="D53" i="5"/>
  <c r="M52" i="5"/>
  <c r="L52" i="5"/>
  <c r="L48" i="5" s="1"/>
  <c r="K52" i="5"/>
  <c r="N52" i="5" s="1"/>
  <c r="J52" i="5"/>
  <c r="F52" i="5"/>
  <c r="M51" i="5"/>
  <c r="L51" i="5"/>
  <c r="K51" i="5"/>
  <c r="N51" i="5" s="1"/>
  <c r="J51" i="5"/>
  <c r="J48" i="5" s="1"/>
  <c r="F51" i="5"/>
  <c r="F48" i="5" s="1"/>
  <c r="M50" i="5"/>
  <c r="L50" i="5"/>
  <c r="K50" i="5"/>
  <c r="N50" i="5" s="1"/>
  <c r="J50" i="5"/>
  <c r="F50" i="5"/>
  <c r="N49" i="5"/>
  <c r="M49" i="5"/>
  <c r="M48" i="5" s="1"/>
  <c r="L49" i="5"/>
  <c r="K49" i="5"/>
  <c r="J49" i="5"/>
  <c r="F49" i="5"/>
  <c r="K48" i="5"/>
  <c r="I48" i="5"/>
  <c r="H48" i="5"/>
  <c r="G48" i="5"/>
  <c r="E48" i="5"/>
  <c r="D48" i="5"/>
  <c r="D37" i="5" s="1"/>
  <c r="N47" i="5"/>
  <c r="M47" i="5"/>
  <c r="L47" i="5"/>
  <c r="K47" i="5"/>
  <c r="J47" i="5"/>
  <c r="F47" i="5"/>
  <c r="M46" i="5"/>
  <c r="L46" i="5"/>
  <c r="K46" i="5"/>
  <c r="N46" i="5" s="1"/>
  <c r="J46" i="5"/>
  <c r="F46" i="5"/>
  <c r="M45" i="5"/>
  <c r="L45" i="5"/>
  <c r="K45" i="5"/>
  <c r="N45" i="5" s="1"/>
  <c r="J45" i="5"/>
  <c r="F45" i="5"/>
  <c r="M44" i="5"/>
  <c r="L44" i="5"/>
  <c r="K44" i="5"/>
  <c r="N44" i="5" s="1"/>
  <c r="J44" i="5"/>
  <c r="F44" i="5"/>
  <c r="F40" i="5" s="1"/>
  <c r="N43" i="5"/>
  <c r="M43" i="5"/>
  <c r="L43" i="5"/>
  <c r="K43" i="5"/>
  <c r="J43" i="5"/>
  <c r="F43" i="5"/>
  <c r="M42" i="5"/>
  <c r="M40" i="5" s="1"/>
  <c r="M37" i="5" s="1"/>
  <c r="L42" i="5"/>
  <c r="L40" i="5" s="1"/>
  <c r="K42" i="5"/>
  <c r="N42" i="5" s="1"/>
  <c r="J42" i="5"/>
  <c r="F42" i="5"/>
  <c r="M41" i="5"/>
  <c r="L41" i="5"/>
  <c r="K41" i="5"/>
  <c r="N41" i="5" s="1"/>
  <c r="N40" i="5" s="1"/>
  <c r="J41" i="5"/>
  <c r="J40" i="5" s="1"/>
  <c r="F41" i="5"/>
  <c r="I40" i="5"/>
  <c r="H40" i="5"/>
  <c r="H37" i="5" s="1"/>
  <c r="H66" i="5" s="1"/>
  <c r="G40" i="5"/>
  <c r="E40" i="5"/>
  <c r="D40" i="5"/>
  <c r="M39" i="5"/>
  <c r="L39" i="5"/>
  <c r="L38" i="5" s="1"/>
  <c r="K39" i="5"/>
  <c r="N39" i="5" s="1"/>
  <c r="N38" i="5" s="1"/>
  <c r="J39" i="5"/>
  <c r="F39" i="5"/>
  <c r="F38" i="5" s="1"/>
  <c r="F37" i="5" s="1"/>
  <c r="M38" i="5"/>
  <c r="J38" i="5"/>
  <c r="I38" i="5"/>
  <c r="I37" i="5" s="1"/>
  <c r="I66" i="5" s="1"/>
  <c r="H38" i="5"/>
  <c r="G38" i="5"/>
  <c r="E38" i="5"/>
  <c r="D38" i="5"/>
  <c r="E37" i="5"/>
  <c r="E66" i="5" s="1"/>
  <c r="N36" i="5"/>
  <c r="M36" i="5"/>
  <c r="L36" i="5"/>
  <c r="K36" i="5"/>
  <c r="J36" i="5"/>
  <c r="F36" i="5"/>
  <c r="N35" i="5"/>
  <c r="M35" i="5"/>
  <c r="L35" i="5"/>
  <c r="K35" i="5"/>
  <c r="J35" i="5"/>
  <c r="F35" i="5"/>
  <c r="M34" i="5"/>
  <c r="L34" i="5"/>
  <c r="K34" i="5"/>
  <c r="N34" i="5" s="1"/>
  <c r="J34" i="5"/>
  <c r="F34" i="5"/>
  <c r="M33" i="5"/>
  <c r="L33" i="5"/>
  <c r="N33" i="5" s="1"/>
  <c r="K33" i="5"/>
  <c r="J33" i="5"/>
  <c r="F33" i="5"/>
  <c r="M32" i="5"/>
  <c r="L32" i="5"/>
  <c r="K32" i="5"/>
  <c r="N32" i="5" s="1"/>
  <c r="J32" i="5"/>
  <c r="F32" i="5"/>
  <c r="N31" i="5"/>
  <c r="M31" i="5"/>
  <c r="L31" i="5"/>
  <c r="K31" i="5"/>
  <c r="J31" i="5"/>
  <c r="F31" i="5"/>
  <c r="M30" i="5"/>
  <c r="L30" i="5"/>
  <c r="L27" i="5" s="1"/>
  <c r="K30" i="5"/>
  <c r="K27" i="5" s="1"/>
  <c r="J30" i="5"/>
  <c r="F30" i="5"/>
  <c r="M29" i="5"/>
  <c r="L29" i="5"/>
  <c r="K29" i="5"/>
  <c r="N29" i="5" s="1"/>
  <c r="J29" i="5"/>
  <c r="J27" i="5" s="1"/>
  <c r="F29" i="5"/>
  <c r="N28" i="5"/>
  <c r="M28" i="5"/>
  <c r="L28" i="5"/>
  <c r="K28" i="5"/>
  <c r="J28" i="5"/>
  <c r="F28" i="5"/>
  <c r="M27" i="5"/>
  <c r="I27" i="5"/>
  <c r="H27" i="5"/>
  <c r="G27" i="5"/>
  <c r="F27" i="5"/>
  <c r="E27" i="5"/>
  <c r="D27" i="5"/>
  <c r="M26" i="5"/>
  <c r="L26" i="5"/>
  <c r="K26" i="5"/>
  <c r="N26" i="5" s="1"/>
  <c r="J26" i="5"/>
  <c r="F26" i="5"/>
  <c r="N25" i="5"/>
  <c r="M25" i="5"/>
  <c r="L25" i="5"/>
  <c r="K25" i="5"/>
  <c r="J25" i="5"/>
  <c r="F25" i="5"/>
  <c r="M24" i="5"/>
  <c r="L24" i="5"/>
  <c r="K24" i="5"/>
  <c r="N24" i="5" s="1"/>
  <c r="J24" i="5"/>
  <c r="F24" i="5"/>
  <c r="M23" i="5"/>
  <c r="L23" i="5"/>
  <c r="K23" i="5"/>
  <c r="K20" i="5" s="1"/>
  <c r="J23" i="5"/>
  <c r="J20" i="5" s="1"/>
  <c r="F23" i="5"/>
  <c r="M22" i="5"/>
  <c r="L22" i="5"/>
  <c r="K22" i="5"/>
  <c r="N22" i="5" s="1"/>
  <c r="J22" i="5"/>
  <c r="F22" i="5"/>
  <c r="F20" i="5" s="1"/>
  <c r="N21" i="5"/>
  <c r="M21" i="5"/>
  <c r="L21" i="5"/>
  <c r="K21" i="5"/>
  <c r="J21" i="5"/>
  <c r="F21" i="5"/>
  <c r="M20" i="5"/>
  <c r="L20" i="5"/>
  <c r="I20" i="5"/>
  <c r="H20" i="5"/>
  <c r="G20" i="5"/>
  <c r="E20" i="5"/>
  <c r="D20" i="5"/>
  <c r="D8" i="5" s="1"/>
  <c r="M19" i="5"/>
  <c r="L19" i="5"/>
  <c r="K19" i="5"/>
  <c r="N19" i="5" s="1"/>
  <c r="J19" i="5"/>
  <c r="F19" i="5"/>
  <c r="N18" i="5"/>
  <c r="M18" i="5"/>
  <c r="M16" i="5" s="1"/>
  <c r="L18" i="5"/>
  <c r="K18" i="5"/>
  <c r="J18" i="5"/>
  <c r="F18" i="5"/>
  <c r="M17" i="5"/>
  <c r="L17" i="5"/>
  <c r="L16" i="5" s="1"/>
  <c r="K17" i="5"/>
  <c r="N17" i="5" s="1"/>
  <c r="N16" i="5" s="1"/>
  <c r="J17" i="5"/>
  <c r="F17" i="5"/>
  <c r="J16" i="5"/>
  <c r="I16" i="5"/>
  <c r="H16" i="5"/>
  <c r="G16" i="5"/>
  <c r="F16" i="5"/>
  <c r="E16" i="5"/>
  <c r="D16" i="5"/>
  <c r="M15" i="5"/>
  <c r="M13" i="5" s="1"/>
  <c r="L15" i="5"/>
  <c r="L13" i="5" s="1"/>
  <c r="K15" i="5"/>
  <c r="N15" i="5" s="1"/>
  <c r="J15" i="5"/>
  <c r="F15" i="5"/>
  <c r="M14" i="5"/>
  <c r="L14" i="5"/>
  <c r="K14" i="5"/>
  <c r="N14" i="5" s="1"/>
  <c r="J14" i="5"/>
  <c r="J13" i="5" s="1"/>
  <c r="F14" i="5"/>
  <c r="I13" i="5"/>
  <c r="H13" i="5"/>
  <c r="G13" i="5"/>
  <c r="F13" i="5"/>
  <c r="E13" i="5"/>
  <c r="D13" i="5"/>
  <c r="M12" i="5"/>
  <c r="L12" i="5"/>
  <c r="L9" i="5" s="1"/>
  <c r="L8" i="5" s="1"/>
  <c r="K12" i="5"/>
  <c r="K9" i="5" s="1"/>
  <c r="J12" i="5"/>
  <c r="F12" i="5"/>
  <c r="M11" i="5"/>
  <c r="L11" i="5"/>
  <c r="K11" i="5"/>
  <c r="N11" i="5" s="1"/>
  <c r="J11" i="5"/>
  <c r="J9" i="5" s="1"/>
  <c r="F11" i="5"/>
  <c r="M10" i="5"/>
  <c r="L10" i="5"/>
  <c r="K10" i="5"/>
  <c r="N10" i="5" s="1"/>
  <c r="J10" i="5"/>
  <c r="F10" i="5"/>
  <c r="M9" i="5"/>
  <c r="I9" i="5"/>
  <c r="H9" i="5"/>
  <c r="G9" i="5"/>
  <c r="F9" i="5"/>
  <c r="F8" i="5" s="1"/>
  <c r="E9" i="5"/>
  <c r="E8" i="5" s="1"/>
  <c r="D9" i="5"/>
  <c r="I8" i="5"/>
  <c r="H8" i="5"/>
  <c r="G8" i="5"/>
  <c r="M7" i="5"/>
  <c r="M6" i="5" s="1"/>
  <c r="L7" i="5"/>
  <c r="L6" i="5" s="1"/>
  <c r="K7" i="5"/>
  <c r="N7" i="5" s="1"/>
  <c r="N6" i="5" s="1"/>
  <c r="J7" i="5"/>
  <c r="F7" i="5"/>
  <c r="F6" i="5" s="1"/>
  <c r="J6" i="5"/>
  <c r="I6" i="5"/>
  <c r="H6" i="5"/>
  <c r="G6" i="5"/>
  <c r="E6" i="5"/>
  <c r="D6" i="5"/>
  <c r="L17" i="4"/>
  <c r="K17" i="4"/>
  <c r="J17" i="4"/>
  <c r="I17" i="4"/>
  <c r="H17" i="4"/>
  <c r="F17" i="4"/>
  <c r="E17" i="4"/>
  <c r="C17" i="4"/>
  <c r="D16" i="4" s="1"/>
  <c r="M16" i="4"/>
  <c r="J16" i="4"/>
  <c r="G16" i="4"/>
  <c r="N16" i="4" s="1"/>
  <c r="M15" i="4"/>
  <c r="J15" i="4"/>
  <c r="G15" i="4"/>
  <c r="N15" i="4" s="1"/>
  <c r="D15" i="4"/>
  <c r="M14" i="4"/>
  <c r="J14" i="4"/>
  <c r="G14" i="4"/>
  <c r="N14" i="4" s="1"/>
  <c r="M13" i="4"/>
  <c r="N13" i="4" s="1"/>
  <c r="J13" i="4"/>
  <c r="G13" i="4"/>
  <c r="D13" i="4"/>
  <c r="M12" i="4"/>
  <c r="J12" i="4"/>
  <c r="G12" i="4"/>
  <c r="N12" i="4" s="1"/>
  <c r="M11" i="4"/>
  <c r="J11" i="4"/>
  <c r="G11" i="4"/>
  <c r="N11" i="4" s="1"/>
  <c r="D11" i="4"/>
  <c r="M10" i="4"/>
  <c r="J10" i="4"/>
  <c r="G10" i="4"/>
  <c r="N10" i="4" s="1"/>
  <c r="M9" i="4"/>
  <c r="N9" i="4" s="1"/>
  <c r="J9" i="4"/>
  <c r="G9" i="4"/>
  <c r="D9" i="4"/>
  <c r="M8" i="4"/>
  <c r="M17" i="4" s="1"/>
  <c r="J8" i="4"/>
  <c r="G8" i="4"/>
  <c r="G17" i="4" s="1"/>
  <c r="L17" i="3"/>
  <c r="K17" i="3"/>
  <c r="I17" i="3"/>
  <c r="H17" i="3"/>
  <c r="F17" i="3"/>
  <c r="E17" i="3"/>
  <c r="C17" i="3"/>
  <c r="N16" i="3"/>
  <c r="M16" i="3"/>
  <c r="J16" i="3"/>
  <c r="G16" i="3"/>
  <c r="D16" i="3"/>
  <c r="M15" i="3"/>
  <c r="J15" i="3"/>
  <c r="G15" i="3"/>
  <c r="N15" i="3" s="1"/>
  <c r="D15" i="3"/>
  <c r="M14" i="3"/>
  <c r="J14" i="3"/>
  <c r="G14" i="3"/>
  <c r="N14" i="3" s="1"/>
  <c r="D14" i="3"/>
  <c r="M13" i="3"/>
  <c r="J13" i="3"/>
  <c r="G13" i="3"/>
  <c r="N13" i="3" s="1"/>
  <c r="D13" i="3"/>
  <c r="N12" i="3"/>
  <c r="M12" i="3"/>
  <c r="J12" i="3"/>
  <c r="G12" i="3"/>
  <c r="D12" i="3"/>
  <c r="M11" i="3"/>
  <c r="J11" i="3"/>
  <c r="N11" i="3" s="1"/>
  <c r="G11" i="3"/>
  <c r="D11" i="3"/>
  <c r="M10" i="3"/>
  <c r="J10" i="3"/>
  <c r="G10" i="3"/>
  <c r="N10" i="3" s="1"/>
  <c r="D10" i="3"/>
  <c r="M9" i="3"/>
  <c r="J9" i="3"/>
  <c r="G9" i="3"/>
  <c r="N9" i="3" s="1"/>
  <c r="D9" i="3"/>
  <c r="N8" i="3"/>
  <c r="M8" i="3"/>
  <c r="M17" i="3" s="1"/>
  <c r="J8" i="3"/>
  <c r="G8" i="3"/>
  <c r="G17" i="3" s="1"/>
  <c r="D8" i="3"/>
  <c r="D17" i="3" s="1"/>
  <c r="K17" i="2"/>
  <c r="J17" i="2"/>
  <c r="L17" i="2" s="1"/>
  <c r="H17" i="2"/>
  <c r="I17" i="2" s="1"/>
  <c r="G17" i="2"/>
  <c r="E17" i="2"/>
  <c r="D17" i="2"/>
  <c r="F17" i="2" s="1"/>
  <c r="B17" i="2"/>
  <c r="C15" i="2" s="1"/>
  <c r="M16" i="2"/>
  <c r="L16" i="2"/>
  <c r="I16" i="2"/>
  <c r="F16" i="2"/>
  <c r="L15" i="2"/>
  <c r="I15" i="2"/>
  <c r="F15" i="2"/>
  <c r="M15" i="2" s="1"/>
  <c r="L14" i="2"/>
  <c r="I14" i="2"/>
  <c r="F14" i="2"/>
  <c r="M14" i="2" s="1"/>
  <c r="C14" i="2"/>
  <c r="L13" i="2"/>
  <c r="I13" i="2"/>
  <c r="F13" i="2"/>
  <c r="M13" i="2" s="1"/>
  <c r="C13" i="2"/>
  <c r="M12" i="2"/>
  <c r="L12" i="2"/>
  <c r="I12" i="2"/>
  <c r="F12" i="2"/>
  <c r="C12" i="2"/>
  <c r="L11" i="2"/>
  <c r="I11" i="2"/>
  <c r="F11" i="2"/>
  <c r="M11" i="2" s="1"/>
  <c r="C11" i="2"/>
  <c r="L10" i="2"/>
  <c r="I10" i="2"/>
  <c r="F10" i="2"/>
  <c r="M10" i="2" s="1"/>
  <c r="C10" i="2"/>
  <c r="L9" i="2"/>
  <c r="I9" i="2"/>
  <c r="F9" i="2"/>
  <c r="M9" i="2" s="1"/>
  <c r="C9" i="2"/>
  <c r="M8" i="2"/>
  <c r="L8" i="2"/>
  <c r="I8" i="2"/>
  <c r="F8" i="2"/>
  <c r="C8" i="2"/>
  <c r="K12" i="1"/>
  <c r="I12" i="1"/>
  <c r="F12" i="1"/>
  <c r="P10" i="1"/>
  <c r="O10" i="1"/>
  <c r="N10" i="1"/>
  <c r="M10" i="1"/>
  <c r="J10" i="1"/>
  <c r="G10" i="1"/>
  <c r="O9" i="1"/>
  <c r="N9" i="1"/>
  <c r="M9" i="1"/>
  <c r="J9" i="1"/>
  <c r="P9" i="1" s="1"/>
  <c r="G9" i="1"/>
  <c r="L8" i="1"/>
  <c r="M8" i="1" s="1"/>
  <c r="M12" i="1" s="1"/>
  <c r="K8" i="1"/>
  <c r="I8" i="1"/>
  <c r="H8" i="1"/>
  <c r="H12" i="1" s="1"/>
  <c r="F8" i="1"/>
  <c r="E8" i="1"/>
  <c r="G8" i="1" s="1"/>
  <c r="D8" i="1"/>
  <c r="D12" i="1" s="1"/>
  <c r="K81" i="25" l="1"/>
  <c r="S81" i="25"/>
  <c r="K39" i="16"/>
  <c r="K68" i="16" s="1"/>
  <c r="I68" i="16"/>
  <c r="J68" i="16"/>
  <c r="C68" i="16"/>
  <c r="U40" i="34"/>
  <c r="E69" i="34"/>
  <c r="M69" i="34"/>
  <c r="F69" i="34"/>
  <c r="V69" i="34" s="1"/>
  <c r="N69" i="34"/>
  <c r="G69" i="34"/>
  <c r="O69" i="34"/>
  <c r="H69" i="34"/>
  <c r="P69" i="34"/>
  <c r="U12" i="34"/>
  <c r="U11" i="34" s="1"/>
  <c r="V12" i="34"/>
  <c r="V11" i="34" s="1"/>
  <c r="C69" i="34"/>
  <c r="U69" i="34" s="1"/>
  <c r="V9" i="34"/>
  <c r="H69" i="33"/>
  <c r="P69" i="33"/>
  <c r="I69" i="33"/>
  <c r="Q69" i="33"/>
  <c r="U40" i="33"/>
  <c r="V40" i="33"/>
  <c r="D69" i="33"/>
  <c r="L69" i="33"/>
  <c r="T69" i="33"/>
  <c r="U11" i="33"/>
  <c r="V12" i="33"/>
  <c r="V11" i="33" s="1"/>
  <c r="D40" i="33"/>
  <c r="C11" i="33"/>
  <c r="C69" i="33" s="1"/>
  <c r="E40" i="33"/>
  <c r="V16" i="33"/>
  <c r="F40" i="33"/>
  <c r="F69" i="33" s="1"/>
  <c r="E11" i="33"/>
  <c r="E69" i="33" s="1"/>
  <c r="U9" i="33"/>
  <c r="V9" i="33"/>
  <c r="V40" i="32"/>
  <c r="G69" i="32"/>
  <c r="O69" i="32"/>
  <c r="H69" i="32"/>
  <c r="P69" i="32"/>
  <c r="V12" i="32"/>
  <c r="V11" i="32" s="1"/>
  <c r="D40" i="32"/>
  <c r="D69" i="32" s="1"/>
  <c r="V69" i="32" s="1"/>
  <c r="U12" i="32"/>
  <c r="U11" i="32" s="1"/>
  <c r="C69" i="32"/>
  <c r="U69" i="32" s="1"/>
  <c r="V9" i="32"/>
  <c r="I69" i="31"/>
  <c r="Q69" i="31"/>
  <c r="J69" i="31"/>
  <c r="C69" i="31"/>
  <c r="K69" i="31"/>
  <c r="S69" i="31"/>
  <c r="V40" i="31"/>
  <c r="F69" i="31"/>
  <c r="N69" i="31"/>
  <c r="H69" i="31"/>
  <c r="P69" i="31"/>
  <c r="U12" i="31"/>
  <c r="U11" i="31" s="1"/>
  <c r="U62" i="31"/>
  <c r="U40" i="31" s="1"/>
  <c r="D11" i="31"/>
  <c r="D69" i="31" s="1"/>
  <c r="V69" i="31" s="1"/>
  <c r="F40" i="31"/>
  <c r="V12" i="31"/>
  <c r="V11" i="31" s="1"/>
  <c r="U9" i="31"/>
  <c r="D69" i="30"/>
  <c r="V69" i="30" s="1"/>
  <c r="L69" i="30"/>
  <c r="T69" i="30"/>
  <c r="F69" i="30"/>
  <c r="N69" i="30"/>
  <c r="V40" i="30"/>
  <c r="G69" i="30"/>
  <c r="O69" i="30"/>
  <c r="H69" i="30"/>
  <c r="P69" i="30"/>
  <c r="U11" i="30"/>
  <c r="K69" i="30"/>
  <c r="V12" i="30"/>
  <c r="V11" i="30" s="1"/>
  <c r="C11" i="30"/>
  <c r="C69" i="30" s="1"/>
  <c r="U69" i="30" s="1"/>
  <c r="E11" i="30"/>
  <c r="E69" i="30" s="1"/>
  <c r="U9" i="30"/>
  <c r="V9" i="30"/>
  <c r="L69" i="29"/>
  <c r="T69" i="29"/>
  <c r="V40" i="29"/>
  <c r="I69" i="29"/>
  <c r="Q69" i="29"/>
  <c r="U12" i="29"/>
  <c r="C40" i="29"/>
  <c r="C69" i="29" s="1"/>
  <c r="U69" i="29" s="1"/>
  <c r="U16" i="29"/>
  <c r="D11" i="29"/>
  <c r="D69" i="29" s="1"/>
  <c r="F40" i="29"/>
  <c r="F69" i="29" s="1"/>
  <c r="V12" i="29"/>
  <c r="V11" i="29" s="1"/>
  <c r="U9" i="29"/>
  <c r="V9" i="29"/>
  <c r="I67" i="28"/>
  <c r="H67" i="28"/>
  <c r="L67" i="28"/>
  <c r="M38" i="28"/>
  <c r="D9" i="28"/>
  <c r="D67" i="28" s="1"/>
  <c r="M67" i="28" s="1"/>
  <c r="M54" i="28"/>
  <c r="E38" i="28"/>
  <c r="E67" i="28" s="1"/>
  <c r="U81" i="27"/>
  <c r="V81" i="27"/>
  <c r="V75" i="27"/>
  <c r="V68" i="27"/>
  <c r="U81" i="26"/>
  <c r="V81" i="26"/>
  <c r="U75" i="26"/>
  <c r="C81" i="25"/>
  <c r="U81" i="25" s="1"/>
  <c r="D81" i="25"/>
  <c r="V81" i="25" s="1"/>
  <c r="V81" i="24"/>
  <c r="V75" i="24"/>
  <c r="E81" i="24"/>
  <c r="U81" i="24" s="1"/>
  <c r="U81" i="23"/>
  <c r="V81" i="23"/>
  <c r="V75" i="23"/>
  <c r="U75" i="23"/>
  <c r="U81" i="22"/>
  <c r="V75" i="22"/>
  <c r="D81" i="22"/>
  <c r="V81" i="22" s="1"/>
  <c r="L7" i="21"/>
  <c r="L79" i="21" s="1"/>
  <c r="AP29" i="20"/>
  <c r="D68" i="20"/>
  <c r="L68" i="20"/>
  <c r="AP22" i="20"/>
  <c r="R39" i="20"/>
  <c r="W68" i="20"/>
  <c r="AP42" i="20"/>
  <c r="AP39" i="20" s="1"/>
  <c r="G68" i="20"/>
  <c r="O68" i="20"/>
  <c r="X68" i="20"/>
  <c r="AF68" i="20"/>
  <c r="AN68" i="20"/>
  <c r="I68" i="20"/>
  <c r="Q68" i="20"/>
  <c r="AP11" i="20"/>
  <c r="AP10" i="20" s="1"/>
  <c r="AP68" i="20" s="1"/>
  <c r="R11" i="20"/>
  <c r="R22" i="20"/>
  <c r="R18" i="20"/>
  <c r="X68" i="19"/>
  <c r="AF68" i="19"/>
  <c r="AN68" i="19"/>
  <c r="AP42" i="19"/>
  <c r="H68" i="19"/>
  <c r="P68" i="19"/>
  <c r="R68" i="19"/>
  <c r="R10" i="19"/>
  <c r="R39" i="19"/>
  <c r="AP29" i="19"/>
  <c r="AP10" i="19" s="1"/>
  <c r="D68" i="19"/>
  <c r="L68" i="19"/>
  <c r="R18" i="19"/>
  <c r="AP53" i="19"/>
  <c r="AP50" i="19" s="1"/>
  <c r="AP58" i="19"/>
  <c r="AP55" i="19" s="1"/>
  <c r="AP63" i="19"/>
  <c r="AP61" i="19" s="1"/>
  <c r="AP50" i="18"/>
  <c r="AP39" i="18" s="1"/>
  <c r="AP18" i="18"/>
  <c r="AP9" i="18"/>
  <c r="AP8" i="18" s="1"/>
  <c r="R11" i="18"/>
  <c r="R10" i="18" s="1"/>
  <c r="R68" i="18" s="1"/>
  <c r="AP16" i="18"/>
  <c r="AP15" i="18" s="1"/>
  <c r="R22" i="18"/>
  <c r="AP31" i="18"/>
  <c r="AP29" i="18" s="1"/>
  <c r="R18" i="18"/>
  <c r="AP11" i="17"/>
  <c r="E68" i="17"/>
  <c r="M68" i="17"/>
  <c r="AP18" i="17"/>
  <c r="R39" i="17"/>
  <c r="AP22" i="17"/>
  <c r="AP9" i="17"/>
  <c r="AP8" i="17" s="1"/>
  <c r="R11" i="17"/>
  <c r="AP16" i="17"/>
  <c r="AP15" i="17" s="1"/>
  <c r="R22" i="17"/>
  <c r="AP31" i="17"/>
  <c r="AP29" i="17" s="1"/>
  <c r="AP43" i="17"/>
  <c r="AP42" i="17" s="1"/>
  <c r="AP52" i="17"/>
  <c r="AP50" i="17" s="1"/>
  <c r="AP57" i="17"/>
  <c r="AP55" i="17" s="1"/>
  <c r="AP62" i="17"/>
  <c r="AP61" i="17" s="1"/>
  <c r="R18" i="17"/>
  <c r="D68" i="16"/>
  <c r="L68" i="16"/>
  <c r="AP22" i="16"/>
  <c r="V68" i="16"/>
  <c r="G68" i="16"/>
  <c r="O68" i="16"/>
  <c r="W68" i="16"/>
  <c r="AE68" i="16"/>
  <c r="AM68" i="16"/>
  <c r="H68" i="16"/>
  <c r="P68" i="16"/>
  <c r="AP55" i="16"/>
  <c r="Q68" i="16"/>
  <c r="Y68" i="16"/>
  <c r="AG68" i="16"/>
  <c r="AO68" i="16"/>
  <c r="AD68" i="16"/>
  <c r="AL68" i="16"/>
  <c r="AP29" i="16"/>
  <c r="AP10" i="16" s="1"/>
  <c r="AP19" i="16"/>
  <c r="AP18" i="16" s="1"/>
  <c r="AP53" i="16"/>
  <c r="AP50" i="16" s="1"/>
  <c r="AP39" i="16" s="1"/>
  <c r="AP58" i="16"/>
  <c r="AP62" i="16"/>
  <c r="AP61" i="16" s="1"/>
  <c r="R11" i="16"/>
  <c r="R22" i="16"/>
  <c r="R42" i="16"/>
  <c r="R39" i="16" s="1"/>
  <c r="AP15" i="15"/>
  <c r="AP18" i="15"/>
  <c r="AP22" i="15"/>
  <c r="AP29" i="15"/>
  <c r="R39" i="15"/>
  <c r="X68" i="15"/>
  <c r="AF68" i="15"/>
  <c r="AN68" i="15"/>
  <c r="AP11" i="15"/>
  <c r="H68" i="15"/>
  <c r="P68" i="15"/>
  <c r="AP55" i="15"/>
  <c r="AP43" i="15"/>
  <c r="AP42" i="15" s="1"/>
  <c r="AP39" i="15" s="1"/>
  <c r="AP52" i="15"/>
  <c r="AP50" i="15" s="1"/>
  <c r="AP57" i="15"/>
  <c r="AP62" i="15"/>
  <c r="AP61" i="15" s="1"/>
  <c r="R18" i="15"/>
  <c r="R10" i="15" s="1"/>
  <c r="R68" i="15" s="1"/>
  <c r="X68" i="14"/>
  <c r="AF68" i="14"/>
  <c r="AN68" i="14"/>
  <c r="AP55" i="14"/>
  <c r="I68" i="14"/>
  <c r="Q68" i="14"/>
  <c r="AP11" i="14"/>
  <c r="AP10" i="14" s="1"/>
  <c r="AP61" i="14"/>
  <c r="D68" i="14"/>
  <c r="L68" i="14"/>
  <c r="U68" i="14"/>
  <c r="AC68" i="14"/>
  <c r="AK68" i="14"/>
  <c r="AP22" i="14"/>
  <c r="AP50" i="14"/>
  <c r="AP39" i="14" s="1"/>
  <c r="F68" i="14"/>
  <c r="N68" i="14"/>
  <c r="W68" i="14"/>
  <c r="AE68" i="14"/>
  <c r="AM68" i="14"/>
  <c r="AP19" i="14"/>
  <c r="AP18" i="14" s="1"/>
  <c r="R29" i="14"/>
  <c r="R8" i="14"/>
  <c r="R15" i="14"/>
  <c r="R40" i="14"/>
  <c r="R50" i="14"/>
  <c r="R55" i="14"/>
  <c r="R11" i="14"/>
  <c r="R22" i="14"/>
  <c r="R42" i="14"/>
  <c r="R61" i="14"/>
  <c r="AP15" i="13"/>
  <c r="AP29" i="13"/>
  <c r="V68" i="13"/>
  <c r="AD68" i="13"/>
  <c r="AL68" i="13"/>
  <c r="AP22" i="13"/>
  <c r="AP10" i="13" s="1"/>
  <c r="AP68" i="13" s="1"/>
  <c r="AP42" i="13"/>
  <c r="F68" i="13"/>
  <c r="N68" i="13"/>
  <c r="X68" i="13"/>
  <c r="AF68" i="13"/>
  <c r="AN68" i="13"/>
  <c r="AP55" i="13"/>
  <c r="AP39" i="13" s="1"/>
  <c r="H68" i="13"/>
  <c r="P68" i="13"/>
  <c r="R8" i="13"/>
  <c r="R15" i="13"/>
  <c r="R40" i="13"/>
  <c r="R50" i="13"/>
  <c r="R55" i="13"/>
  <c r="R11" i="13"/>
  <c r="R10" i="13" s="1"/>
  <c r="R22" i="13"/>
  <c r="R42" i="13"/>
  <c r="R61" i="13"/>
  <c r="AP29" i="12"/>
  <c r="AP61" i="12"/>
  <c r="AP22" i="12"/>
  <c r="E68" i="12"/>
  <c r="M68" i="12"/>
  <c r="AP10" i="12"/>
  <c r="AP42" i="12"/>
  <c r="G68" i="12"/>
  <c r="O68" i="12"/>
  <c r="W68" i="12"/>
  <c r="AE68" i="12"/>
  <c r="AM68" i="12"/>
  <c r="AP55" i="12"/>
  <c r="AP19" i="12"/>
  <c r="AP18" i="12" s="1"/>
  <c r="R29" i="12"/>
  <c r="AP53" i="12"/>
  <c r="AP50" i="12" s="1"/>
  <c r="AP39" i="12" s="1"/>
  <c r="AP58" i="12"/>
  <c r="R11" i="12"/>
  <c r="R10" i="12" s="1"/>
  <c r="R68" i="12" s="1"/>
  <c r="R22" i="12"/>
  <c r="R42" i="12"/>
  <c r="R39" i="12" s="1"/>
  <c r="R61" i="12"/>
  <c r="S68" i="11"/>
  <c r="AA68" i="11"/>
  <c r="AI68" i="11"/>
  <c r="AK68" i="11"/>
  <c r="E68" i="11"/>
  <c r="M68" i="11"/>
  <c r="AP39" i="11"/>
  <c r="AC68" i="11"/>
  <c r="U68" i="11"/>
  <c r="AP11" i="11"/>
  <c r="AP15" i="11"/>
  <c r="AP19" i="11"/>
  <c r="AP18" i="11" s="1"/>
  <c r="AP24" i="11"/>
  <c r="AP22" i="11" s="1"/>
  <c r="R8" i="11"/>
  <c r="R68" i="11" s="1"/>
  <c r="R15" i="11"/>
  <c r="R11" i="11"/>
  <c r="R10" i="11" s="1"/>
  <c r="AP39" i="10"/>
  <c r="S68" i="10"/>
  <c r="AA68" i="10"/>
  <c r="AI68" i="10"/>
  <c r="AP42" i="10"/>
  <c r="R39" i="10"/>
  <c r="F68" i="10"/>
  <c r="N68" i="10"/>
  <c r="V68" i="10"/>
  <c r="AD68" i="10"/>
  <c r="AL68" i="10"/>
  <c r="AP11" i="10"/>
  <c r="R15" i="10"/>
  <c r="AP15" i="10" s="1"/>
  <c r="AP8" i="10"/>
  <c r="AP61" i="9"/>
  <c r="T68" i="9"/>
  <c r="AB68" i="9"/>
  <c r="AJ68" i="9"/>
  <c r="R68" i="9"/>
  <c r="AP55" i="9"/>
  <c r="G68" i="9"/>
  <c r="O68" i="9"/>
  <c r="W68" i="9"/>
  <c r="AE68" i="9"/>
  <c r="AM68" i="9"/>
  <c r="AP29" i="9"/>
  <c r="X68" i="9"/>
  <c r="AF68" i="9"/>
  <c r="AN68" i="9"/>
  <c r="R10" i="9"/>
  <c r="AP22" i="9"/>
  <c r="AP11" i="9"/>
  <c r="AP50" i="9"/>
  <c r="AP19" i="9"/>
  <c r="AP18" i="9" s="1"/>
  <c r="AP44" i="9"/>
  <c r="AP42" i="9" s="1"/>
  <c r="AP39" i="9" s="1"/>
  <c r="AP53" i="9"/>
  <c r="AP58" i="9"/>
  <c r="K52" i="8"/>
  <c r="K69" i="8"/>
  <c r="K6" i="8"/>
  <c r="K45" i="8"/>
  <c r="H78" i="8"/>
  <c r="K11" i="8"/>
  <c r="I78" i="8"/>
  <c r="J78" i="8"/>
  <c r="E11" i="8"/>
  <c r="E78" i="8" s="1"/>
  <c r="K39" i="8"/>
  <c r="K36" i="8" s="1"/>
  <c r="K43" i="8"/>
  <c r="K40" i="8" s="1"/>
  <c r="E45" i="8"/>
  <c r="E65" i="8"/>
  <c r="E69" i="8"/>
  <c r="K75" i="8"/>
  <c r="K72" i="8" s="1"/>
  <c r="K78" i="8" s="1"/>
  <c r="M32" i="7"/>
  <c r="M65" i="7"/>
  <c r="M11" i="7"/>
  <c r="M52" i="7"/>
  <c r="L78" i="7"/>
  <c r="M6" i="7"/>
  <c r="I78" i="7"/>
  <c r="J78" i="7"/>
  <c r="M36" i="7"/>
  <c r="M58" i="7"/>
  <c r="M45" i="7"/>
  <c r="E6" i="7"/>
  <c r="E40" i="7"/>
  <c r="E78" i="7" s="1"/>
  <c r="E52" i="7"/>
  <c r="E65" i="7"/>
  <c r="H78" i="7"/>
  <c r="M71" i="7"/>
  <c r="M69" i="7" s="1"/>
  <c r="J69" i="7"/>
  <c r="K72" i="7"/>
  <c r="K78" i="7" s="1"/>
  <c r="M77" i="7"/>
  <c r="F37" i="6"/>
  <c r="F66" i="6" s="1"/>
  <c r="L53" i="6"/>
  <c r="I8" i="6"/>
  <c r="J37" i="6"/>
  <c r="J66" i="6" s="1"/>
  <c r="K8" i="6"/>
  <c r="L20" i="6"/>
  <c r="I37" i="6"/>
  <c r="L10" i="6"/>
  <c r="L9" i="6" s="1"/>
  <c r="L14" i="6"/>
  <c r="L13" i="6" s="1"/>
  <c r="L18" i="6"/>
  <c r="L16" i="6" s="1"/>
  <c r="L22" i="6"/>
  <c r="L39" i="6"/>
  <c r="L38" i="6" s="1"/>
  <c r="L37" i="6" s="1"/>
  <c r="L7" i="6"/>
  <c r="L6" i="6" s="1"/>
  <c r="J9" i="6"/>
  <c r="J8" i="6" s="1"/>
  <c r="J13" i="6"/>
  <c r="L31" i="6"/>
  <c r="L27" i="6" s="1"/>
  <c r="L52" i="6"/>
  <c r="L48" i="6" s="1"/>
  <c r="K53" i="6"/>
  <c r="K37" i="6" s="1"/>
  <c r="K66" i="6" s="1"/>
  <c r="L60" i="6"/>
  <c r="L59" i="6" s="1"/>
  <c r="J8" i="5"/>
  <c r="F66" i="5"/>
  <c r="M8" i="5"/>
  <c r="M66" i="5" s="1"/>
  <c r="N37" i="5"/>
  <c r="N9" i="5"/>
  <c r="N20" i="5"/>
  <c r="J37" i="5"/>
  <c r="N13" i="5"/>
  <c r="D66" i="5"/>
  <c r="N48" i="5"/>
  <c r="K6" i="5"/>
  <c r="K16" i="5"/>
  <c r="K38" i="5"/>
  <c r="N12" i="5"/>
  <c r="K13" i="5"/>
  <c r="K8" i="5" s="1"/>
  <c r="N30" i="5"/>
  <c r="N27" i="5" s="1"/>
  <c r="K40" i="5"/>
  <c r="K53" i="5"/>
  <c r="N23" i="5"/>
  <c r="L59" i="5"/>
  <c r="L37" i="5" s="1"/>
  <c r="L66" i="5" s="1"/>
  <c r="N8" i="4"/>
  <c r="D10" i="4"/>
  <c r="D14" i="4"/>
  <c r="D8" i="4"/>
  <c r="D12" i="4"/>
  <c r="O16" i="3"/>
  <c r="N17" i="3"/>
  <c r="O11" i="3" s="1"/>
  <c r="O12" i="3"/>
  <c r="J17" i="3"/>
  <c r="C17" i="2"/>
  <c r="N9" i="2"/>
  <c r="N12" i="2"/>
  <c r="C16" i="2"/>
  <c r="M17" i="2"/>
  <c r="N8" i="2" s="1"/>
  <c r="G12" i="1"/>
  <c r="J8" i="1"/>
  <c r="J12" i="1" s="1"/>
  <c r="L12" i="1"/>
  <c r="N8" i="1"/>
  <c r="N12" i="1" s="1"/>
  <c r="E12" i="1"/>
  <c r="O8" i="1"/>
  <c r="O12" i="1" s="1"/>
  <c r="U69" i="33" l="1"/>
  <c r="V69" i="33"/>
  <c r="U69" i="31"/>
  <c r="V69" i="29"/>
  <c r="U11" i="29"/>
  <c r="R10" i="20"/>
  <c r="R68" i="20" s="1"/>
  <c r="AP39" i="19"/>
  <c r="AP68" i="19" s="1"/>
  <c r="AP10" i="18"/>
  <c r="AP68" i="18" s="1"/>
  <c r="AP39" i="17"/>
  <c r="R10" i="17"/>
  <c r="R68" i="17" s="1"/>
  <c r="AP10" i="17"/>
  <c r="AP68" i="17" s="1"/>
  <c r="AP68" i="16"/>
  <c r="R10" i="16"/>
  <c r="R68" i="16" s="1"/>
  <c r="AP10" i="15"/>
  <c r="AP68" i="15" s="1"/>
  <c r="AP68" i="14"/>
  <c r="R68" i="14"/>
  <c r="R10" i="14"/>
  <c r="R39" i="14"/>
  <c r="R39" i="13"/>
  <c r="R68" i="13"/>
  <c r="AP68" i="12"/>
  <c r="AP10" i="11"/>
  <c r="AP68" i="11" s="1"/>
  <c r="R10" i="10"/>
  <c r="R68" i="10" s="1"/>
  <c r="AP10" i="10"/>
  <c r="AP68" i="10"/>
  <c r="AP10" i="9"/>
  <c r="AP68" i="9" s="1"/>
  <c r="M78" i="7"/>
  <c r="L8" i="6"/>
  <c r="L66" i="6" s="1"/>
  <c r="I66" i="6"/>
  <c r="N8" i="5"/>
  <c r="K37" i="5"/>
  <c r="K66" i="5" s="1"/>
  <c r="N66" i="5" s="1"/>
  <c r="J66" i="5"/>
  <c r="N17" i="4"/>
  <c r="O8" i="4"/>
  <c r="D17" i="4"/>
  <c r="O14" i="3"/>
  <c r="O10" i="3"/>
  <c r="O9" i="3"/>
  <c r="O15" i="3"/>
  <c r="O13" i="3"/>
  <c r="O8" i="3"/>
  <c r="O17" i="3" s="1"/>
  <c r="N10" i="2"/>
  <c r="N17" i="2" s="1"/>
  <c r="N15" i="2"/>
  <c r="N13" i="2"/>
  <c r="N14" i="2"/>
  <c r="N16" i="2"/>
  <c r="N11" i="2"/>
  <c r="P8" i="1"/>
  <c r="P12" i="1" s="1"/>
  <c r="O15" i="4" l="1"/>
  <c r="O16" i="4"/>
  <c r="O11" i="4"/>
  <c r="O13" i="4"/>
  <c r="O14" i="4"/>
  <c r="O9" i="4"/>
  <c r="O12" i="4"/>
  <c r="O17" i="4" s="1"/>
  <c r="O10" i="4"/>
  <c r="A1" i="34" l="1"/>
  <c r="A1" i="33"/>
  <c r="A1" i="32"/>
  <c r="A1" i="31"/>
  <c r="A1" i="30"/>
  <c r="A1" i="29"/>
  <c r="A1" i="28"/>
  <c r="A1" i="27"/>
  <c r="A1" i="26"/>
  <c r="A1" i="25"/>
  <c r="A1" i="24"/>
  <c r="A1" i="23"/>
  <c r="A1" i="22"/>
  <c r="A1" i="21"/>
  <c r="V1" i="20"/>
  <c r="V1" i="19"/>
  <c r="V1" i="18"/>
  <c r="V1" i="17"/>
  <c r="V1" i="16"/>
  <c r="V1" i="15"/>
  <c r="V1" i="14"/>
  <c r="V1" i="13"/>
  <c r="V1" i="12"/>
  <c r="V1" i="11"/>
  <c r="V1" i="10"/>
  <c r="V1" i="9"/>
  <c r="A1" i="8"/>
  <c r="A1" i="7"/>
  <c r="A1" i="6"/>
  <c r="A1" i="5"/>
  <c r="A1" i="4"/>
  <c r="A1" i="3"/>
  <c r="A1" i="2"/>
  <c r="A1" i="1"/>
</calcChain>
</file>

<file path=xl/sharedStrings.xml><?xml version="1.0" encoding="utf-8"?>
<sst xmlns="http://schemas.openxmlformats.org/spreadsheetml/2006/main" count="3324" uniqueCount="267">
  <si>
    <t xml:space="preserve">Répartition des employeurs et des travailleurs par organisme de base au </t>
  </si>
  <si>
    <t>Tableau 1</t>
  </si>
  <si>
    <t>ANTRIM</t>
  </si>
  <si>
    <t>Organisme de base</t>
  </si>
  <si>
    <t>Employeurs</t>
  </si>
  <si>
    <t>Ouvriers</t>
  </si>
  <si>
    <t>Employés</t>
  </si>
  <si>
    <t>Fonctionnaires</t>
  </si>
  <si>
    <t>Total des travailleurs</t>
  </si>
  <si>
    <t>Hommes</t>
  </si>
  <si>
    <t>Femmes</t>
  </si>
  <si>
    <t>Total</t>
  </si>
  <si>
    <t>Secteur public</t>
  </si>
  <si>
    <t>Tableau 2</t>
  </si>
  <si>
    <t>Importance des unités locales d'après le nombre total de travailleurs occupés</t>
  </si>
  <si>
    <t>Unités locales</t>
  </si>
  <si>
    <t>Nombre</t>
  </si>
  <si>
    <t>%</t>
  </si>
  <si>
    <t>Unités locales occupant</t>
  </si>
  <si>
    <t>moins de 5 travailleurs</t>
  </si>
  <si>
    <t>de 5 à 9 travailleurs</t>
  </si>
  <si>
    <t>de 10 à 19 travailleurs</t>
  </si>
  <si>
    <t>de 20 à 49 travailleurs</t>
  </si>
  <si>
    <t>de 50 à 99 travailleurs</t>
  </si>
  <si>
    <t>de 100 à 199 travailleurs</t>
  </si>
  <si>
    <t>de 200 à 499 travailleurs</t>
  </si>
  <si>
    <t>de 500 à 999 travailleurs</t>
  </si>
  <si>
    <t>1.000 travailleurs et plus</t>
  </si>
  <si>
    <t>Secteur privé</t>
  </si>
  <si>
    <t>Tableau 2bis</t>
  </si>
  <si>
    <t>Tableau 2ter</t>
  </si>
  <si>
    <t>Tableau 3</t>
  </si>
  <si>
    <t>Arrondissements administratifs, provinces et régions</t>
  </si>
  <si>
    <t>Total général</t>
  </si>
  <si>
    <t>Région de Bruxelles-Capitale</t>
  </si>
  <si>
    <t>Bruxelles-Capitale</t>
  </si>
  <si>
    <t>Région Flamande</t>
  </si>
  <si>
    <t>Anvers</t>
  </si>
  <si>
    <t>Malines</t>
  </si>
  <si>
    <t>Turnhout</t>
  </si>
  <si>
    <t>Brabant Flamand</t>
  </si>
  <si>
    <t>Hal-Vilvorde</t>
  </si>
  <si>
    <t>Louvain</t>
  </si>
  <si>
    <t>Limbourg</t>
  </si>
  <si>
    <t>Hasselt</t>
  </si>
  <si>
    <t>Maaseik</t>
  </si>
  <si>
    <t>Tongres</t>
  </si>
  <si>
    <t>Flandre Orientale</t>
  </si>
  <si>
    <t>Alost</t>
  </si>
  <si>
    <t>Termonde</t>
  </si>
  <si>
    <t>Eeklo</t>
  </si>
  <si>
    <t>Gand</t>
  </si>
  <si>
    <t>Audenarde</t>
  </si>
  <si>
    <t>St-Nicolas-Waas</t>
  </si>
  <si>
    <t>Flandre Occidentale</t>
  </si>
  <si>
    <t>Bruges</t>
  </si>
  <si>
    <t>Dixmude</t>
  </si>
  <si>
    <t>Ypres</t>
  </si>
  <si>
    <t>Courtrai</t>
  </si>
  <si>
    <t>Ostende</t>
  </si>
  <si>
    <t>Roulers</t>
  </si>
  <si>
    <t>Tielt</t>
  </si>
  <si>
    <t>Furnes</t>
  </si>
  <si>
    <t>Brabant Wallon</t>
  </si>
  <si>
    <t>Nivelles</t>
  </si>
  <si>
    <t>Hainaut</t>
  </si>
  <si>
    <t>Ath</t>
  </si>
  <si>
    <t>Charleroi</t>
  </si>
  <si>
    <t>Mons</t>
  </si>
  <si>
    <t>Soignies</t>
  </si>
  <si>
    <t>Thuin</t>
  </si>
  <si>
    <t>Liège</t>
  </si>
  <si>
    <t>Huy</t>
  </si>
  <si>
    <t>Verviers</t>
  </si>
  <si>
    <t>Waremme</t>
  </si>
  <si>
    <t>Luxembourg</t>
  </si>
  <si>
    <t>Arlon</t>
  </si>
  <si>
    <t>Bastogne</t>
  </si>
  <si>
    <t>Marche-en-Famenne</t>
  </si>
  <si>
    <t>Neufchâteau</t>
  </si>
  <si>
    <t>Virton</t>
  </si>
  <si>
    <t>Namur</t>
  </si>
  <si>
    <t>Dinant</t>
  </si>
  <si>
    <t>Philippeville</t>
  </si>
  <si>
    <t>Royaume</t>
  </si>
  <si>
    <t>Tableau 4</t>
  </si>
  <si>
    <t>Tableau 5</t>
  </si>
  <si>
    <t>Branches d'activité</t>
  </si>
  <si>
    <t>A.</t>
  </si>
  <si>
    <t>Agriculture, sylviculture et pêche</t>
  </si>
  <si>
    <t>Agriculture</t>
  </si>
  <si>
    <t>Sylviculture</t>
  </si>
  <si>
    <t>Pêche et aquaculture</t>
  </si>
  <si>
    <t>B.</t>
  </si>
  <si>
    <t>Industries extractives</t>
  </si>
  <si>
    <t>C.</t>
  </si>
  <si>
    <t>Industries manufacturières</t>
  </si>
  <si>
    <t>Industries alimentaires, boissons, tabac</t>
  </si>
  <si>
    <t>Industrie textile, fabrication de vêtements, cuir</t>
  </si>
  <si>
    <t>Industrie de bois, fabrication d'objets en liège, vannerie et sparterie</t>
  </si>
  <si>
    <t>Industrie du papier et du carton</t>
  </si>
  <si>
    <t>Imprimerie et reproduction d'enregistrements</t>
  </si>
  <si>
    <t>Cokéfaction et raffinage</t>
  </si>
  <si>
    <t>Industrie chimique</t>
  </si>
  <si>
    <t>Industrie pharmaceutique</t>
  </si>
  <si>
    <t>Fabrication de produits en caoutchouc et en plastique</t>
  </si>
  <si>
    <t>Fabrication d'autres produits minéraux non métalliques</t>
  </si>
  <si>
    <t>Métallurgie</t>
  </si>
  <si>
    <t>Fabrication de produits métalliques (machines et équipements exclus)</t>
  </si>
  <si>
    <t>Fabrication de produits informatiques, électroniques et optiques</t>
  </si>
  <si>
    <t>Fabrication d'équipements électriques</t>
  </si>
  <si>
    <t>Fabrication de machines et équipements n.c.a.</t>
  </si>
  <si>
    <t>Construction et assemblage de véhicules automobiles, de remorques et de semi-remorques</t>
  </si>
  <si>
    <t>Fabrication d'autres matériels de transport</t>
  </si>
  <si>
    <t>Fabrication de meubles et autres industries</t>
  </si>
  <si>
    <t>Réparation et installation de machines et d'équipements</t>
  </si>
  <si>
    <t>D.</t>
  </si>
  <si>
    <t>Production et distribution d'électricité, de gaz, de vapeur et d'air conditionné</t>
  </si>
  <si>
    <t>E.</t>
  </si>
  <si>
    <t>Production et distribution d'eau; assainissement, gestion des déchets et dépollution</t>
  </si>
  <si>
    <t>Captage, traitement et distribution d'eau</t>
  </si>
  <si>
    <t>Collecte et traitement des déchets et des eaux usées; récupération, dépollution et autre gestion des déchets</t>
  </si>
  <si>
    <t>F.</t>
  </si>
  <si>
    <t>Construction</t>
  </si>
  <si>
    <t>G.</t>
  </si>
  <si>
    <t>Commerce; réparation d'automobiles et de motocycles</t>
  </si>
  <si>
    <t>Commerce de gros et de détail et réparation véhicules automobiles et de motocycles</t>
  </si>
  <si>
    <t>Commerce de gros et intermédiaires (véhicules automobiles et motocycles exclus)</t>
  </si>
  <si>
    <t>Commerce de détail (véhicules automobiles et motocycles exclus)</t>
  </si>
  <si>
    <t>H.</t>
  </si>
  <si>
    <t>Transports et entreposage</t>
  </si>
  <si>
    <t>Transports</t>
  </si>
  <si>
    <t>Entreposage et services auxiliaires des transports</t>
  </si>
  <si>
    <t>Activités de poste et de courrier</t>
  </si>
  <si>
    <t>I.</t>
  </si>
  <si>
    <t>Hébergement et restauration</t>
  </si>
  <si>
    <t>J.</t>
  </si>
  <si>
    <t>Information et communication</t>
  </si>
  <si>
    <t>Édition</t>
  </si>
  <si>
    <t>Production de films et de la musique, radio et télévision</t>
  </si>
  <si>
    <t>Télécommunications</t>
  </si>
  <si>
    <t>Activités informatiques et activités de service informatique</t>
  </si>
  <si>
    <t>K.</t>
  </si>
  <si>
    <t>Activités financières et d'assurance</t>
  </si>
  <si>
    <t>L.</t>
  </si>
  <si>
    <t>Activités immobilières</t>
  </si>
  <si>
    <t>M.</t>
  </si>
  <si>
    <t>Activités spécialisées, scientifiques et techniques</t>
  </si>
  <si>
    <t>Activités juridiques et comptables; activités des sièges sociaux; conseil de gestion</t>
  </si>
  <si>
    <t>Activités d'architecture et d'ingénierie; activités de contrôle et analyses techniques</t>
  </si>
  <si>
    <t>Recherche-développement scientifique</t>
  </si>
  <si>
    <t>Agences de publicité, régie publicitaire de médias, études de marché et sondages d'opinion</t>
  </si>
  <si>
    <t>Activités spécialisées, scientifiques et techniques (activités vétérinaires incluses)</t>
  </si>
  <si>
    <t>N.</t>
  </si>
  <si>
    <t>Activités de services administratifs et de soutien</t>
  </si>
  <si>
    <t>Activités de location et location-bail</t>
  </si>
  <si>
    <t>Activités liées à l'emploi</t>
  </si>
  <si>
    <t>Activités des agences de voyage, voyagistes, services de réservation et activités connexes</t>
  </si>
  <si>
    <t>Enquêtes et sécurité, autres services fournis aux entreprises</t>
  </si>
  <si>
    <t>O.</t>
  </si>
  <si>
    <t>Administration publique</t>
  </si>
  <si>
    <t>P.</t>
  </si>
  <si>
    <t>Enseignement</t>
  </si>
  <si>
    <t>Q.</t>
  </si>
  <si>
    <t>Santé humaine et action sociale</t>
  </si>
  <si>
    <t>Activités pour la santé humaine</t>
  </si>
  <si>
    <t>Activités médico-sociales et sociales avec hébergement</t>
  </si>
  <si>
    <t>Action sociale sans hébergement</t>
  </si>
  <si>
    <t>R.</t>
  </si>
  <si>
    <t>Arts, spectacles et activités récréatives</t>
  </si>
  <si>
    <t>Arts et divertissement, bibliothèques, musées, jeux de hasard et d'argent</t>
  </si>
  <si>
    <t>Activités sportives, récréatives et de loisirs</t>
  </si>
  <si>
    <t>S.</t>
  </si>
  <si>
    <t>Autres activités de service</t>
  </si>
  <si>
    <t>Activités des organisations associatives</t>
  </si>
  <si>
    <t>Réparation d'ordinateurs et de biens personnels et domestiques</t>
  </si>
  <si>
    <t>Autres services personnels</t>
  </si>
  <si>
    <t>T.</t>
  </si>
  <si>
    <t>Activités des ménages en tant qu'employeurs</t>
  </si>
  <si>
    <t>U.</t>
  </si>
  <si>
    <t>Activités des organisations et organismes extraterritoriaux</t>
  </si>
  <si>
    <t>Tableau 6</t>
  </si>
  <si>
    <t>Tableau 7</t>
  </si>
  <si>
    <t>Industrie</t>
  </si>
  <si>
    <t>Industrie de bois, du papier et imprimerie</t>
  </si>
  <si>
    <t>Fabrication de produits en caoutchouc,en plastique et d'autres produits minéraux non métalliques</t>
  </si>
  <si>
    <t>Métallurgie et fabrication de produits métalliques</t>
  </si>
  <si>
    <t>Fabrication de matériels de transport</t>
  </si>
  <si>
    <t>Autres industries et réparation</t>
  </si>
  <si>
    <t>Gestion des eaux, des eaux usées et des déchets</t>
  </si>
  <si>
    <t>Commerce de gros et de détail</t>
  </si>
  <si>
    <t>Édition et activités audiovisuelles</t>
  </si>
  <si>
    <t>Activités informatiques</t>
  </si>
  <si>
    <t>Activités juridiques, comptables, techniques, conseil de gestion</t>
  </si>
  <si>
    <t>Publicité et autres actvités spécialisées, scientifiques et techniques</t>
  </si>
  <si>
    <t>Activités médico-sociales et sociales</t>
  </si>
  <si>
    <t>Région de Bruxelles-Cap.</t>
  </si>
  <si>
    <t>Répartition des travailleurs par branche d'activité</t>
  </si>
  <si>
    <t>général</t>
  </si>
  <si>
    <t>Tableau A</t>
  </si>
  <si>
    <t>Secteur</t>
  </si>
  <si>
    <t>privé</t>
  </si>
  <si>
    <t>Tableau 8</t>
  </si>
  <si>
    <t>Tableau 9</t>
  </si>
  <si>
    <t>Tableau 10</t>
  </si>
  <si>
    <t>Employées</t>
  </si>
  <si>
    <t>Tableau 11</t>
  </si>
  <si>
    <t>public</t>
  </si>
  <si>
    <t>Tableau 12</t>
  </si>
  <si>
    <t>Tableau 13</t>
  </si>
  <si>
    <t>Tableau 14</t>
  </si>
  <si>
    <t>Tableau 15</t>
  </si>
  <si>
    <t>Tableau 16</t>
  </si>
  <si>
    <t>Tableau 17</t>
  </si>
  <si>
    <t>Tableau 18</t>
  </si>
  <si>
    <t>moins de 
5 travailleurs</t>
  </si>
  <si>
    <t>de 5 à 9 
travailleurs</t>
  </si>
  <si>
    <t>de 10 à 19 
travailleurs</t>
  </si>
  <si>
    <t>de 20 à 49 
travailleurs</t>
  </si>
  <si>
    <t>de 50 à 99 
travailleurs</t>
  </si>
  <si>
    <t>de 100 à 199
travailleurs</t>
  </si>
  <si>
    <t>de 200 à 499 
travailleurs</t>
  </si>
  <si>
    <t>de 500 à 999
travailleurs</t>
  </si>
  <si>
    <t>1.000 travailleurs
et plus</t>
  </si>
  <si>
    <t>Tableau B</t>
  </si>
  <si>
    <t>Personnel dans les unités locales occupant</t>
  </si>
  <si>
    <t>5 à 9
travailleurs</t>
  </si>
  <si>
    <t>10 à 19
travailleurs</t>
  </si>
  <si>
    <t>20 à 49
travailleurs</t>
  </si>
  <si>
    <t>50 à 99
travailleurs</t>
  </si>
  <si>
    <t>100 à 199 travailleurs</t>
  </si>
  <si>
    <t>200 à 499 travailleurs</t>
  </si>
  <si>
    <t>500 à 999 travailleurs</t>
  </si>
  <si>
    <t>1000 travailleurs et plus</t>
  </si>
  <si>
    <t xml:space="preserve">Ouvriers </t>
  </si>
  <si>
    <t>Tableau 19</t>
  </si>
  <si>
    <t>Tableau 20</t>
  </si>
  <si>
    <t>Tableau 21</t>
  </si>
  <si>
    <t>Tableau 22</t>
  </si>
  <si>
    <t>Tableau 23</t>
  </si>
  <si>
    <t>Tableau 24</t>
  </si>
  <si>
    <t xml:space="preserve">Unités locales occupant </t>
  </si>
  <si>
    <t xml:space="preserve">Royaume </t>
  </si>
  <si>
    <t>Tableau C</t>
  </si>
  <si>
    <t>Tableau 25</t>
  </si>
  <si>
    <t>Tableau 26</t>
  </si>
  <si>
    <t>Tableau 27</t>
  </si>
  <si>
    <t>Tableau 28</t>
  </si>
  <si>
    <t>Tableau 29</t>
  </si>
  <si>
    <t>ONSS</t>
  </si>
  <si>
    <t>Répartition des unités locales par branche d'activité</t>
  </si>
  <si>
    <t>Région Flamande, indéterminé (*)</t>
  </si>
  <si>
    <t>Région Wallonne, indéterminé (*)</t>
  </si>
  <si>
    <t>(*) Indéterminé: concerne les travailleurs mis au travail par des employeurs étrangers sans unité d'établissement en Belgique et qui sont principalement occupés respectivement en Région flamande ou en Région wallonne (voir E. Critères de classification - lieu de travail).</t>
  </si>
  <si>
    <t xml:space="preserve">Secteur privé </t>
  </si>
  <si>
    <t xml:space="preserve">Total </t>
  </si>
  <si>
    <t xml:space="preserve">Total général </t>
  </si>
  <si>
    <r>
      <t xml:space="preserve">CSPM </t>
    </r>
    <r>
      <rPr>
        <b/>
        <vertAlign val="superscript"/>
        <sz val="10"/>
        <rFont val="Arial"/>
        <family val="2"/>
      </rPr>
      <t>(1) (2)</t>
    </r>
  </si>
  <si>
    <t>Région Wallonne (comm. Germ. inclus)</t>
  </si>
  <si>
    <t>Région Wallonne (Comm.germ. Inclus)</t>
  </si>
  <si>
    <t>Communes Germanoph.</t>
  </si>
  <si>
    <t>Région Wallonne (Comm. Germ. inclus)</t>
  </si>
  <si>
    <t>Région Wallonne (Comm. Germ. Inclus)</t>
  </si>
  <si>
    <t>Tournai - Mouscron</t>
  </si>
  <si>
    <t>La Louvière</t>
  </si>
  <si>
    <t>Tournai - Moeskroen</t>
  </si>
  <si>
    <t>31 décembre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</si>
</sst>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quot;-  &quot;;General"/>
    <numFmt numFmtId="165" formatCode="#,##0;\-#,##0;\-"/>
    <numFmt numFmtId="166" formatCode="#,##0.00__"/>
    <numFmt numFmtId="167" formatCode="__@"/>
    <numFmt numFmtId="168" formatCode="#,##0\ ;[=0]&quot;- &quot;;General"/>
    <numFmt numFmtId="169" formatCode="#,##0__;[=0]&quot;-   &quot;;General"/>
    <numFmt numFmtId="170" formatCode="#,##0_:;\-#,##0_:;\-_:"/>
    <numFmt numFmtId="171" formatCode="#,##0__;[=0]&quot;-&quot;;General"/>
    <numFmt numFmtId="172" formatCode="#,##0__"/>
  </numFmts>
  <fonts count="63" x14ac:knownFonts="1">
    <font>
      <sz val="10"/>
      <name val="Arial"/>
    </font>
    <font>
      <sz val="11"/>
      <color theme="1"/>
      <name val="Calibri"/>
      <family val="2"/>
      <scheme val="minor"/>
    </font>
    <font>
      <sz val="11"/>
      <color theme="1"/>
      <name val="Calibri"/>
      <family val="2"/>
      <scheme val="minor"/>
    </font>
    <font>
      <b/>
      <sz val="14"/>
      <name val="Arial"/>
      <family val="2"/>
    </font>
    <font>
      <sz val="14"/>
      <name val="Arial"/>
      <family val="2"/>
    </font>
    <font>
      <sz val="10"/>
      <name val="Arial"/>
      <family val="2"/>
    </font>
    <font>
      <b/>
      <sz val="10"/>
      <name val="Arial"/>
      <family val="2"/>
    </font>
    <font>
      <b/>
      <vertAlign val="superscript"/>
      <sz val="10"/>
      <name val="Arial"/>
      <family val="2"/>
    </font>
    <font>
      <b/>
      <i/>
      <sz val="10"/>
      <name val="Arial"/>
      <family val="2"/>
    </font>
    <font>
      <sz val="10"/>
      <name val="MS Sans Serif"/>
      <family val="2"/>
    </font>
    <font>
      <sz val="9"/>
      <name val="Arial"/>
      <family val="2"/>
    </font>
    <font>
      <b/>
      <sz val="13"/>
      <name val="Arial"/>
      <family val="2"/>
    </font>
    <font>
      <b/>
      <sz val="11.5"/>
      <name val="Arial"/>
      <family val="2"/>
    </font>
    <font>
      <sz val="11.5"/>
      <name val="Arial"/>
      <family val="2"/>
    </font>
    <font>
      <i/>
      <sz val="10"/>
      <name val="Arial"/>
      <family val="2"/>
    </font>
    <font>
      <sz val="8"/>
      <name val="Arial"/>
      <family val="2"/>
    </font>
    <font>
      <b/>
      <sz val="11"/>
      <name val="Arial"/>
      <family val="2"/>
    </font>
    <font>
      <sz val="11"/>
      <name val="Arial"/>
      <family val="2"/>
    </font>
    <font>
      <sz val="18"/>
      <name val="Arial Narrow"/>
      <family val="2"/>
    </font>
    <font>
      <sz val="14"/>
      <name val="Arial Narrow"/>
      <family val="2"/>
    </font>
    <font>
      <sz val="10"/>
      <name val="Arial Narrow"/>
      <family val="2"/>
    </font>
    <font>
      <b/>
      <sz val="14"/>
      <name val="Arial Narrow"/>
      <family val="2"/>
    </font>
    <font>
      <sz val="12"/>
      <name val="Arial"/>
      <family val="2"/>
    </font>
    <font>
      <b/>
      <sz val="12"/>
      <name val="Arial Narrow"/>
      <family val="2"/>
    </font>
    <font>
      <b/>
      <sz val="13"/>
      <name val="Arial Narrow"/>
      <family val="2"/>
    </font>
    <font>
      <b/>
      <sz val="12"/>
      <name val="Arial"/>
      <family val="2"/>
    </font>
    <font>
      <b/>
      <i/>
      <sz val="13"/>
      <name val="Arial Narrow"/>
      <family val="2"/>
    </font>
    <font>
      <sz val="13"/>
      <name val="Arial Narrow"/>
      <family val="2"/>
    </font>
    <font>
      <b/>
      <i/>
      <sz val="12"/>
      <name val="Arial"/>
      <family val="2"/>
    </font>
    <font>
      <sz val="12"/>
      <name val="Arial Narrow"/>
      <family val="2"/>
    </font>
    <font>
      <b/>
      <i/>
      <sz val="13"/>
      <name val="Arial"/>
      <family val="2"/>
    </font>
    <font>
      <sz val="13"/>
      <color indexed="12"/>
      <name val="Arial Narrow"/>
      <family val="2"/>
    </font>
    <font>
      <b/>
      <sz val="13"/>
      <color indexed="12"/>
      <name val="Arial Narrow"/>
      <family val="2"/>
    </font>
    <font>
      <sz val="8"/>
      <name val="Arial Narrow"/>
      <family val="2"/>
    </font>
    <font>
      <b/>
      <sz val="20"/>
      <name val="Arial Narrow"/>
      <family val="2"/>
    </font>
    <font>
      <sz val="12"/>
      <color indexed="10"/>
      <name val="Arial Narrow"/>
      <family val="2"/>
    </font>
    <font>
      <sz val="10"/>
      <color indexed="10"/>
      <name val="Arial Narrow"/>
      <family val="2"/>
    </font>
    <font>
      <b/>
      <sz val="8"/>
      <name val="Arial Narrow"/>
      <family val="2"/>
    </font>
    <font>
      <b/>
      <sz val="20"/>
      <name val="Arial"/>
      <family val="2"/>
    </font>
    <font>
      <sz val="20"/>
      <name val="Arial"/>
      <family val="2"/>
    </font>
    <font>
      <b/>
      <sz val="19"/>
      <name val="Arial"/>
      <family val="2"/>
    </font>
    <font>
      <b/>
      <sz val="11"/>
      <name val="Arial Narrow"/>
      <family val="2"/>
    </font>
    <font>
      <sz val="11"/>
      <name val="Arial Narrow"/>
      <family val="2"/>
    </font>
    <font>
      <b/>
      <i/>
      <sz val="11"/>
      <name val="Arial"/>
      <family val="2"/>
    </font>
    <font>
      <b/>
      <i/>
      <sz val="11"/>
      <name val="Arial Narrow"/>
      <family val="2"/>
    </font>
    <font>
      <b/>
      <sz val="19"/>
      <name val="Arial Narrow"/>
      <family val="2"/>
    </font>
    <font>
      <b/>
      <sz val="24"/>
      <name val="Arial"/>
      <family val="2"/>
    </font>
    <font>
      <sz val="24"/>
      <name val="Arial"/>
      <family val="2"/>
    </font>
    <font>
      <b/>
      <sz val="18"/>
      <name val="Arial"/>
      <family val="2"/>
    </font>
    <font>
      <sz val="19"/>
      <name val="Arial"/>
      <family val="2"/>
    </font>
    <font>
      <sz val="18"/>
      <name val="Arial"/>
      <family val="2"/>
    </font>
    <font>
      <sz val="16"/>
      <name val="Arial"/>
      <family val="2"/>
    </font>
    <font>
      <b/>
      <i/>
      <sz val="14"/>
      <name val="Arial Narrow"/>
      <family val="2"/>
    </font>
    <font>
      <i/>
      <sz val="14"/>
      <name val="Arial Narrow"/>
      <family val="2"/>
    </font>
    <font>
      <i/>
      <sz val="12"/>
      <name val="Arial Narrow"/>
      <family val="2"/>
    </font>
    <font>
      <b/>
      <sz val="16"/>
      <name val="Arial"/>
      <family val="2"/>
    </font>
    <font>
      <sz val="13"/>
      <name val="Arial"/>
      <family val="2"/>
    </font>
    <font>
      <b/>
      <i/>
      <sz val="12"/>
      <name val="Arial Narrow"/>
      <family val="2"/>
    </font>
    <font>
      <b/>
      <sz val="8"/>
      <name val="Arial"/>
      <family val="2"/>
    </font>
    <font>
      <b/>
      <sz val="17"/>
      <name val="Arial"/>
      <family val="2"/>
    </font>
    <font>
      <sz val="17"/>
      <name val="Arial"/>
      <family val="2"/>
    </font>
    <font>
      <b/>
      <i/>
      <sz val="14"/>
      <name val="Arial"/>
      <family val="2"/>
    </font>
    <font>
      <sz val="10.5"/>
      <name val="Arial Narrow"/>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diagonal/>
    </border>
    <border>
      <left style="thick">
        <color indexed="64"/>
      </left>
      <right/>
      <top/>
      <bottom style="double">
        <color indexed="64"/>
      </bottom>
      <diagonal/>
    </border>
    <border>
      <left/>
      <right style="thick">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style="double">
        <color indexed="64"/>
      </top>
      <bottom/>
      <diagonal/>
    </border>
  </borders>
  <cellStyleXfs count="17">
    <xf numFmtId="0" fontId="0" fillId="0" borderId="0"/>
    <xf numFmtId="9" fontId="5"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2" fillId="0" borderId="0"/>
    <xf numFmtId="0" fontId="2" fillId="0" borderId="0"/>
    <xf numFmtId="0" fontId="5" fillId="0" borderId="0"/>
    <xf numFmtId="0" fontId="2" fillId="0" borderId="0"/>
    <xf numFmtId="0" fontId="2" fillId="0" borderId="0"/>
    <xf numFmtId="0" fontId="1" fillId="0" borderId="0"/>
  </cellStyleXfs>
  <cellXfs count="664">
    <xf numFmtId="0" fontId="0" fillId="0" borderId="0" xfId="0"/>
    <xf numFmtId="0" fontId="5" fillId="0" borderId="0" xfId="0" applyFont="1"/>
    <xf numFmtId="0" fontId="5" fillId="0" borderId="0" xfId="0" applyFont="1" applyAlignment="1"/>
    <xf numFmtId="37" fontId="5" fillId="0" borderId="13" xfId="0" applyNumberFormat="1" applyFont="1" applyBorder="1" applyAlignment="1" applyProtection="1">
      <alignment horizontal="center" vertical="center"/>
      <protection locked="0"/>
    </xf>
    <xf numFmtId="37" fontId="5" fillId="0" borderId="12" xfId="0" applyNumberFormat="1" applyFont="1" applyBorder="1" applyAlignment="1" applyProtection="1">
      <alignment horizontal="center" vertical="center"/>
      <protection locked="0"/>
    </xf>
    <xf numFmtId="37" fontId="5" fillId="0" borderId="14" xfId="0" applyNumberFormat="1" applyFont="1" applyBorder="1" applyAlignment="1" applyProtection="1">
      <alignment horizontal="center" vertical="center"/>
      <protection locked="0"/>
    </xf>
    <xf numFmtId="0" fontId="5" fillId="0" borderId="15" xfId="0" applyFont="1" applyBorder="1"/>
    <xf numFmtId="0" fontId="5" fillId="0" borderId="0"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37" fontId="5" fillId="0" borderId="18" xfId="0" applyNumberFormat="1" applyFont="1" applyBorder="1" applyAlignment="1" applyProtection="1">
      <alignment horizontal="center" vertical="center"/>
      <protection locked="0"/>
    </xf>
    <xf numFmtId="37" fontId="5" fillId="0" borderId="19" xfId="0" applyNumberFormat="1" applyFont="1" applyBorder="1" applyAlignment="1" applyProtection="1">
      <alignment horizontal="center" vertical="center"/>
      <protection locked="0"/>
    </xf>
    <xf numFmtId="37" fontId="6" fillId="0" borderId="0" xfId="0" applyNumberFormat="1" applyFont="1" applyBorder="1" applyAlignment="1" applyProtection="1">
      <alignment horizontal="left" vertical="center"/>
      <protection locked="0"/>
    </xf>
    <xf numFmtId="0" fontId="5" fillId="0" borderId="17" xfId="0" applyFont="1" applyBorder="1"/>
    <xf numFmtId="0" fontId="5" fillId="0" borderId="0" xfId="0" applyFont="1" applyBorder="1"/>
    <xf numFmtId="37" fontId="5" fillId="0" borderId="17" xfId="0" applyNumberFormat="1" applyFont="1" applyBorder="1" applyAlignment="1" applyProtection="1">
      <alignment horizontal="left" vertical="center"/>
      <protection locked="0"/>
    </xf>
    <xf numFmtId="0" fontId="5" fillId="0" borderId="15" xfId="0" applyFont="1" applyBorder="1" applyAlignment="1">
      <alignment vertical="center"/>
    </xf>
    <xf numFmtId="0" fontId="5" fillId="0" borderId="17" xfId="0" applyFont="1" applyBorder="1" applyAlignment="1">
      <alignment horizontal="left" vertical="center"/>
    </xf>
    <xf numFmtId="0" fontId="8" fillId="0" borderId="20" xfId="0" applyFont="1" applyBorder="1" applyAlignment="1">
      <alignment vertical="center"/>
    </xf>
    <xf numFmtId="0" fontId="8" fillId="0" borderId="21" xfId="0" applyFont="1" applyBorder="1" applyAlignment="1">
      <alignment vertical="center"/>
    </xf>
    <xf numFmtId="37" fontId="8" fillId="0" borderId="22" xfId="0" applyNumberFormat="1" applyFont="1" applyBorder="1" applyAlignment="1" applyProtection="1">
      <alignment horizontal="left" vertical="center"/>
      <protection locked="0"/>
    </xf>
    <xf numFmtId="0" fontId="5" fillId="0" borderId="0" xfId="0" applyFont="1" applyAlignment="1">
      <alignment vertical="center"/>
    </xf>
    <xf numFmtId="0" fontId="10" fillId="0" borderId="0" xfId="0" applyFont="1" applyAlignment="1"/>
    <xf numFmtId="0" fontId="10" fillId="0" borderId="0" xfId="0" applyFont="1"/>
    <xf numFmtId="0" fontId="10" fillId="0" borderId="0" xfId="0" quotePrefix="1" applyFont="1"/>
    <xf numFmtId="165" fontId="5" fillId="0" borderId="0" xfId="0" applyNumberFormat="1" applyFont="1"/>
    <xf numFmtId="0" fontId="5" fillId="0" borderId="0" xfId="3" applyFont="1"/>
    <xf numFmtId="0" fontId="13" fillId="0" borderId="0" xfId="3" applyFont="1" applyAlignment="1">
      <alignment horizontal="center" wrapText="1"/>
    </xf>
    <xf numFmtId="0" fontId="10" fillId="0" borderId="0" xfId="3" applyFont="1"/>
    <xf numFmtId="0" fontId="10" fillId="0" borderId="29" xfId="3" applyFont="1" applyBorder="1" applyAlignment="1">
      <alignment horizontal="center" vertical="center"/>
    </xf>
    <xf numFmtId="166" fontId="10" fillId="0" borderId="29" xfId="3" applyNumberFormat="1" applyFont="1" applyBorder="1" applyAlignment="1">
      <alignment horizontal="center" vertical="center"/>
    </xf>
    <xf numFmtId="0" fontId="10" fillId="0" borderId="13" xfId="3" applyFont="1" applyBorder="1" applyAlignment="1">
      <alignment horizontal="center" vertical="center" wrapText="1"/>
    </xf>
    <xf numFmtId="0" fontId="10" fillId="0" borderId="13" xfId="3" applyFont="1" applyBorder="1" applyAlignment="1">
      <alignment horizontal="center" vertical="center"/>
    </xf>
    <xf numFmtId="166" fontId="10" fillId="0" borderId="30" xfId="3" applyNumberFormat="1" applyFont="1" applyBorder="1" applyAlignment="1">
      <alignment horizontal="center" vertical="center"/>
    </xf>
    <xf numFmtId="0" fontId="10" fillId="0" borderId="0" xfId="3" applyFont="1" applyBorder="1"/>
    <xf numFmtId="167" fontId="14" fillId="0" borderId="31" xfId="3" applyNumberFormat="1" applyFont="1" applyBorder="1" applyAlignment="1">
      <alignment vertical="center"/>
    </xf>
    <xf numFmtId="168" fontId="5" fillId="0" borderId="17" xfId="3" applyNumberFormat="1" applyFont="1" applyBorder="1" applyAlignment="1">
      <alignment vertical="center"/>
    </xf>
    <xf numFmtId="168" fontId="5" fillId="0" borderId="18" xfId="1" applyNumberFormat="1" applyFont="1" applyBorder="1" applyAlignment="1">
      <alignment vertical="center"/>
    </xf>
    <xf numFmtId="168" fontId="5" fillId="0" borderId="18" xfId="3" applyNumberFormat="1" applyFont="1" applyBorder="1" applyAlignment="1">
      <alignment vertical="center"/>
    </xf>
    <xf numFmtId="168" fontId="5" fillId="0" borderId="19" xfId="3" applyNumberFormat="1" applyFont="1" applyBorder="1" applyAlignment="1">
      <alignment vertical="center"/>
    </xf>
    <xf numFmtId="0" fontId="15" fillId="0" borderId="0" xfId="3" applyFont="1" applyBorder="1"/>
    <xf numFmtId="167" fontId="5" fillId="0" borderId="31" xfId="3" applyNumberFormat="1" applyFont="1" applyBorder="1" applyAlignment="1">
      <alignment vertical="center"/>
    </xf>
    <xf numFmtId="168" fontId="5" fillId="0" borderId="18" xfId="4" applyNumberFormat="1" applyFont="1" applyBorder="1" applyAlignment="1">
      <alignment vertical="center"/>
    </xf>
    <xf numFmtId="2" fontId="5" fillId="0" borderId="18" xfId="5" applyNumberFormat="1" applyFont="1" applyBorder="1" applyAlignment="1">
      <alignment horizontal="right" vertical="center"/>
    </xf>
    <xf numFmtId="2" fontId="5" fillId="0" borderId="19" xfId="5" applyNumberFormat="1" applyFont="1" applyBorder="1" applyAlignment="1">
      <alignment horizontal="right" vertical="center"/>
    </xf>
    <xf numFmtId="0" fontId="15" fillId="0" borderId="0" xfId="3" applyFont="1"/>
    <xf numFmtId="0" fontId="15" fillId="0" borderId="0" xfId="3" applyFont="1" applyAlignment="1">
      <alignment vertical="center"/>
    </xf>
    <xf numFmtId="167" fontId="5" fillId="0" borderId="28" xfId="3" applyNumberFormat="1" applyFont="1" applyBorder="1" applyAlignment="1">
      <alignment vertical="center"/>
    </xf>
    <xf numFmtId="0" fontId="5" fillId="0" borderId="0" xfId="3" applyFont="1" applyAlignment="1">
      <alignment vertical="top"/>
    </xf>
    <xf numFmtId="167" fontId="6" fillId="0" borderId="32" xfId="3" applyNumberFormat="1" applyFont="1" applyBorder="1" applyAlignment="1">
      <alignment vertical="center"/>
    </xf>
    <xf numFmtId="168" fontId="6" fillId="0" borderId="23" xfId="4" applyNumberFormat="1" applyFont="1" applyBorder="1" applyAlignment="1">
      <alignment vertical="center"/>
    </xf>
    <xf numFmtId="2" fontId="6" fillId="0" borderId="23" xfId="4" applyNumberFormat="1" applyFont="1" applyBorder="1" applyAlignment="1">
      <alignment vertical="center"/>
    </xf>
    <xf numFmtId="2" fontId="6" fillId="0" borderId="24" xfId="4" applyNumberFormat="1" applyFont="1" applyBorder="1" applyAlignment="1">
      <alignment vertical="center"/>
    </xf>
    <xf numFmtId="166" fontId="15" fillId="0" borderId="0" xfId="3" applyNumberFormat="1" applyFont="1" applyBorder="1"/>
    <xf numFmtId="166" fontId="15" fillId="0" borderId="0" xfId="3" applyNumberFormat="1" applyFont="1"/>
    <xf numFmtId="166" fontId="5" fillId="0" borderId="0" xfId="3" applyNumberFormat="1" applyFont="1"/>
    <xf numFmtId="0" fontId="17" fillId="0" borderId="0" xfId="3" applyFont="1" applyAlignment="1">
      <alignment horizontal="center" wrapText="1"/>
    </xf>
    <xf numFmtId="0" fontId="17" fillId="0" borderId="0" xfId="0" applyFont="1" applyAlignment="1">
      <alignment horizontal="center" wrapText="1"/>
    </xf>
    <xf numFmtId="0" fontId="10" fillId="0" borderId="2" xfId="3" applyFont="1" applyBorder="1" applyAlignment="1">
      <alignment horizontal="center" vertical="center" wrapText="1"/>
    </xf>
    <xf numFmtId="0" fontId="10" fillId="0" borderId="5" xfId="3" applyFont="1" applyBorder="1" applyAlignment="1">
      <alignment horizontal="centerContinuous" vertical="center"/>
    </xf>
    <xf numFmtId="166" fontId="10" fillId="0" borderId="7" xfId="3" applyNumberFormat="1" applyFont="1" applyBorder="1" applyAlignment="1">
      <alignment horizontal="centerContinuous" vertical="center"/>
    </xf>
    <xf numFmtId="0" fontId="10" fillId="0" borderId="33" xfId="3" applyFont="1" applyBorder="1" applyAlignment="1">
      <alignment horizontal="centerContinuous" vertical="center"/>
    </xf>
    <xf numFmtId="166" fontId="10" fillId="0" borderId="34" xfId="3" applyNumberFormat="1" applyFont="1" applyBorder="1" applyAlignment="1">
      <alignment horizontal="centerContinuous" vertical="center"/>
    </xf>
    <xf numFmtId="0" fontId="10" fillId="0" borderId="11" xfId="3" applyFont="1" applyBorder="1" applyAlignment="1">
      <alignment horizontal="center" vertical="center" wrapText="1"/>
    </xf>
    <xf numFmtId="166" fontId="10" fillId="0" borderId="13" xfId="3" applyNumberFormat="1" applyFont="1" applyBorder="1" applyAlignment="1">
      <alignment horizontal="center" vertical="center"/>
    </xf>
    <xf numFmtId="166" fontId="10" fillId="0" borderId="14" xfId="3" applyNumberFormat="1" applyFont="1" applyBorder="1" applyAlignment="1">
      <alignment horizontal="center" vertical="center"/>
    </xf>
    <xf numFmtId="167" fontId="14" fillId="0" borderId="35" xfId="3" applyNumberFormat="1" applyFont="1" applyBorder="1" applyAlignment="1">
      <alignment vertical="center"/>
    </xf>
    <xf numFmtId="167" fontId="14" fillId="0" borderId="0" xfId="3" applyNumberFormat="1" applyFont="1" applyBorder="1" applyAlignment="1">
      <alignment vertical="center"/>
    </xf>
    <xf numFmtId="166" fontId="5" fillId="0" borderId="36" xfId="1" applyNumberFormat="1" applyFont="1" applyBorder="1" applyAlignment="1">
      <alignment horizontal="right"/>
    </xf>
    <xf numFmtId="169" fontId="5" fillId="0" borderId="37" xfId="3" applyNumberFormat="1" applyFont="1" applyBorder="1" applyAlignment="1">
      <alignment horizontal="right"/>
    </xf>
    <xf numFmtId="0" fontId="15" fillId="0" borderId="37" xfId="3" applyFont="1" applyBorder="1"/>
    <xf numFmtId="169" fontId="5" fillId="0" borderId="17" xfId="3" applyNumberFormat="1" applyFont="1" applyBorder="1" applyAlignment="1">
      <alignment horizontal="right"/>
    </xf>
    <xf numFmtId="166" fontId="5" fillId="0" borderId="19" xfId="3" applyNumberFormat="1" applyFont="1" applyBorder="1" applyAlignment="1">
      <alignment horizontal="right"/>
    </xf>
    <xf numFmtId="167" fontId="5" fillId="0" borderId="0" xfId="3" applyNumberFormat="1" applyFont="1" applyBorder="1" applyAlignment="1">
      <alignment vertical="center"/>
    </xf>
    <xf numFmtId="0" fontId="5" fillId="0" borderId="0" xfId="3" applyFont="1" applyAlignment="1">
      <alignment vertical="center"/>
    </xf>
    <xf numFmtId="167" fontId="6" fillId="0" borderId="38" xfId="3" applyNumberFormat="1" applyFont="1" applyBorder="1" applyAlignment="1">
      <alignment horizontal="left" vertical="center"/>
    </xf>
    <xf numFmtId="167" fontId="6" fillId="0" borderId="22" xfId="3" applyNumberFormat="1" applyFont="1" applyBorder="1" applyAlignment="1">
      <alignment horizontal="left" vertical="center"/>
    </xf>
    <xf numFmtId="167" fontId="14" fillId="0" borderId="17" xfId="3" applyNumberFormat="1" applyFont="1" applyBorder="1" applyAlignment="1">
      <alignment vertical="center"/>
    </xf>
    <xf numFmtId="168" fontId="5" fillId="0" borderId="40" xfId="3" applyNumberFormat="1" applyFont="1" applyBorder="1" applyAlignment="1">
      <alignment vertical="center"/>
    </xf>
    <xf numFmtId="167" fontId="5" fillId="0" borderId="15" xfId="3" applyNumberFormat="1" applyFont="1" applyBorder="1" applyAlignment="1">
      <alignment vertical="center"/>
    </xf>
    <xf numFmtId="167" fontId="6" fillId="0" borderId="38" xfId="3" applyNumberFormat="1" applyFont="1" applyBorder="1" applyAlignment="1">
      <alignment vertical="center"/>
    </xf>
    <xf numFmtId="167" fontId="6" fillId="0" borderId="22" xfId="3" applyNumberFormat="1" applyFont="1" applyBorder="1" applyAlignment="1">
      <alignment vertical="center"/>
    </xf>
    <xf numFmtId="0" fontId="18" fillId="0" borderId="0" xfId="0" applyFont="1" applyAlignment="1">
      <alignment vertical="top"/>
    </xf>
    <xf numFmtId="0" fontId="19" fillId="0" borderId="0" xfId="0" applyFont="1" applyAlignment="1">
      <alignment horizontal="centerContinuous"/>
    </xf>
    <xf numFmtId="0" fontId="20" fillId="0" borderId="0" xfId="0" applyFont="1" applyAlignment="1">
      <alignment horizontal="centerContinuous"/>
    </xf>
    <xf numFmtId="9" fontId="21" fillId="0" borderId="0" xfId="1" applyFont="1" applyAlignment="1">
      <alignment horizontal="centerContinuous"/>
    </xf>
    <xf numFmtId="0" fontId="19" fillId="0" borderId="0" xfId="6" applyFont="1" applyBorder="1" applyAlignment="1">
      <alignment horizontal="centerContinuous"/>
    </xf>
    <xf numFmtId="0" fontId="19" fillId="0" borderId="0" xfId="6" applyFont="1" applyFill="1" applyBorder="1" applyAlignment="1">
      <alignment horizontal="centerContinuous"/>
    </xf>
    <xf numFmtId="0" fontId="19" fillId="0" borderId="0" xfId="0" applyFont="1"/>
    <xf numFmtId="0" fontId="22" fillId="0" borderId="0" xfId="0" applyFont="1" applyAlignment="1">
      <alignment horizontal="left" vertical="center"/>
    </xf>
    <xf numFmtId="0" fontId="23" fillId="0" borderId="0" xfId="6" applyFont="1" applyBorder="1" applyAlignment="1">
      <alignment horizontal="left"/>
    </xf>
    <xf numFmtId="0" fontId="19" fillId="0" borderId="0" xfId="6" applyFont="1" applyAlignment="1">
      <alignment horizontal="center"/>
    </xf>
    <xf numFmtId="0" fontId="19" fillId="0" borderId="0" xfId="6" applyFont="1" applyBorder="1" applyAlignment="1">
      <alignment horizontal="center"/>
    </xf>
    <xf numFmtId="0" fontId="19" fillId="0" borderId="0" xfId="6" applyFont="1" applyFill="1" applyBorder="1" applyAlignment="1">
      <alignment horizontal="center"/>
    </xf>
    <xf numFmtId="0" fontId="25" fillId="0" borderId="4" xfId="0" applyFont="1" applyBorder="1" applyAlignment="1">
      <alignment horizontal="centerContinuous" vertical="center"/>
    </xf>
    <xf numFmtId="0" fontId="22" fillId="0" borderId="2" xfId="6" applyFont="1" applyBorder="1" applyAlignment="1">
      <alignment horizontal="centerContinuous" vertical="center"/>
    </xf>
    <xf numFmtId="0" fontId="22" fillId="0" borderId="27" xfId="6" applyFont="1" applyBorder="1" applyAlignment="1">
      <alignment horizontal="centerContinuous"/>
    </xf>
    <xf numFmtId="0" fontId="20" fillId="0" borderId="0" xfId="0" applyFont="1"/>
    <xf numFmtId="0" fontId="22" fillId="0" borderId="29" xfId="6" applyFont="1" applyBorder="1" applyAlignment="1">
      <alignment horizontal="center" vertical="center" wrapText="1"/>
    </xf>
    <xf numFmtId="0" fontId="22" fillId="0" borderId="13" xfId="6" applyFont="1" applyBorder="1" applyAlignment="1">
      <alignment horizontal="center" vertical="center" wrapText="1"/>
    </xf>
    <xf numFmtId="0" fontId="22" fillId="2" borderId="13" xfId="6" applyFont="1" applyFill="1" applyBorder="1" applyAlignment="1">
      <alignment horizontal="center" vertical="center" wrapText="1"/>
    </xf>
    <xf numFmtId="0" fontId="22" fillId="2" borderId="14" xfId="6" applyFont="1" applyFill="1" applyBorder="1" applyAlignment="1">
      <alignment horizontal="center" vertical="center" wrapText="1"/>
    </xf>
    <xf numFmtId="167" fontId="26" fillId="0" borderId="15" xfId="0" applyNumberFormat="1" applyFont="1" applyBorder="1" applyAlignment="1" applyProtection="1">
      <alignment horizontal="left"/>
      <protection locked="0"/>
    </xf>
    <xf numFmtId="167" fontId="26" fillId="0" borderId="0" xfId="7" applyNumberFormat="1" applyFont="1" applyBorder="1" applyAlignment="1"/>
    <xf numFmtId="167" fontId="27" fillId="0" borderId="17" xfId="0" applyNumberFormat="1" applyFont="1" applyBorder="1" applyAlignment="1"/>
    <xf numFmtId="0" fontId="29" fillId="0" borderId="0" xfId="0" applyFont="1" applyAlignment="1"/>
    <xf numFmtId="0" fontId="27" fillId="0" borderId="15" xfId="0" applyFont="1" applyBorder="1" applyAlignment="1"/>
    <xf numFmtId="0" fontId="27" fillId="0" borderId="0" xfId="0" applyFont="1" applyBorder="1" applyAlignment="1" applyProtection="1">
      <alignment horizontal="left"/>
      <protection locked="0"/>
    </xf>
    <xf numFmtId="0" fontId="27" fillId="0" borderId="17" xfId="0" applyFont="1" applyBorder="1" applyAlignment="1" applyProtection="1">
      <alignment horizontal="left"/>
      <protection locked="0"/>
    </xf>
    <xf numFmtId="0" fontId="30" fillId="0" borderId="0" xfId="0" applyFont="1" applyBorder="1" applyAlignment="1"/>
    <xf numFmtId="167" fontId="26" fillId="0" borderId="17" xfId="0" applyNumberFormat="1" applyFont="1" applyBorder="1" applyAlignment="1"/>
    <xf numFmtId="0" fontId="24" fillId="0" borderId="15" xfId="0" applyFont="1" applyBorder="1" applyAlignment="1"/>
    <xf numFmtId="167" fontId="24" fillId="0" borderId="0" xfId="0" applyNumberFormat="1" applyFont="1" applyBorder="1" applyAlignment="1" applyProtection="1">
      <alignment horizontal="left"/>
      <protection locked="0"/>
    </xf>
    <xf numFmtId="0" fontId="24" fillId="0" borderId="17" xfId="7" applyFont="1" applyBorder="1" applyAlignment="1"/>
    <xf numFmtId="0" fontId="31" fillId="0" borderId="15" xfId="0" applyFont="1" applyBorder="1" applyAlignment="1" applyProtection="1">
      <alignment horizontal="left"/>
      <protection locked="0"/>
    </xf>
    <xf numFmtId="0" fontId="24" fillId="0" borderId="0" xfId="7" applyFont="1" applyBorder="1" applyAlignment="1">
      <alignment horizontal="right"/>
    </xf>
    <xf numFmtId="0" fontId="32" fillId="0" borderId="15" xfId="0" applyFont="1" applyBorder="1" applyAlignment="1" applyProtection="1">
      <alignment horizontal="left"/>
      <protection locked="0"/>
    </xf>
    <xf numFmtId="169" fontId="29" fillId="0" borderId="0" xfId="0" applyNumberFormat="1" applyFont="1" applyAlignment="1"/>
    <xf numFmtId="0" fontId="20" fillId="0" borderId="0" xfId="0" applyFont="1" applyAlignment="1"/>
    <xf numFmtId="0" fontId="29" fillId="0" borderId="0" xfId="0" applyFont="1"/>
    <xf numFmtId="168" fontId="28" fillId="0" borderId="22" xfId="6" applyNumberFormat="1" applyFont="1" applyBorder="1" applyAlignment="1">
      <alignment vertical="center"/>
    </xf>
    <xf numFmtId="168" fontId="28" fillId="0" borderId="24" xfId="6" applyNumberFormat="1" applyFont="1" applyBorder="1" applyAlignment="1">
      <alignment vertical="center"/>
    </xf>
    <xf numFmtId="0" fontId="20" fillId="0" borderId="0" xfId="0" applyFont="1" applyAlignment="1">
      <alignment vertical="center"/>
    </xf>
    <xf numFmtId="0" fontId="33" fillId="0" borderId="0" xfId="6" applyFont="1" applyBorder="1" applyAlignment="1">
      <alignment horizontal="center"/>
    </xf>
    <xf numFmtId="0" fontId="15" fillId="0" borderId="0" xfId="6" applyFont="1" applyBorder="1" applyAlignment="1">
      <alignment horizontal="center"/>
    </xf>
    <xf numFmtId="0" fontId="15" fillId="2" borderId="0" xfId="6" applyFont="1" applyFill="1" applyBorder="1" applyAlignment="1">
      <alignment horizontal="center"/>
    </xf>
    <xf numFmtId="0" fontId="29" fillId="0" borderId="0" xfId="0" applyFont="1" applyAlignment="1">
      <alignment vertical="center"/>
    </xf>
    <xf numFmtId="0" fontId="4" fillId="0" borderId="0" xfId="0" applyFont="1" applyAlignment="1">
      <alignment vertical="top"/>
    </xf>
    <xf numFmtId="0" fontId="34" fillId="0" borderId="0" xfId="6" applyFont="1" applyBorder="1" applyAlignment="1">
      <alignment horizontal="centerContinuous" vertical="top"/>
    </xf>
    <xf numFmtId="0" fontId="25" fillId="0" borderId="3" xfId="0" applyFont="1" applyBorder="1" applyAlignment="1">
      <alignment horizontal="centerContinuous" vertical="center"/>
    </xf>
    <xf numFmtId="0" fontId="22" fillId="0" borderId="3" xfId="6" applyFont="1" applyBorder="1" applyAlignment="1">
      <alignment horizontal="centerContinuous"/>
    </xf>
    <xf numFmtId="0" fontId="22" fillId="0" borderId="14" xfId="6" applyFont="1" applyBorder="1" applyAlignment="1">
      <alignment horizontal="center" vertical="center" wrapText="1"/>
    </xf>
    <xf numFmtId="167" fontId="26" fillId="0" borderId="0" xfId="7" applyNumberFormat="1" applyFont="1" applyBorder="1"/>
    <xf numFmtId="167" fontId="27" fillId="0" borderId="17" xfId="0" applyNumberFormat="1" applyFont="1" applyBorder="1"/>
    <xf numFmtId="0" fontId="27" fillId="0" borderId="15" xfId="0" applyFont="1" applyBorder="1"/>
    <xf numFmtId="0" fontId="35" fillId="0" borderId="0" xfId="0" applyFont="1"/>
    <xf numFmtId="0" fontId="30" fillId="0" borderId="0" xfId="0" applyFont="1" applyBorder="1"/>
    <xf numFmtId="167" fontId="26" fillId="0" borderId="17" xfId="0" applyNumberFormat="1" applyFont="1" applyBorder="1"/>
    <xf numFmtId="0" fontId="24" fillId="0" borderId="15" xfId="0" applyFont="1" applyBorder="1"/>
    <xf numFmtId="0" fontId="24" fillId="0" borderId="17" xfId="7" applyFont="1" applyBorder="1"/>
    <xf numFmtId="169" fontId="29" fillId="0" borderId="0" xfId="0" applyNumberFormat="1" applyFont="1"/>
    <xf numFmtId="0" fontId="36" fillId="0" borderId="0" xfId="0" applyFont="1"/>
    <xf numFmtId="168" fontId="28" fillId="0" borderId="23" xfId="6" applyNumberFormat="1" applyFont="1" applyBorder="1" applyAlignment="1">
      <alignment vertical="center"/>
    </xf>
    <xf numFmtId="167" fontId="21" fillId="0" borderId="42" xfId="6" applyNumberFormat="1" applyFont="1" applyBorder="1" applyAlignment="1">
      <alignment horizontal="left" vertical="center"/>
    </xf>
    <xf numFmtId="0" fontId="21" fillId="0" borderId="43" xfId="6" applyFont="1" applyBorder="1" applyAlignment="1">
      <alignment horizontal="left" vertical="center" wrapText="1"/>
    </xf>
    <xf numFmtId="0" fontId="21" fillId="0" borderId="44" xfId="6" applyFont="1" applyBorder="1" applyAlignment="1">
      <alignment horizontal="left" vertical="center" wrapText="1"/>
    </xf>
    <xf numFmtId="170" fontId="21" fillId="0" borderId="45" xfId="6" applyNumberFormat="1" applyFont="1" applyBorder="1" applyAlignment="1">
      <alignment vertical="top"/>
    </xf>
    <xf numFmtId="170" fontId="21" fillId="0" borderId="46" xfId="6" applyNumberFormat="1" applyFont="1" applyBorder="1" applyAlignment="1">
      <alignment vertical="top"/>
    </xf>
    <xf numFmtId="170" fontId="21" fillId="0" borderId="43" xfId="6" applyNumberFormat="1" applyFont="1" applyBorder="1" applyAlignment="1">
      <alignment vertical="top"/>
    </xf>
    <xf numFmtId="0" fontId="35" fillId="0" borderId="0" xfId="0" applyFont="1" applyAlignment="1"/>
    <xf numFmtId="0" fontId="37" fillId="0" borderId="0" xfId="6" applyFont="1" applyBorder="1" applyAlignment="1">
      <alignment horizontal="left"/>
    </xf>
    <xf numFmtId="0" fontId="18" fillId="0" borderId="0" xfId="0" applyFont="1" applyAlignment="1">
      <alignment vertical="center"/>
    </xf>
    <xf numFmtId="0" fontId="40" fillId="0" borderId="0" xfId="6" applyFont="1" applyBorder="1" applyAlignment="1">
      <alignment horizontal="center"/>
    </xf>
    <xf numFmtId="0" fontId="5" fillId="0" borderId="0" xfId="0" applyFont="1" applyAlignment="1">
      <alignment horizontal="center"/>
    </xf>
    <xf numFmtId="0" fontId="4" fillId="0" borderId="0" xfId="0" applyFont="1" applyAlignment="1">
      <alignment horizontal="left" vertical="center"/>
    </xf>
    <xf numFmtId="0" fontId="21" fillId="0" borderId="3" xfId="0" applyFont="1" applyBorder="1" applyAlignment="1">
      <alignment horizontal="centerContinuous" vertical="center"/>
    </xf>
    <xf numFmtId="0" fontId="21" fillId="0" borderId="33" xfId="0" applyFont="1" applyBorder="1" applyAlignment="1">
      <alignment horizontal="centerContinuous" vertical="center"/>
    </xf>
    <xf numFmtId="0" fontId="19" fillId="0" borderId="7" xfId="6" applyFont="1" applyBorder="1" applyAlignment="1">
      <alignment horizontal="centerContinuous"/>
    </xf>
    <xf numFmtId="0" fontId="19" fillId="0" borderId="2" xfId="6" applyFont="1" applyBorder="1" applyAlignment="1">
      <alignment horizontal="centerContinuous" vertical="center"/>
    </xf>
    <xf numFmtId="0" fontId="19" fillId="0" borderId="27" xfId="6" applyFont="1" applyBorder="1" applyAlignment="1">
      <alignment horizontal="centerContinuous"/>
    </xf>
    <xf numFmtId="0" fontId="19" fillId="0" borderId="13" xfId="6" applyFont="1" applyBorder="1" applyAlignment="1">
      <alignment horizontal="center" vertical="center" wrapText="1"/>
    </xf>
    <xf numFmtId="0" fontId="19" fillId="0" borderId="14" xfId="6" applyFont="1" applyBorder="1" applyAlignment="1">
      <alignment horizontal="center" vertical="center" wrapText="1"/>
    </xf>
    <xf numFmtId="167" fontId="41" fillId="0" borderId="15" xfId="6" applyNumberFormat="1" applyFont="1" applyBorder="1" applyAlignment="1">
      <alignment horizontal="left" vertical="center"/>
    </xf>
    <xf numFmtId="0" fontId="41" fillId="0" borderId="17" xfId="6" applyFont="1" applyBorder="1" applyAlignment="1">
      <alignment horizontal="left" vertical="center" wrapText="1"/>
    </xf>
    <xf numFmtId="164" fontId="41" fillId="0" borderId="47" xfId="6" applyNumberFormat="1" applyFont="1" applyBorder="1" applyAlignment="1">
      <alignment vertical="center"/>
    </xf>
    <xf numFmtId="164" fontId="41" fillId="0" borderId="40" xfId="6" applyNumberFormat="1" applyFont="1" applyBorder="1" applyAlignment="1">
      <alignment vertical="center"/>
    </xf>
    <xf numFmtId="49" fontId="42" fillId="0" borderId="17" xfId="6" applyNumberFormat="1" applyFont="1" applyBorder="1" applyAlignment="1">
      <alignment vertical="center"/>
    </xf>
    <xf numFmtId="164" fontId="42" fillId="0" borderId="36" xfId="6" applyNumberFormat="1" applyFont="1" applyBorder="1" applyAlignment="1">
      <alignment vertical="center"/>
    </xf>
    <xf numFmtId="164" fontId="42" fillId="0" borderId="19" xfId="6" applyNumberFormat="1" applyFont="1" applyBorder="1" applyAlignment="1">
      <alignment vertical="center"/>
    </xf>
    <xf numFmtId="164" fontId="41" fillId="0" borderId="36" xfId="6" applyNumberFormat="1" applyFont="1" applyBorder="1" applyAlignment="1">
      <alignment vertical="center"/>
    </xf>
    <xf numFmtId="164" fontId="41" fillId="0" borderId="19" xfId="6" applyNumberFormat="1" applyFont="1" applyBorder="1" applyAlignment="1">
      <alignment vertical="center"/>
    </xf>
    <xf numFmtId="167" fontId="42" fillId="0" borderId="15" xfId="6" applyNumberFormat="1" applyFont="1" applyBorder="1" applyAlignment="1">
      <alignment horizontal="center" vertical="center"/>
    </xf>
    <xf numFmtId="49" fontId="42" fillId="0" borderId="17" xfId="6" applyNumberFormat="1" applyFont="1" applyBorder="1" applyAlignment="1">
      <alignment horizontal="left" vertical="center" wrapText="1"/>
    </xf>
    <xf numFmtId="0" fontId="36" fillId="0" borderId="0" xfId="0" applyFont="1" applyAlignment="1"/>
    <xf numFmtId="0" fontId="41" fillId="0" borderId="17" xfId="6" applyFont="1" applyBorder="1" applyAlignment="1">
      <alignment vertical="center" wrapText="1"/>
    </xf>
    <xf numFmtId="49" fontId="42" fillId="0" borderId="17" xfId="6" applyNumberFormat="1" applyFont="1" applyBorder="1" applyAlignment="1">
      <alignment vertical="center" wrapText="1"/>
    </xf>
    <xf numFmtId="170" fontId="21" fillId="0" borderId="0" xfId="6" applyNumberFormat="1" applyFont="1" applyBorder="1" applyAlignment="1">
      <alignment vertical="top"/>
    </xf>
    <xf numFmtId="167" fontId="43" fillId="0" borderId="20" xfId="6" applyNumberFormat="1" applyFont="1" applyBorder="1" applyAlignment="1">
      <alignment horizontal="left" vertical="center"/>
    </xf>
    <xf numFmtId="0" fontId="44" fillId="0" borderId="22" xfId="6" applyFont="1" applyBorder="1" applyAlignment="1">
      <alignment horizontal="left" vertical="center" wrapText="1"/>
    </xf>
    <xf numFmtId="164" fontId="44" fillId="0" borderId="39" xfId="6" applyNumberFormat="1" applyFont="1" applyBorder="1" applyAlignment="1">
      <alignment vertical="center"/>
    </xf>
    <xf numFmtId="164" fontId="44" fillId="0" borderId="24" xfId="6" applyNumberFormat="1" applyFont="1" applyBorder="1" applyAlignment="1">
      <alignment vertical="center"/>
    </xf>
    <xf numFmtId="49" fontId="17" fillId="0" borderId="0" xfId="6" applyNumberFormat="1" applyFont="1" applyAlignment="1">
      <alignment horizontal="center"/>
    </xf>
    <xf numFmtId="0" fontId="45" fillId="0" borderId="0" xfId="6" applyFont="1" applyBorder="1" applyAlignment="1">
      <alignment horizontal="center"/>
    </xf>
    <xf numFmtId="0" fontId="0" fillId="0" borderId="0" xfId="0" applyAlignment="1">
      <alignment horizontal="center"/>
    </xf>
    <xf numFmtId="0" fontId="19" fillId="2" borderId="0" xfId="6" applyFont="1" applyFill="1" applyBorder="1" applyAlignment="1">
      <alignment horizontal="centerContinuous"/>
    </xf>
    <xf numFmtId="0" fontId="19" fillId="0" borderId="6" xfId="0" applyFont="1" applyBorder="1" applyAlignment="1">
      <alignment horizontal="centerContinuous"/>
    </xf>
    <xf numFmtId="0" fontId="21" fillId="2" borderId="33" xfId="0" applyFont="1" applyFill="1" applyBorder="1" applyAlignment="1">
      <alignment horizontal="centerContinuous" vertical="center"/>
    </xf>
    <xf numFmtId="0" fontId="19" fillId="2" borderId="6" xfId="6" applyFont="1" applyFill="1" applyBorder="1" applyAlignment="1">
      <alignment horizontal="centerContinuous" vertical="center"/>
    </xf>
    <xf numFmtId="0" fontId="19" fillId="2" borderId="7" xfId="6" applyFont="1" applyFill="1" applyBorder="1" applyAlignment="1">
      <alignment horizontal="centerContinuous"/>
    </xf>
    <xf numFmtId="0" fontId="19" fillId="2" borderId="13" xfId="6" applyFont="1" applyFill="1" applyBorder="1" applyAlignment="1">
      <alignment horizontal="center" vertical="center" wrapText="1"/>
    </xf>
    <xf numFmtId="0" fontId="33" fillId="2" borderId="0" xfId="6" applyFont="1" applyFill="1" applyBorder="1" applyAlignment="1">
      <alignment horizontal="center"/>
    </xf>
    <xf numFmtId="171" fontId="46" fillId="0" borderId="0" xfId="0" applyNumberFormat="1" applyFont="1" applyAlignment="1">
      <alignment horizontal="left"/>
    </xf>
    <xf numFmtId="0" fontId="46" fillId="0" borderId="0" xfId="0" applyFont="1" applyAlignment="1">
      <alignment horizontal="left"/>
    </xf>
    <xf numFmtId="171" fontId="47" fillId="0" borderId="0" xfId="0" applyNumberFormat="1" applyFont="1"/>
    <xf numFmtId="171" fontId="4" fillId="0" borderId="0" xfId="0" applyNumberFormat="1" applyFont="1" applyAlignment="1"/>
    <xf numFmtId="171" fontId="4" fillId="0" borderId="0" xfId="0" applyNumberFormat="1" applyFont="1"/>
    <xf numFmtId="171" fontId="48" fillId="0" borderId="0" xfId="0" applyNumberFormat="1" applyFont="1" applyAlignment="1">
      <alignment horizontal="center" vertical="center"/>
    </xf>
    <xf numFmtId="171" fontId="49" fillId="0" borderId="0" xfId="0" applyNumberFormat="1" applyFont="1"/>
    <xf numFmtId="171" fontId="50" fillId="0" borderId="0" xfId="0" applyNumberFormat="1" applyFont="1"/>
    <xf numFmtId="171" fontId="4" fillId="0" borderId="0" xfId="0" applyNumberFormat="1" applyFont="1" applyAlignment="1">
      <alignment vertical="top"/>
    </xf>
    <xf numFmtId="0" fontId="5" fillId="0" borderId="0" xfId="0" applyFont="1" applyAlignment="1">
      <alignment horizontal="left" vertical="center"/>
    </xf>
    <xf numFmtId="171" fontId="39" fillId="0" borderId="0" xfId="0" applyNumberFormat="1" applyFont="1" applyAlignment="1">
      <alignment vertical="top"/>
    </xf>
    <xf numFmtId="171" fontId="51" fillId="0" borderId="0" xfId="0" applyNumberFormat="1" applyFont="1" applyAlignment="1">
      <alignment horizontal="left" vertical="top"/>
    </xf>
    <xf numFmtId="171" fontId="22" fillId="0" borderId="0" xfId="0" applyNumberFormat="1" applyFont="1"/>
    <xf numFmtId="0" fontId="22" fillId="0" borderId="4" xfId="0" applyFont="1" applyBorder="1" applyAlignment="1">
      <alignment horizontal="center" textRotation="90" wrapText="1"/>
    </xf>
    <xf numFmtId="0" fontId="22" fillId="0" borderId="33" xfId="0" applyFont="1" applyFill="1" applyBorder="1" applyAlignment="1">
      <alignment horizontal="centerContinuous" vertical="center"/>
    </xf>
    <xf numFmtId="0" fontId="22" fillId="0" borderId="33" xfId="0" applyFont="1" applyBorder="1" applyAlignment="1">
      <alignment horizontal="centerContinuous"/>
    </xf>
    <xf numFmtId="0" fontId="22" fillId="0" borderId="48" xfId="0" applyFont="1" applyBorder="1" applyAlignment="1">
      <alignment horizontal="center" textRotation="90" wrapText="1"/>
    </xf>
    <xf numFmtId="171" fontId="5" fillId="0" borderId="0" xfId="0" applyNumberFormat="1" applyFont="1"/>
    <xf numFmtId="0" fontId="22" fillId="0" borderId="18" xfId="0" applyFont="1" applyBorder="1" applyAlignment="1">
      <alignment horizontal="center" textRotation="90" wrapText="1"/>
    </xf>
    <xf numFmtId="0" fontId="22" fillId="0" borderId="19" xfId="0" applyFont="1" applyBorder="1" applyAlignment="1">
      <alignment horizontal="center" textRotation="90" wrapText="1"/>
    </xf>
    <xf numFmtId="167" fontId="52" fillId="0" borderId="15" xfId="0" applyNumberFormat="1" applyFont="1" applyBorder="1" applyAlignment="1" applyProtection="1">
      <alignment horizontal="left"/>
      <protection locked="0"/>
    </xf>
    <xf numFmtId="167" fontId="52" fillId="0" borderId="16" xfId="0" applyNumberFormat="1" applyFont="1" applyBorder="1" applyAlignment="1"/>
    <xf numFmtId="171" fontId="43" fillId="0" borderId="0" xfId="0" applyNumberFormat="1" applyFont="1" applyAlignment="1"/>
    <xf numFmtId="167" fontId="53" fillId="0" borderId="15" xfId="0" applyNumberFormat="1" applyFont="1" applyBorder="1" applyAlignment="1" applyProtection="1">
      <alignment horizontal="left"/>
      <protection locked="0"/>
    </xf>
    <xf numFmtId="0" fontId="19" fillId="0" borderId="17" xfId="0" applyFont="1" applyBorder="1" applyAlignment="1" applyProtection="1">
      <alignment horizontal="left"/>
      <protection locked="0"/>
    </xf>
    <xf numFmtId="171" fontId="22" fillId="0" borderId="0" xfId="0" applyNumberFormat="1" applyFont="1" applyAlignment="1"/>
    <xf numFmtId="0" fontId="19" fillId="0" borderId="17" xfId="0" applyFont="1" applyBorder="1" applyAlignment="1"/>
    <xf numFmtId="167" fontId="21" fillId="0" borderId="15" xfId="0" applyNumberFormat="1" applyFont="1" applyBorder="1" applyAlignment="1" applyProtection="1">
      <alignment horizontal="left"/>
      <protection locked="0"/>
    </xf>
    <xf numFmtId="171" fontId="21" fillId="0" borderId="17" xfId="0" applyNumberFormat="1" applyFont="1" applyBorder="1" applyAlignment="1"/>
    <xf numFmtId="171" fontId="16" fillId="0" borderId="0" xfId="0" applyNumberFormat="1" applyFont="1" applyAlignment="1"/>
    <xf numFmtId="171" fontId="19" fillId="0" borderId="15" xfId="0" applyNumberFormat="1" applyFont="1" applyBorder="1" applyAlignment="1"/>
    <xf numFmtId="0" fontId="19" fillId="0" borderId="15" xfId="0" applyFont="1" applyBorder="1" applyAlignment="1"/>
    <xf numFmtId="0" fontId="19" fillId="0" borderId="17" xfId="7" applyFont="1" applyBorder="1" applyAlignment="1">
      <alignment horizontal="center"/>
    </xf>
    <xf numFmtId="0" fontId="19" fillId="0" borderId="15" xfId="7" applyFont="1" applyBorder="1" applyAlignment="1">
      <alignment horizontal="center"/>
    </xf>
    <xf numFmtId="0" fontId="21" fillId="0" borderId="17" xfId="0" applyFont="1" applyBorder="1" applyAlignment="1"/>
    <xf numFmtId="167" fontId="52" fillId="0" borderId="20" xfId="0" applyNumberFormat="1" applyFont="1" applyBorder="1" applyAlignment="1" applyProtection="1">
      <alignment horizontal="left" vertical="center"/>
      <protection locked="0"/>
    </xf>
    <xf numFmtId="171" fontId="52" fillId="0" borderId="22" xfId="0" applyNumberFormat="1" applyFont="1" applyBorder="1" applyAlignment="1">
      <alignment vertical="center"/>
    </xf>
    <xf numFmtId="168" fontId="52" fillId="0" borderId="23" xfId="6" applyNumberFormat="1" applyFont="1" applyBorder="1" applyAlignment="1">
      <alignment vertical="center"/>
    </xf>
    <xf numFmtId="168" fontId="52" fillId="0" borderId="24" xfId="6" applyNumberFormat="1" applyFont="1" applyBorder="1" applyAlignment="1">
      <alignment vertical="center"/>
    </xf>
    <xf numFmtId="171" fontId="43" fillId="0" borderId="0" xfId="0" applyNumberFormat="1" applyFont="1" applyAlignment="1">
      <alignment vertical="center"/>
    </xf>
    <xf numFmtId="171" fontId="29" fillId="0" borderId="0" xfId="0" applyNumberFormat="1" applyFont="1"/>
    <xf numFmtId="0" fontId="47" fillId="0" borderId="0" xfId="0" applyFont="1" applyAlignment="1">
      <alignment horizontal="right"/>
    </xf>
    <xf numFmtId="171" fontId="46" fillId="0" borderId="0" xfId="0" applyNumberFormat="1" applyFont="1" applyAlignment="1">
      <alignment horizontal="right"/>
    </xf>
    <xf numFmtId="171" fontId="4" fillId="2" borderId="0" xfId="0" applyNumberFormat="1" applyFont="1" applyFill="1" applyAlignment="1"/>
    <xf numFmtId="171" fontId="48" fillId="0" borderId="0" xfId="0" applyNumberFormat="1" applyFont="1" applyAlignment="1">
      <alignment horizontal="right"/>
    </xf>
    <xf numFmtId="171" fontId="48" fillId="0" borderId="0" xfId="0" applyNumberFormat="1" applyFont="1" applyAlignment="1">
      <alignment horizontal="left"/>
    </xf>
    <xf numFmtId="171" fontId="48" fillId="0" borderId="0" xfId="0" applyNumberFormat="1" applyFont="1" applyAlignment="1"/>
    <xf numFmtId="0" fontId="5" fillId="2" borderId="0" xfId="0" applyFont="1" applyFill="1" applyAlignment="1">
      <alignment horizontal="left" vertical="center"/>
    </xf>
    <xf numFmtId="0" fontId="6" fillId="0" borderId="0" xfId="0" applyFont="1" applyAlignment="1">
      <alignment horizontal="left" vertical="center"/>
    </xf>
    <xf numFmtId="171" fontId="22" fillId="2" borderId="0" xfId="0" applyNumberFormat="1" applyFont="1" applyFill="1"/>
    <xf numFmtId="171" fontId="22" fillId="0" borderId="0" xfId="0" applyNumberFormat="1" applyFont="1" applyBorder="1"/>
    <xf numFmtId="171" fontId="5" fillId="0" borderId="0" xfId="0" applyNumberFormat="1" applyFont="1" applyBorder="1"/>
    <xf numFmtId="171" fontId="22" fillId="2" borderId="0" xfId="0" applyNumberFormat="1" applyFont="1" applyFill="1" applyBorder="1"/>
    <xf numFmtId="171" fontId="29" fillId="2" borderId="0" xfId="0" applyNumberFormat="1" applyFont="1" applyFill="1"/>
    <xf numFmtId="0" fontId="55" fillId="0" borderId="0" xfId="0" applyFont="1" applyAlignment="1">
      <alignment horizontal="center"/>
    </xf>
    <xf numFmtId="0" fontId="51" fillId="0" borderId="0" xfId="0" applyFont="1" applyAlignment="1">
      <alignment vertical="top"/>
    </xf>
    <xf numFmtId="0" fontId="4" fillId="0" borderId="0" xfId="0" applyFont="1"/>
    <xf numFmtId="9" fontId="3" fillId="0" borderId="0" xfId="1" applyFont="1" applyAlignment="1">
      <alignment horizontal="centerContinuous"/>
    </xf>
    <xf numFmtId="0" fontId="4" fillId="0" borderId="0" xfId="6" applyFont="1" applyBorder="1" applyAlignment="1">
      <alignment horizontal="centerContinuous"/>
    </xf>
    <xf numFmtId="0" fontId="4" fillId="0" borderId="0" xfId="6" applyFont="1" applyAlignment="1">
      <alignment horizontal="center"/>
    </xf>
    <xf numFmtId="0" fontId="4" fillId="0" borderId="0" xfId="6" applyFont="1" applyBorder="1" applyAlignment="1">
      <alignment horizontal="center"/>
    </xf>
    <xf numFmtId="0" fontId="22" fillId="0" borderId="49" xfId="6" applyFont="1" applyBorder="1" applyAlignment="1">
      <alignment horizontal="center" vertical="center" wrapText="1"/>
    </xf>
    <xf numFmtId="167" fontId="23" fillId="0" borderId="15" xfId="6" applyNumberFormat="1" applyFont="1" applyBorder="1" applyAlignment="1">
      <alignment horizontal="left" vertical="center"/>
    </xf>
    <xf numFmtId="0" fontId="23" fillId="0" borderId="17" xfId="6" applyFont="1" applyBorder="1" applyAlignment="1">
      <alignment horizontal="left" vertical="center" wrapText="1"/>
    </xf>
    <xf numFmtId="164" fontId="23" fillId="0" borderId="16" xfId="6" applyNumberFormat="1" applyFont="1" applyBorder="1" applyAlignment="1">
      <alignment horizontal="right" vertical="center"/>
    </xf>
    <xf numFmtId="164" fontId="23" fillId="0" borderId="40" xfId="6" applyNumberFormat="1" applyFont="1" applyBorder="1" applyAlignment="1">
      <alignment horizontal="right" vertical="center"/>
    </xf>
    <xf numFmtId="0" fontId="16" fillId="0" borderId="0" xfId="0" applyFont="1" applyAlignment="1"/>
    <xf numFmtId="169" fontId="16" fillId="0" borderId="0" xfId="0" applyNumberFormat="1" applyFont="1" applyAlignment="1"/>
    <xf numFmtId="49" fontId="29" fillId="0" borderId="17" xfId="6" applyNumberFormat="1" applyFont="1" applyBorder="1" applyAlignment="1">
      <alignment vertical="center"/>
    </xf>
    <xf numFmtId="164" fontId="29" fillId="0" borderId="17" xfId="6" applyNumberFormat="1" applyFont="1" applyBorder="1" applyAlignment="1">
      <alignment horizontal="right" vertical="center"/>
    </xf>
    <xf numFmtId="164" fontId="29" fillId="0" borderId="18" xfId="6" applyNumberFormat="1" applyFont="1" applyBorder="1" applyAlignment="1">
      <alignment horizontal="right" vertical="center"/>
    </xf>
    <xf numFmtId="164" fontId="29" fillId="0" borderId="19" xfId="6" applyNumberFormat="1" applyFont="1" applyBorder="1" applyAlignment="1">
      <alignment horizontal="right" vertical="center"/>
    </xf>
    <xf numFmtId="164" fontId="23" fillId="0" borderId="17" xfId="6" applyNumberFormat="1" applyFont="1" applyBorder="1" applyAlignment="1">
      <alignment horizontal="right" vertical="center"/>
    </xf>
    <xf numFmtId="164" fontId="23" fillId="0" borderId="18" xfId="6" applyNumberFormat="1" applyFont="1" applyBorder="1" applyAlignment="1">
      <alignment horizontal="right" vertical="center"/>
    </xf>
    <xf numFmtId="164" fontId="23" fillId="0" borderId="19" xfId="6" applyNumberFormat="1" applyFont="1" applyBorder="1" applyAlignment="1">
      <alignment horizontal="right" vertical="center"/>
    </xf>
    <xf numFmtId="167" fontId="29" fillId="0" borderId="15" xfId="6" applyNumberFormat="1" applyFont="1" applyBorder="1" applyAlignment="1">
      <alignment horizontal="center" vertical="center"/>
    </xf>
    <xf numFmtId="49" fontId="29" fillId="0" borderId="17" xfId="6" applyNumberFormat="1" applyFont="1" applyBorder="1" applyAlignment="1">
      <alignment horizontal="left" vertical="center" wrapText="1"/>
    </xf>
    <xf numFmtId="0" fontId="23" fillId="0" borderId="17" xfId="6" applyFont="1" applyBorder="1" applyAlignment="1">
      <alignment vertical="center" wrapText="1"/>
    </xf>
    <xf numFmtId="49" fontId="29" fillId="0" borderId="17" xfId="6" applyNumberFormat="1" applyFont="1" applyBorder="1" applyAlignment="1">
      <alignment vertical="center" wrapText="1"/>
    </xf>
    <xf numFmtId="0" fontId="5" fillId="0" borderId="0" xfId="0" applyFont="1" applyAlignment="1">
      <alignment wrapText="1"/>
    </xf>
    <xf numFmtId="0" fontId="43" fillId="0" borderId="0" xfId="0" applyFont="1" applyAlignment="1">
      <alignment vertical="center"/>
    </xf>
    <xf numFmtId="167" fontId="28" fillId="0" borderId="20" xfId="6" applyNumberFormat="1" applyFont="1" applyBorder="1" applyAlignment="1">
      <alignment horizontal="left" vertical="center"/>
    </xf>
    <xf numFmtId="0" fontId="57" fillId="0" borderId="22" xfId="6" applyFont="1" applyBorder="1" applyAlignment="1">
      <alignment horizontal="left" vertical="center" wrapText="1"/>
    </xf>
    <xf numFmtId="164" fontId="28" fillId="0" borderId="23" xfId="6" applyNumberFormat="1" applyFont="1" applyBorder="1" applyAlignment="1">
      <alignment horizontal="right" vertical="center"/>
    </xf>
    <xf numFmtId="0" fontId="58" fillId="0" borderId="0" xfId="6" applyFont="1" applyBorder="1" applyAlignment="1">
      <alignment horizontal="left"/>
    </xf>
    <xf numFmtId="49" fontId="5" fillId="0" borderId="0" xfId="6" applyNumberFormat="1" applyFont="1" applyAlignment="1">
      <alignment horizontal="center"/>
    </xf>
    <xf numFmtId="0" fontId="17" fillId="0" borderId="0" xfId="0" applyFont="1" applyBorder="1" applyAlignment="1">
      <alignment vertical="top"/>
    </xf>
    <xf numFmtId="0" fontId="17" fillId="0" borderId="0" xfId="0" applyFont="1" applyAlignment="1">
      <alignment vertical="top"/>
    </xf>
    <xf numFmtId="0" fontId="16" fillId="0" borderId="0" xfId="0" applyFont="1" applyBorder="1" applyAlignment="1">
      <alignment vertical="top"/>
    </xf>
    <xf numFmtId="0" fontId="16" fillId="0" borderId="0" xfId="0" applyFont="1" applyAlignment="1">
      <alignment vertical="top"/>
    </xf>
    <xf numFmtId="0" fontId="17" fillId="0" borderId="0" xfId="0" applyFont="1"/>
    <xf numFmtId="9" fontId="16" fillId="0" borderId="0" xfId="1" applyFont="1" applyAlignment="1">
      <alignment horizontal="centerContinuous"/>
    </xf>
    <xf numFmtId="0" fontId="17" fillId="0" borderId="0" xfId="6" applyFont="1" applyBorder="1" applyAlignment="1">
      <alignment horizontal="centerContinuous"/>
    </xf>
    <xf numFmtId="0" fontId="17" fillId="0" borderId="0" xfId="0" applyFont="1" applyBorder="1"/>
    <xf numFmtId="0" fontId="17" fillId="0" borderId="0" xfId="6" applyFont="1" applyAlignment="1">
      <alignment horizontal="center"/>
    </xf>
    <xf numFmtId="0" fontId="17" fillId="0" borderId="0" xfId="6" applyFont="1" applyBorder="1" applyAlignment="1">
      <alignment horizontal="center"/>
    </xf>
    <xf numFmtId="0" fontId="42" fillId="0" borderId="13" xfId="6" applyFont="1" applyBorder="1" applyAlignment="1">
      <alignment horizontal="center" vertical="center" wrapText="1"/>
    </xf>
    <xf numFmtId="0" fontId="42" fillId="0" borderId="53" xfId="6" applyFont="1" applyBorder="1" applyAlignment="1">
      <alignment horizontal="center" vertical="center" wrapText="1"/>
    </xf>
    <xf numFmtId="0" fontId="42" fillId="0" borderId="14" xfId="6" applyFont="1" applyBorder="1" applyAlignment="1">
      <alignment horizontal="center" vertical="center" wrapText="1"/>
    </xf>
    <xf numFmtId="168" fontId="52" fillId="0" borderId="36" xfId="6" applyNumberFormat="1" applyFont="1" applyBorder="1" applyAlignment="1"/>
    <xf numFmtId="168" fontId="52" fillId="0" borderId="0" xfId="6" applyNumberFormat="1" applyFont="1" applyBorder="1" applyAlignment="1"/>
    <xf numFmtId="168" fontId="19" fillId="0" borderId="0" xfId="6" applyNumberFormat="1" applyFont="1" applyBorder="1" applyAlignment="1"/>
    <xf numFmtId="168" fontId="21" fillId="0" borderId="0" xfId="6" applyNumberFormat="1" applyFont="1" applyBorder="1" applyAlignment="1"/>
    <xf numFmtId="0" fontId="17" fillId="0" borderId="0" xfId="0" applyFont="1" applyAlignment="1">
      <alignment vertical="top" wrapText="1"/>
    </xf>
    <xf numFmtId="168" fontId="54" fillId="0" borderId="0" xfId="6" applyNumberFormat="1" applyFont="1" applyBorder="1" applyAlignment="1"/>
    <xf numFmtId="0" fontId="16" fillId="0" borderId="0" xfId="0" applyFont="1" applyBorder="1" applyAlignment="1"/>
    <xf numFmtId="0" fontId="43" fillId="0" borderId="0" xfId="0" applyFont="1" applyBorder="1" applyAlignment="1">
      <alignment vertical="center"/>
    </xf>
    <xf numFmtId="0" fontId="42" fillId="0" borderId="0" xfId="0" applyFont="1" applyBorder="1"/>
    <xf numFmtId="0" fontId="42" fillId="0" borderId="0" xfId="0" applyFont="1"/>
    <xf numFmtId="0" fontId="16" fillId="0" borderId="0" xfId="6" applyFont="1" applyBorder="1" applyAlignment="1">
      <alignment horizontal="left"/>
    </xf>
    <xf numFmtId="0" fontId="55" fillId="0" borderId="0" xfId="0" applyFont="1" applyBorder="1" applyAlignment="1">
      <alignment horizontal="center"/>
    </xf>
    <xf numFmtId="0" fontId="56" fillId="0" borderId="0" xfId="7" applyFont="1" applyBorder="1" applyAlignment="1">
      <alignment horizontal="center"/>
    </xf>
    <xf numFmtId="0" fontId="56" fillId="0" borderId="0" xfId="0" applyFont="1" applyBorder="1" applyAlignment="1"/>
    <xf numFmtId="0" fontId="56" fillId="0" borderId="0" xfId="7" applyFont="1" applyAlignment="1">
      <alignment horizontal="centerContinuous"/>
    </xf>
    <xf numFmtId="172" fontId="56" fillId="0" borderId="0" xfId="7" applyNumberFormat="1" applyFont="1" applyBorder="1" applyAlignment="1">
      <alignment horizontal="centerContinuous"/>
    </xf>
    <xf numFmtId="172" fontId="15" fillId="0" borderId="0" xfId="7" applyNumberFormat="1" applyFont="1" applyBorder="1" applyAlignment="1">
      <alignment horizontal="centerContinuous"/>
    </xf>
    <xf numFmtId="167" fontId="27" fillId="0" borderId="0" xfId="0" applyNumberFormat="1" applyFont="1" applyBorder="1" applyAlignment="1"/>
    <xf numFmtId="0" fontId="19" fillId="0" borderId="0" xfId="0" applyFont="1" applyBorder="1" applyAlignment="1" applyProtection="1">
      <alignment horizontal="left"/>
      <protection locked="0"/>
    </xf>
    <xf numFmtId="0" fontId="8" fillId="0" borderId="0" xfId="0" applyFont="1" applyBorder="1" applyAlignment="1"/>
    <xf numFmtId="167" fontId="26" fillId="0" borderId="0" xfId="0" applyNumberFormat="1" applyFont="1" applyBorder="1" applyAlignment="1"/>
    <xf numFmtId="0" fontId="8" fillId="0" borderId="0" xfId="0" applyFont="1" applyAlignment="1"/>
    <xf numFmtId="0" fontId="8" fillId="0" borderId="0" xfId="0" applyFont="1"/>
    <xf numFmtId="167" fontId="21" fillId="0" borderId="0" xfId="0" applyNumberFormat="1" applyFont="1" applyBorder="1" applyAlignment="1" applyProtection="1">
      <alignment horizontal="left"/>
      <protection locked="0"/>
    </xf>
    <xf numFmtId="0" fontId="24" fillId="0" borderId="0" xfId="7" applyFont="1" applyBorder="1" applyAlignment="1"/>
    <xf numFmtId="0" fontId="6" fillId="0" borderId="0" xfId="0" applyFont="1" applyAlignment="1"/>
    <xf numFmtId="0" fontId="6" fillId="0" borderId="0" xfId="0" applyFont="1"/>
    <xf numFmtId="0" fontId="19" fillId="0" borderId="0" xfId="0" applyFont="1" applyBorder="1" applyAlignment="1" applyProtection="1">
      <alignment horizontal="left" vertical="center"/>
      <protection locked="0"/>
    </xf>
    <xf numFmtId="0" fontId="5" fillId="0" borderId="0" xfId="0" applyFont="1" applyBorder="1" applyAlignment="1"/>
    <xf numFmtId="0" fontId="24" fillId="0" borderId="0" xfId="7" applyFont="1" applyBorder="1" applyAlignment="1">
      <alignment vertical="center"/>
    </xf>
    <xf numFmtId="0" fontId="6" fillId="0" borderId="0" xfId="0" applyFont="1" applyAlignment="1">
      <alignment vertical="center"/>
    </xf>
    <xf numFmtId="0" fontId="8" fillId="0" borderId="0" xfId="0" applyFont="1" applyBorder="1"/>
    <xf numFmtId="0" fontId="0" fillId="0" borderId="0" xfId="0" applyBorder="1"/>
    <xf numFmtId="0" fontId="15" fillId="0" borderId="0" xfId="7" applyFont="1" applyAlignment="1">
      <alignment horizontal="center"/>
    </xf>
    <xf numFmtId="172" fontId="15" fillId="0" borderId="0" xfId="7" applyNumberFormat="1" applyFont="1" applyBorder="1" applyAlignment="1">
      <alignment horizontal="center"/>
    </xf>
    <xf numFmtId="0" fontId="55" fillId="0" borderId="0" xfId="0" applyFont="1" applyAlignment="1">
      <alignment horizontal="center" vertical="top" wrapText="1"/>
    </xf>
    <xf numFmtId="0" fontId="27" fillId="0" borderId="13" xfId="6" applyFont="1" applyBorder="1" applyAlignment="1">
      <alignment horizontal="center" vertical="center" wrapText="1"/>
    </xf>
    <xf numFmtId="0" fontId="27" fillId="0" borderId="54" xfId="6" applyFont="1" applyBorder="1" applyAlignment="1">
      <alignment horizontal="center" vertical="center" wrapText="1"/>
    </xf>
    <xf numFmtId="0" fontId="27" fillId="0" borderId="29" xfId="6" applyFont="1" applyBorder="1" applyAlignment="1">
      <alignment horizontal="center" vertical="center" wrapText="1"/>
    </xf>
    <xf numFmtId="0" fontId="27" fillId="0" borderId="14" xfId="6" applyFont="1" applyBorder="1" applyAlignment="1">
      <alignment horizontal="center" vertical="center" wrapText="1"/>
    </xf>
    <xf numFmtId="169" fontId="21" fillId="0" borderId="53" xfId="6" applyNumberFormat="1" applyFont="1" applyBorder="1" applyAlignment="1">
      <alignment horizontal="left"/>
    </xf>
    <xf numFmtId="169" fontId="21" fillId="0" borderId="15" xfId="6" applyNumberFormat="1" applyFont="1" applyBorder="1" applyAlignment="1">
      <alignment horizontal="left"/>
    </xf>
    <xf numFmtId="169" fontId="19" fillId="0" borderId="0" xfId="6" applyNumberFormat="1" applyFont="1" applyBorder="1" applyAlignment="1">
      <alignment horizontal="left" wrapText="1"/>
    </xf>
    <xf numFmtId="0" fontId="5" fillId="0" borderId="17" xfId="0" applyFont="1" applyBorder="1" applyAlignment="1"/>
    <xf numFmtId="0" fontId="5" fillId="0" borderId="15" xfId="0" applyFont="1" applyBorder="1" applyAlignment="1"/>
    <xf numFmtId="0" fontId="5" fillId="0" borderId="0" xfId="0" applyFont="1" applyAlignment="1">
      <alignment vertical="top"/>
    </xf>
    <xf numFmtId="0" fontId="5" fillId="0" borderId="0" xfId="0" applyFont="1" applyAlignment="1">
      <alignment vertical="top" wrapText="1"/>
    </xf>
    <xf numFmtId="164" fontId="24" fillId="0" borderId="18" xfId="6" applyNumberFormat="1" applyFont="1" applyBorder="1" applyAlignment="1">
      <alignment vertical="center"/>
    </xf>
    <xf numFmtId="164" fontId="24" fillId="0" borderId="36" xfId="6" applyNumberFormat="1" applyFont="1" applyBorder="1" applyAlignment="1">
      <alignment vertical="center"/>
    </xf>
    <xf numFmtId="0" fontId="24" fillId="0" borderId="19" xfId="0" applyFont="1" applyBorder="1" applyAlignment="1">
      <alignment vertical="center"/>
    </xf>
    <xf numFmtId="0" fontId="5" fillId="0" borderId="22" xfId="0" applyFont="1" applyBorder="1" applyAlignment="1"/>
    <xf numFmtId="168" fontId="26" fillId="0" borderId="23" xfId="6" applyNumberFormat="1" applyFont="1" applyBorder="1" applyAlignment="1">
      <alignment vertical="center"/>
    </xf>
    <xf numFmtId="0" fontId="29" fillId="0" borderId="0" xfId="6" applyFont="1" applyBorder="1" applyAlignment="1">
      <alignment horizontal="center"/>
    </xf>
    <xf numFmtId="0" fontId="16" fillId="0" borderId="0" xfId="0" applyFont="1" applyAlignment="1">
      <alignment vertical="center"/>
    </xf>
    <xf numFmtId="49" fontId="19" fillId="0" borderId="0" xfId="6" applyNumberFormat="1" applyFont="1" applyAlignment="1">
      <alignment horizontal="center"/>
    </xf>
    <xf numFmtId="15" fontId="5" fillId="0" borderId="0" xfId="0" applyNumberFormat="1" applyFont="1"/>
    <xf numFmtId="0" fontId="19" fillId="0" borderId="15" xfId="7" applyFont="1" applyFill="1" applyBorder="1" applyAlignment="1">
      <alignment horizontal="center"/>
    </xf>
    <xf numFmtId="0" fontId="19" fillId="0" borderId="17" xfId="0" applyFont="1" applyFill="1" applyBorder="1" applyAlignment="1" applyProtection="1">
      <alignment horizontal="left"/>
      <protection locked="0"/>
    </xf>
    <xf numFmtId="171" fontId="22" fillId="0" borderId="0" xfId="0" applyNumberFormat="1" applyFont="1" applyFill="1" applyAlignment="1"/>
    <xf numFmtId="169" fontId="30" fillId="0" borderId="23" xfId="7" applyNumberFormat="1" applyFont="1" applyBorder="1" applyAlignment="1">
      <alignment vertical="center"/>
    </xf>
    <xf numFmtId="0" fontId="5" fillId="0" borderId="0" xfId="0" applyFont="1" applyBorder="1" applyAlignment="1"/>
    <xf numFmtId="167" fontId="24" fillId="0" borderId="0" xfId="0" applyNumberFormat="1" applyFont="1" applyBorder="1" applyAlignment="1" applyProtection="1">
      <alignment horizontal="left" wrapText="1"/>
      <protection locked="0"/>
    </xf>
    <xf numFmtId="167" fontId="24" fillId="0" borderId="15" xfId="0" applyNumberFormat="1" applyFont="1" applyBorder="1" applyAlignment="1" applyProtection="1">
      <alignment horizontal="left" wrapText="1"/>
      <protection locked="0"/>
    </xf>
    <xf numFmtId="167" fontId="24" fillId="0" borderId="17" xfId="0" applyNumberFormat="1" applyFont="1" applyBorder="1" applyAlignment="1" applyProtection="1">
      <alignment horizontal="left" wrapText="1"/>
      <protection locked="0"/>
    </xf>
    <xf numFmtId="171" fontId="42" fillId="0" borderId="0" xfId="0" applyNumberFormat="1" applyFont="1"/>
    <xf numFmtId="0" fontId="62" fillId="0" borderId="0" xfId="3" applyFont="1"/>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171" fontId="46" fillId="0" borderId="0" xfId="0" applyNumberFormat="1" applyFont="1" applyAlignment="1">
      <alignment horizontal="left"/>
    </xf>
    <xf numFmtId="0" fontId="20" fillId="0" borderId="0" xfId="6" applyFont="1" applyBorder="1" applyAlignment="1">
      <alignment horizontal="left"/>
    </xf>
    <xf numFmtId="171" fontId="20" fillId="0" borderId="0" xfId="0" applyNumberFormat="1" applyFont="1" applyBorder="1"/>
    <xf numFmtId="171" fontId="20" fillId="0" borderId="0" xfId="0" applyNumberFormat="1" applyFont="1"/>
    <xf numFmtId="0" fontId="20" fillId="0" borderId="0" xfId="3" applyFont="1" applyBorder="1" applyAlignment="1">
      <alignment horizontal="left"/>
    </xf>
    <xf numFmtId="168" fontId="25" fillId="0" borderId="18" xfId="6" applyNumberFormat="1" applyFont="1" applyBorder="1" applyAlignment="1">
      <alignment vertical="center"/>
    </xf>
    <xf numFmtId="168" fontId="25" fillId="2" borderId="18" xfId="6" applyNumberFormat="1" applyFont="1" applyFill="1" applyBorder="1" applyAlignment="1">
      <alignment vertical="center"/>
    </xf>
    <xf numFmtId="168" fontId="25" fillId="0" borderId="17" xfId="6" applyNumberFormat="1" applyFont="1" applyBorder="1" applyAlignment="1">
      <alignment vertical="center"/>
    </xf>
    <xf numFmtId="168" fontId="25" fillId="0" borderId="19" xfId="6" applyNumberFormat="1" applyFont="1" applyBorder="1" applyAlignment="1">
      <alignment vertical="center"/>
    </xf>
    <xf numFmtId="170" fontId="25" fillId="0" borderId="18" xfId="6" applyNumberFormat="1" applyFont="1" applyBorder="1" applyAlignment="1">
      <alignment vertical="center"/>
    </xf>
    <xf numFmtId="168" fontId="28" fillId="0" borderId="18" xfId="6" applyNumberFormat="1" applyFont="1" applyBorder="1" applyAlignment="1">
      <alignment vertical="center"/>
    </xf>
    <xf numFmtId="170" fontId="25" fillId="0" borderId="41" xfId="6" applyNumberFormat="1" applyFont="1" applyBorder="1" applyAlignment="1">
      <alignment vertical="center"/>
    </xf>
    <xf numFmtId="168" fontId="52" fillId="3" borderId="24" xfId="6" applyNumberFormat="1" applyFont="1" applyFill="1" applyBorder="1" applyAlignment="1">
      <alignment vertical="center"/>
    </xf>
    <xf numFmtId="0" fontId="55" fillId="0" borderId="0" xfId="0" applyFont="1" applyFill="1" applyAlignment="1">
      <alignment horizontal="center" vertical="top" wrapText="1"/>
    </xf>
    <xf numFmtId="0" fontId="51" fillId="0" borderId="0" xfId="0" applyFont="1" applyFill="1" applyAlignment="1">
      <alignment vertical="top"/>
    </xf>
    <xf numFmtId="0" fontId="4" fillId="0" borderId="0" xfId="0" applyFont="1" applyFill="1" applyAlignment="1">
      <alignment vertical="top"/>
    </xf>
    <xf numFmtId="0" fontId="4" fillId="0" borderId="0" xfId="0" applyFont="1" applyFill="1"/>
    <xf numFmtId="9" fontId="3" fillId="0" borderId="0" xfId="1" applyFont="1" applyFill="1" applyAlignment="1">
      <alignment horizontal="centerContinuous"/>
    </xf>
    <xf numFmtId="0" fontId="4" fillId="0" borderId="0" xfId="6" applyFont="1" applyFill="1" applyBorder="1" applyAlignment="1">
      <alignment horizontal="centerContinuous"/>
    </xf>
    <xf numFmtId="0" fontId="4" fillId="0" borderId="0" xfId="6" applyFont="1" applyFill="1" applyAlignment="1">
      <alignment horizontal="center"/>
    </xf>
    <xf numFmtId="0" fontId="4" fillId="0" borderId="0" xfId="6" applyFont="1" applyFill="1" applyBorder="1" applyAlignment="1">
      <alignment horizontal="center"/>
    </xf>
    <xf numFmtId="0" fontId="5" fillId="0" borderId="0" xfId="0" applyFont="1" applyFill="1"/>
    <xf numFmtId="0" fontId="27" fillId="0" borderId="13" xfId="6" applyFont="1" applyFill="1" applyBorder="1" applyAlignment="1">
      <alignment horizontal="center" vertical="center" wrapText="1"/>
    </xf>
    <xf numFmtId="0" fontId="27" fillId="0" borderId="54" xfId="6" applyFont="1" applyFill="1" applyBorder="1" applyAlignment="1">
      <alignment horizontal="center" vertical="center" wrapText="1"/>
    </xf>
    <xf numFmtId="0" fontId="27" fillId="0" borderId="29" xfId="6" applyFont="1" applyFill="1" applyBorder="1" applyAlignment="1">
      <alignment horizontal="center" vertical="center" wrapText="1"/>
    </xf>
    <xf numFmtId="0" fontId="27" fillId="0" borderId="14" xfId="6" applyFont="1" applyFill="1" applyBorder="1" applyAlignment="1">
      <alignment horizontal="center" vertical="center" wrapText="1"/>
    </xf>
    <xf numFmtId="167" fontId="52" fillId="0" borderId="15" xfId="0" applyNumberFormat="1" applyFont="1" applyFill="1" applyBorder="1" applyAlignment="1" applyProtection="1">
      <alignment horizontal="left"/>
      <protection locked="0"/>
    </xf>
    <xf numFmtId="169" fontId="21" fillId="0" borderId="53" xfId="6" applyNumberFormat="1" applyFont="1" applyFill="1" applyBorder="1" applyAlignment="1">
      <alignment horizontal="left"/>
    </xf>
    <xf numFmtId="169" fontId="16" fillId="0" borderId="0" xfId="0" applyNumberFormat="1" applyFont="1" applyFill="1" applyAlignment="1"/>
    <xf numFmtId="0" fontId="16" fillId="0" borderId="0" xfId="0" applyFont="1" applyFill="1" applyAlignment="1"/>
    <xf numFmtId="169" fontId="21" fillId="0" borderId="15" xfId="6" applyNumberFormat="1" applyFont="1" applyFill="1" applyBorder="1" applyAlignment="1">
      <alignment horizontal="left"/>
    </xf>
    <xf numFmtId="0" fontId="19" fillId="0" borderId="0" xfId="0" applyFont="1" applyFill="1" applyBorder="1" applyAlignment="1" applyProtection="1">
      <alignment horizontal="left"/>
      <protection locked="0"/>
    </xf>
    <xf numFmtId="169" fontId="19" fillId="0" borderId="0" xfId="6" applyNumberFormat="1" applyFont="1" applyFill="1" applyBorder="1" applyAlignment="1">
      <alignment horizontal="left" wrapText="1"/>
    </xf>
    <xf numFmtId="167" fontId="21" fillId="0" borderId="15" xfId="0" applyNumberFormat="1" applyFont="1" applyFill="1" applyBorder="1" applyAlignment="1" applyProtection="1">
      <alignment horizontal="left"/>
      <protection locked="0"/>
    </xf>
    <xf numFmtId="0" fontId="5" fillId="0" borderId="17" xfId="0" applyFont="1" applyFill="1" applyBorder="1" applyAlignment="1"/>
    <xf numFmtId="0" fontId="5" fillId="0" borderId="15" xfId="0" applyFont="1" applyFill="1" applyBorder="1" applyAlignment="1"/>
    <xf numFmtId="0" fontId="19" fillId="0" borderId="17" xfId="0" applyFont="1" applyFill="1" applyBorder="1" applyAlignment="1"/>
    <xf numFmtId="0" fontId="5" fillId="0" borderId="0" xfId="0" applyFont="1" applyFill="1" applyAlignment="1">
      <alignment vertical="top"/>
    </xf>
    <xf numFmtId="0" fontId="5" fillId="0" borderId="0" xfId="0" applyFont="1" applyFill="1" applyAlignment="1">
      <alignment vertical="top" wrapText="1"/>
    </xf>
    <xf numFmtId="167" fontId="52" fillId="0" borderId="20" xfId="0" applyNumberFormat="1" applyFont="1" applyFill="1" applyBorder="1" applyAlignment="1" applyProtection="1">
      <alignment horizontal="left" vertical="center"/>
      <protection locked="0"/>
    </xf>
    <xf numFmtId="0" fontId="5" fillId="0" borderId="22" xfId="0" applyFont="1" applyFill="1" applyBorder="1" applyAlignment="1"/>
    <xf numFmtId="0" fontId="62" fillId="0" borderId="0" xfId="6" applyFont="1" applyFill="1" applyBorder="1" applyAlignment="1">
      <alignment horizontal="left"/>
    </xf>
    <xf numFmtId="49" fontId="5" fillId="0" borderId="0" xfId="6" applyNumberFormat="1" applyFont="1" applyFill="1" applyAlignment="1">
      <alignment horizontal="center"/>
    </xf>
    <xf numFmtId="0" fontId="15" fillId="0" borderId="0" xfId="6" applyFont="1" applyFill="1" applyBorder="1" applyAlignment="1">
      <alignment horizontal="center"/>
    </xf>
    <xf numFmtId="169" fontId="26" fillId="0" borderId="0" xfId="7" applyNumberFormat="1" applyFont="1" applyFill="1" applyBorder="1" applyAlignment="1">
      <alignment vertical="center"/>
    </xf>
    <xf numFmtId="0" fontId="58" fillId="0" borderId="0" xfId="6" applyFont="1" applyFill="1" applyBorder="1" applyAlignment="1">
      <alignment horizontal="left"/>
    </xf>
    <xf numFmtId="169" fontId="15" fillId="0" borderId="0" xfId="6" applyNumberFormat="1" applyFont="1" applyFill="1" applyBorder="1" applyAlignment="1">
      <alignment horizontal="center"/>
    </xf>
    <xf numFmtId="0" fontId="6" fillId="0" borderId="0" xfId="0" applyFont="1" applyFill="1"/>
    <xf numFmtId="0" fontId="16" fillId="0" borderId="0" xfId="0" applyFont="1" applyFill="1" applyAlignment="1">
      <alignment vertical="center"/>
    </xf>
    <xf numFmtId="0" fontId="29" fillId="0" borderId="0" xfId="0" applyFont="1" applyFill="1"/>
    <xf numFmtId="16" fontId="5" fillId="0" borderId="0" xfId="10" quotePrefix="1" applyNumberFormat="1"/>
    <xf numFmtId="0" fontId="5" fillId="0" borderId="0" xfId="10"/>
    <xf numFmtId="168" fontId="26" fillId="0" borderId="24" xfId="6" applyNumberFormat="1" applyFont="1" applyBorder="1" applyAlignment="1">
      <alignment vertical="center"/>
    </xf>
    <xf numFmtId="171" fontId="4" fillId="0" borderId="0" xfId="0" applyNumberFormat="1" applyFont="1" applyFill="1"/>
    <xf numFmtId="171" fontId="49" fillId="0" borderId="0" xfId="0" applyNumberFormat="1" applyFont="1" applyFill="1"/>
    <xf numFmtId="0" fontId="5" fillId="0" borderId="0" xfId="0" applyFont="1" applyFill="1" applyAlignment="1">
      <alignment horizontal="left" vertical="center"/>
    </xf>
    <xf numFmtId="171" fontId="22" fillId="0" borderId="0" xfId="0" applyNumberFormat="1" applyFont="1" applyFill="1"/>
    <xf numFmtId="0" fontId="22" fillId="0" borderId="33" xfId="0" applyFont="1" applyFill="1" applyBorder="1" applyAlignment="1">
      <alignment horizontal="centerContinuous"/>
    </xf>
    <xf numFmtId="0" fontId="22" fillId="0" borderId="18" xfId="0" applyFont="1" applyFill="1" applyBorder="1" applyAlignment="1">
      <alignment horizontal="center" textRotation="90" wrapText="1"/>
    </xf>
    <xf numFmtId="171" fontId="29" fillId="0" borderId="0" xfId="0" applyNumberFormat="1" applyFont="1" applyFill="1"/>
    <xf numFmtId="164" fontId="6" fillId="0" borderId="17" xfId="0" applyNumberFormat="1" applyFont="1" applyBorder="1" applyAlignment="1">
      <alignment horizontal="right" vertical="center"/>
    </xf>
    <xf numFmtId="164" fontId="6" fillId="0" borderId="18" xfId="0" applyNumberFormat="1" applyFont="1" applyBorder="1" applyAlignment="1">
      <alignment horizontal="right" vertical="center"/>
    </xf>
    <xf numFmtId="164" fontId="6" fillId="0" borderId="19" xfId="0" applyNumberFormat="1" applyFont="1" applyBorder="1" applyAlignment="1">
      <alignment horizontal="right" vertical="center"/>
    </xf>
    <xf numFmtId="164" fontId="5" fillId="0" borderId="0" xfId="0" applyNumberFormat="1" applyFont="1" applyAlignment="1" applyProtection="1">
      <alignment horizontal="right" vertical="center"/>
      <protection locked="0"/>
    </xf>
    <xf numFmtId="164" fontId="5" fillId="0" borderId="18" xfId="0" applyNumberFormat="1" applyFont="1" applyBorder="1" applyAlignment="1" applyProtection="1">
      <alignment horizontal="right" vertical="center"/>
      <protection locked="0"/>
    </xf>
    <xf numFmtId="164" fontId="5" fillId="0" borderId="18" xfId="0" applyNumberFormat="1" applyFont="1" applyBorder="1" applyAlignment="1">
      <alignment horizontal="right" vertical="center"/>
    </xf>
    <xf numFmtId="164" fontId="5" fillId="0" borderId="19" xfId="0" applyNumberFormat="1" applyFont="1" applyBorder="1" applyAlignment="1">
      <alignment horizontal="right" vertical="center"/>
    </xf>
    <xf numFmtId="164" fontId="6" fillId="0" borderId="18" xfId="0" applyNumberFormat="1" applyFont="1" applyBorder="1" applyAlignment="1" applyProtection="1">
      <alignment horizontal="right" vertical="center"/>
      <protection locked="0"/>
    </xf>
    <xf numFmtId="164" fontId="8" fillId="0" borderId="23" xfId="2" applyNumberFormat="1" applyFont="1" applyBorder="1" applyAlignment="1">
      <alignment horizontal="right" vertical="center"/>
    </xf>
    <xf numFmtId="164" fontId="8" fillId="0" borderId="22" xfId="2" applyNumberFormat="1" applyFont="1" applyBorder="1" applyAlignment="1">
      <alignment horizontal="right" vertical="center"/>
    </xf>
    <xf numFmtId="164" fontId="8" fillId="0" borderId="24" xfId="2" applyNumberFormat="1" applyFont="1" applyBorder="1" applyAlignment="1">
      <alignment horizontal="right" vertical="center"/>
    </xf>
    <xf numFmtId="169" fontId="5" fillId="0" borderId="0" xfId="3" applyNumberFormat="1" applyFont="1" applyAlignment="1">
      <alignment horizontal="right"/>
    </xf>
    <xf numFmtId="168" fontId="28" fillId="0" borderId="17" xfId="6" applyNumberFormat="1" applyFont="1" applyBorder="1"/>
    <xf numFmtId="168" fontId="28" fillId="0" borderId="19" xfId="6" applyNumberFormat="1" applyFont="1" applyBorder="1"/>
    <xf numFmtId="168" fontId="22" fillId="0" borderId="17" xfId="6" applyNumberFormat="1" applyFont="1" applyBorder="1"/>
    <xf numFmtId="168" fontId="22" fillId="0" borderId="19" xfId="6" applyNumberFormat="1" applyFont="1" applyBorder="1"/>
    <xf numFmtId="168" fontId="25" fillId="0" borderId="17" xfId="6" applyNumberFormat="1" applyFont="1" applyBorder="1"/>
    <xf numFmtId="168" fontId="25" fillId="0" borderId="18" xfId="6" applyNumberFormat="1" applyFont="1" applyBorder="1"/>
    <xf numFmtId="168" fontId="25" fillId="0" borderId="19" xfId="6" applyNumberFormat="1" applyFont="1" applyBorder="1"/>
    <xf numFmtId="168" fontId="25" fillId="2" borderId="0" xfId="6" applyNumberFormat="1" applyFont="1" applyFill="1" applyAlignment="1">
      <alignment vertical="center"/>
    </xf>
    <xf numFmtId="168" fontId="25" fillId="0" borderId="0" xfId="6" applyNumberFormat="1" applyFont="1" applyAlignment="1">
      <alignment vertical="center"/>
    </xf>
    <xf numFmtId="168" fontId="28" fillId="0" borderId="18" xfId="6" applyNumberFormat="1" applyFont="1" applyBorder="1"/>
    <xf numFmtId="168" fontId="22" fillId="0" borderId="41" xfId="6" applyNumberFormat="1" applyFont="1" applyBorder="1"/>
    <xf numFmtId="168" fontId="25" fillId="0" borderId="41" xfId="6" applyNumberFormat="1" applyFont="1" applyBorder="1"/>
    <xf numFmtId="168" fontId="52" fillId="0" borderId="37" xfId="6" applyNumberFormat="1" applyFont="1" applyBorder="1"/>
    <xf numFmtId="168" fontId="52" fillId="0" borderId="40" xfId="6" applyNumberFormat="1" applyFont="1" applyBorder="1"/>
    <xf numFmtId="168" fontId="19" fillId="0" borderId="18" xfId="6" applyNumberFormat="1" applyFont="1" applyBorder="1"/>
    <xf numFmtId="168" fontId="19" fillId="0" borderId="19" xfId="6" applyNumberFormat="1" applyFont="1" applyBorder="1"/>
    <xf numFmtId="168" fontId="52" fillId="0" borderId="18" xfId="6" applyNumberFormat="1" applyFont="1" applyBorder="1"/>
    <xf numFmtId="168" fontId="52" fillId="0" borderId="19" xfId="6" applyNumberFormat="1" applyFont="1" applyBorder="1"/>
    <xf numFmtId="168" fontId="21" fillId="0" borderId="18" xfId="6" applyNumberFormat="1" applyFont="1" applyBorder="1"/>
    <xf numFmtId="168" fontId="21" fillId="0" borderId="19" xfId="6" applyNumberFormat="1" applyFont="1" applyBorder="1"/>
    <xf numFmtId="168" fontId="19" fillId="0" borderId="18" xfId="9" applyNumberFormat="1" applyFont="1" applyBorder="1"/>
    <xf numFmtId="168" fontId="19" fillId="0" borderId="19" xfId="9" applyNumberFormat="1" applyFont="1" applyBorder="1"/>
    <xf numFmtId="164" fontId="28" fillId="0" borderId="24" xfId="6" applyNumberFormat="1" applyFont="1" applyBorder="1" applyAlignment="1">
      <alignment horizontal="right" vertical="center"/>
    </xf>
    <xf numFmtId="168" fontId="28" fillId="0" borderId="37" xfId="6" applyNumberFormat="1" applyFont="1" applyBorder="1"/>
    <xf numFmtId="168" fontId="22" fillId="0" borderId="18" xfId="6" applyNumberFormat="1" applyFont="1" applyBorder="1"/>
    <xf numFmtId="168" fontId="22" fillId="0" borderId="12" xfId="6" applyNumberFormat="1" applyFont="1" applyBorder="1"/>
    <xf numFmtId="169" fontId="27" fillId="0" borderId="19" xfId="7" applyNumberFormat="1" applyFont="1" applyBorder="1"/>
    <xf numFmtId="169" fontId="30" fillId="0" borderId="24" xfId="7" applyNumberFormat="1" applyFont="1" applyBorder="1" applyAlignment="1">
      <alignment vertical="center"/>
    </xf>
    <xf numFmtId="168" fontId="26" fillId="0" borderId="37" xfId="6" applyNumberFormat="1" applyFont="1" applyBorder="1"/>
    <xf numFmtId="168" fontId="26" fillId="0" borderId="40" xfId="6" applyNumberFormat="1" applyFont="1" applyBorder="1"/>
    <xf numFmtId="168" fontId="27" fillId="0" borderId="18" xfId="6" applyNumberFormat="1" applyFont="1" applyBorder="1"/>
    <xf numFmtId="168" fontId="27" fillId="0" borderId="17" xfId="6" applyNumberFormat="1" applyFont="1" applyBorder="1"/>
    <xf numFmtId="168" fontId="27" fillId="0" borderId="19" xfId="6" applyNumberFormat="1" applyFont="1" applyBorder="1"/>
    <xf numFmtId="168" fontId="26" fillId="0" borderId="18" xfId="6" applyNumberFormat="1" applyFont="1" applyBorder="1"/>
    <xf numFmtId="168" fontId="26" fillId="0" borderId="19" xfId="6" applyNumberFormat="1" applyFont="1" applyBorder="1"/>
    <xf numFmtId="168" fontId="24" fillId="0" borderId="18" xfId="6" applyNumberFormat="1" applyFont="1" applyBorder="1"/>
    <xf numFmtId="168" fontId="24" fillId="0" borderId="19" xfId="6" applyNumberFormat="1" applyFont="1" applyBorder="1"/>
    <xf numFmtId="168" fontId="42" fillId="0" borderId="18" xfId="6" applyNumberFormat="1" applyFont="1" applyBorder="1"/>
    <xf numFmtId="0" fontId="3" fillId="0" borderId="0" xfId="0" applyFont="1" applyAlignment="1">
      <alignment horizontal="center"/>
    </xf>
    <xf numFmtId="0" fontId="4" fillId="0" borderId="0" xfId="0" applyFont="1" applyAlignment="1">
      <alignment horizontal="center"/>
    </xf>
    <xf numFmtId="0" fontId="5" fillId="0" borderId="0" xfId="0" applyFont="1" applyBorder="1" applyAlignment="1">
      <alignment vertical="top"/>
    </xf>
    <xf numFmtId="37" fontId="5" fillId="0" borderId="1" xfId="0" applyNumberFormat="1" applyFont="1" applyBorder="1" applyAlignment="1" applyProtection="1">
      <alignment horizontal="center" vertical="center" wrapText="1"/>
      <protection locked="0"/>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2" xfId="0" applyFont="1" applyBorder="1" applyAlignment="1">
      <alignment horizontal="center" vertical="center" wrapText="1"/>
    </xf>
    <xf numFmtId="37" fontId="5" fillId="0" borderId="2" xfId="0" applyNumberFormat="1" applyFont="1" applyBorder="1" applyAlignment="1" applyProtection="1">
      <alignment horizontal="center" vertical="center"/>
      <protection locked="0"/>
    </xf>
    <xf numFmtId="0" fontId="5" fillId="0" borderId="2" xfId="0" applyFont="1" applyBorder="1" applyAlignment="1">
      <alignment horizontal="center" vertical="center"/>
    </xf>
    <xf numFmtId="37" fontId="5" fillId="0" borderId="5" xfId="0" applyNumberFormat="1" applyFont="1" applyBorder="1" applyAlignment="1" applyProtection="1">
      <alignment horizontal="center" vertical="center"/>
      <protection locked="0"/>
    </xf>
    <xf numFmtId="37" fontId="5" fillId="0" borderId="6" xfId="0" applyNumberFormat="1" applyFont="1" applyBorder="1" applyAlignment="1" applyProtection="1">
      <alignment horizontal="center" vertical="center"/>
      <protection locked="0"/>
    </xf>
    <xf numFmtId="37" fontId="5" fillId="0" borderId="7" xfId="0" applyNumberFormat="1" applyFont="1" applyBorder="1" applyAlignment="1" applyProtection="1">
      <alignment horizontal="center" vertical="center"/>
      <protection locked="0"/>
    </xf>
    <xf numFmtId="0" fontId="5" fillId="0" borderId="6" xfId="0" applyFont="1" applyBorder="1" applyAlignment="1">
      <alignment horizontal="center" vertical="center"/>
    </xf>
    <xf numFmtId="0" fontId="5" fillId="0" borderId="8" xfId="0" applyFont="1" applyBorder="1" applyAlignment="1">
      <alignment horizontal="center" vertical="center"/>
    </xf>
    <xf numFmtId="166" fontId="11" fillId="0" borderId="0" xfId="3" applyNumberFormat="1" applyFont="1" applyFill="1" applyAlignment="1">
      <alignment horizontal="center" vertical="top" wrapText="1"/>
    </xf>
    <xf numFmtId="0" fontId="11" fillId="0" borderId="0" xfId="0" applyFont="1" applyFill="1" applyAlignment="1">
      <alignment horizontal="center" vertical="top" wrapText="1"/>
    </xf>
    <xf numFmtId="0" fontId="12" fillId="0" borderId="0" xfId="3" applyFont="1" applyAlignment="1">
      <alignment horizontal="center" wrapText="1"/>
    </xf>
    <xf numFmtId="0" fontId="5" fillId="0" borderId="0" xfId="3" applyFont="1" applyBorder="1" applyAlignment="1">
      <alignment horizontal="left" vertical="center" wrapText="1"/>
    </xf>
    <xf numFmtId="0" fontId="5" fillId="0" borderId="0" xfId="0" applyFont="1" applyBorder="1" applyAlignment="1">
      <alignment horizontal="left" vertical="center" wrapText="1"/>
    </xf>
    <xf numFmtId="0" fontId="10" fillId="0" borderId="25" xfId="3" applyFont="1" applyBorder="1" applyAlignment="1">
      <alignment horizontal="center" vertical="center" wrapText="1"/>
    </xf>
    <xf numFmtId="0" fontId="10" fillId="0" borderId="28"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26" xfId="3" applyFont="1" applyBorder="1" applyAlignment="1">
      <alignment horizontal="center" vertical="center" wrapText="1"/>
    </xf>
    <xf numFmtId="0" fontId="10" fillId="0" borderId="3" xfId="3" applyFont="1" applyBorder="1" applyAlignment="1">
      <alignment horizontal="center" vertical="center" wrapText="1"/>
    </xf>
    <xf numFmtId="0" fontId="5" fillId="0" borderId="27" xfId="0" applyFont="1" applyBorder="1" applyAlignment="1">
      <alignment horizontal="center" vertical="center" wrapText="1"/>
    </xf>
    <xf numFmtId="0" fontId="16" fillId="0" borderId="0" xfId="3" applyFont="1" applyAlignment="1">
      <alignment horizontal="center" wrapText="1"/>
    </xf>
    <xf numFmtId="0" fontId="16" fillId="0" borderId="0" xfId="0" applyFont="1" applyAlignment="1">
      <alignment horizontal="center" wrapText="1"/>
    </xf>
    <xf numFmtId="0" fontId="10" fillId="0" borderId="5" xfId="3"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0" fillId="0" borderId="5" xfId="3" applyFont="1" applyBorder="1" applyAlignment="1">
      <alignment horizontal="center" vertical="center"/>
    </xf>
    <xf numFmtId="0" fontId="10" fillId="0" borderId="6" xfId="3" applyFont="1" applyBorder="1" applyAlignment="1">
      <alignment horizontal="center" vertical="center"/>
    </xf>
    <xf numFmtId="0" fontId="10" fillId="0" borderId="7" xfId="3" applyFont="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3" fillId="0" borderId="0" xfId="6" applyFont="1" applyBorder="1" applyAlignment="1">
      <alignment horizontal="center"/>
    </xf>
    <xf numFmtId="0" fontId="24" fillId="0" borderId="1" xfId="7" applyFont="1" applyBorder="1" applyAlignment="1">
      <alignment horizontal="center" vertical="center" wrapText="1"/>
    </xf>
    <xf numFmtId="0" fontId="24" fillId="0" borderId="2" xfId="7" applyFont="1" applyBorder="1" applyAlignment="1">
      <alignment horizontal="center" vertical="center" wrapText="1"/>
    </xf>
    <xf numFmtId="0" fontId="24" fillId="0" borderId="3" xfId="7" applyFont="1" applyBorder="1" applyAlignment="1">
      <alignment horizontal="center" vertical="center" wrapText="1"/>
    </xf>
    <xf numFmtId="0" fontId="24" fillId="0" borderId="9" xfId="7" applyFont="1" applyBorder="1" applyAlignment="1">
      <alignment horizontal="center" vertical="center" wrapText="1"/>
    </xf>
    <xf numFmtId="0" fontId="24" fillId="0" borderId="10" xfId="7" applyFont="1" applyBorder="1" applyAlignment="1">
      <alignment horizontal="center" vertical="center" wrapText="1"/>
    </xf>
    <xf numFmtId="0" fontId="24" fillId="0" borderId="11" xfId="7" applyFont="1" applyBorder="1" applyAlignment="1">
      <alignment horizontal="center" vertical="center" wrapText="1"/>
    </xf>
    <xf numFmtId="0" fontId="25" fillId="0" borderId="6" xfId="0" applyFont="1" applyBorder="1" applyAlignment="1">
      <alignment horizontal="center" vertical="center"/>
    </xf>
    <xf numFmtId="0" fontId="22" fillId="0" borderId="7" xfId="0" applyFont="1" applyBorder="1"/>
    <xf numFmtId="0" fontId="25" fillId="0" borderId="5" xfId="0" applyFont="1" applyBorder="1" applyAlignment="1">
      <alignment horizontal="center" vertical="center"/>
    </xf>
    <xf numFmtId="0" fontId="25" fillId="0" borderId="7" xfId="0" applyFont="1" applyBorder="1" applyAlignment="1">
      <alignment horizontal="center" vertical="center"/>
    </xf>
    <xf numFmtId="167" fontId="26" fillId="0" borderId="20" xfId="7" applyNumberFormat="1" applyFont="1" applyBorder="1" applyAlignment="1">
      <alignment vertical="center" wrapText="1"/>
    </xf>
    <xf numFmtId="167" fontId="26" fillId="0" borderId="21" xfId="7" applyNumberFormat="1" applyFont="1" applyBorder="1" applyAlignment="1">
      <alignment vertical="center" wrapText="1"/>
    </xf>
    <xf numFmtId="167" fontId="26" fillId="0" borderId="22" xfId="7" applyNumberFormat="1" applyFont="1" applyBorder="1" applyAlignment="1">
      <alignment vertical="center" wrapText="1"/>
    </xf>
    <xf numFmtId="167" fontId="24" fillId="0" borderId="0" xfId="0" applyNumberFormat="1" applyFont="1" applyBorder="1" applyAlignment="1" applyProtection="1">
      <alignment wrapText="1"/>
      <protection locked="0"/>
    </xf>
    <xf numFmtId="167" fontId="24" fillId="0" borderId="17" xfId="0" applyNumberFormat="1" applyFont="1" applyBorder="1" applyAlignment="1" applyProtection="1">
      <alignment wrapText="1"/>
      <protection locked="0"/>
    </xf>
    <xf numFmtId="167" fontId="26" fillId="0" borderId="15" xfId="0" applyNumberFormat="1" applyFont="1" applyBorder="1" applyAlignment="1" applyProtection="1">
      <alignment horizontal="left" vertical="center" wrapText="1"/>
      <protection locked="0"/>
    </xf>
    <xf numFmtId="167" fontId="26" fillId="0" borderId="0" xfId="0" applyNumberFormat="1" applyFont="1" applyBorder="1" applyAlignment="1" applyProtection="1">
      <alignment horizontal="left" vertical="center" wrapText="1"/>
      <protection locked="0"/>
    </xf>
    <xf numFmtId="167" fontId="26" fillId="0" borderId="17" xfId="0" applyNumberFormat="1" applyFont="1" applyBorder="1" applyAlignment="1" applyProtection="1">
      <alignment horizontal="left" vertical="center" wrapText="1"/>
      <protection locked="0"/>
    </xf>
    <xf numFmtId="0" fontId="10" fillId="0" borderId="55" xfId="6" applyFont="1" applyBorder="1" applyAlignment="1">
      <alignment horizontal="left" wrapText="1"/>
    </xf>
    <xf numFmtId="0" fontId="22" fillId="0" borderId="6" xfId="0" applyFont="1" applyBorder="1"/>
    <xf numFmtId="0" fontId="38" fillId="0" borderId="0" xfId="6" applyFont="1" applyBorder="1" applyAlignment="1">
      <alignment horizontal="center"/>
    </xf>
    <xf numFmtId="0" fontId="39" fillId="0" borderId="0" xfId="0" applyFont="1" applyAlignment="1">
      <alignment horizontal="center"/>
    </xf>
    <xf numFmtId="0" fontId="21" fillId="0" borderId="1" xfId="6" applyFont="1"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5" xfId="6" applyFont="1" applyBorder="1" applyAlignment="1">
      <alignment horizontal="center" vertical="center"/>
    </xf>
    <xf numFmtId="0" fontId="21" fillId="0" borderId="6" xfId="6" applyFont="1" applyBorder="1" applyAlignment="1">
      <alignment horizontal="center" vertical="center"/>
    </xf>
    <xf numFmtId="0" fontId="21" fillId="0" borderId="8" xfId="0" applyFont="1" applyBorder="1" applyAlignment="1">
      <alignment horizontal="center" vertical="center"/>
    </xf>
    <xf numFmtId="171" fontId="46" fillId="0" borderId="0" xfId="0" applyNumberFormat="1" applyFont="1" applyAlignment="1">
      <alignment horizontal="right" wrapText="1"/>
    </xf>
    <xf numFmtId="0" fontId="0" fillId="0" borderId="0" xfId="0" applyAlignment="1"/>
    <xf numFmtId="171" fontId="3" fillId="0" borderId="1" xfId="8" applyNumberFormat="1" applyFont="1" applyBorder="1" applyAlignment="1">
      <alignment horizontal="center" vertical="center" wrapText="1"/>
    </xf>
    <xf numFmtId="167" fontId="21" fillId="0" borderId="15" xfId="0" applyNumberFormat="1" applyFont="1" applyBorder="1" applyAlignment="1" applyProtection="1">
      <alignment horizontal="left" wrapText="1"/>
      <protection locked="0"/>
    </xf>
    <xf numFmtId="167" fontId="21" fillId="0" borderId="17" xfId="0" applyNumberFormat="1" applyFont="1" applyBorder="1" applyAlignment="1" applyProtection="1">
      <alignment horizontal="left" wrapText="1"/>
      <protection locked="0"/>
    </xf>
    <xf numFmtId="167" fontId="24" fillId="0" borderId="15" xfId="0" applyNumberFormat="1" applyFont="1" applyBorder="1" applyAlignment="1" applyProtection="1">
      <alignment wrapText="1"/>
      <protection locked="0"/>
    </xf>
    <xf numFmtId="167" fontId="52" fillId="0" borderId="15" xfId="0" applyNumberFormat="1" applyFont="1" applyBorder="1" applyAlignment="1" applyProtection="1">
      <alignment horizontal="left" wrapText="1"/>
      <protection locked="0"/>
    </xf>
    <xf numFmtId="167" fontId="52" fillId="0" borderId="17" xfId="0" applyNumberFormat="1" applyFont="1" applyBorder="1" applyAlignment="1" applyProtection="1">
      <alignment horizontal="left" wrapText="1"/>
      <protection locked="0"/>
    </xf>
    <xf numFmtId="171" fontId="3" fillId="0" borderId="3" xfId="8" applyNumberFormat="1" applyFont="1" applyBorder="1" applyAlignment="1">
      <alignment horizontal="center" vertical="center" wrapText="1"/>
    </xf>
    <xf numFmtId="171" fontId="3" fillId="0" borderId="9" xfId="8" applyNumberFormat="1" applyFont="1" applyBorder="1" applyAlignment="1">
      <alignment horizontal="center" vertical="center" wrapText="1"/>
    </xf>
    <xf numFmtId="171" fontId="3" fillId="0" borderId="11" xfId="8" applyNumberFormat="1" applyFont="1" applyBorder="1" applyAlignment="1">
      <alignment horizontal="center" vertical="center" wrapText="1"/>
    </xf>
    <xf numFmtId="167" fontId="21" fillId="0" borderId="15" xfId="0" applyNumberFormat="1" applyFont="1" applyBorder="1" applyAlignment="1" applyProtection="1">
      <alignment wrapText="1"/>
      <protection locked="0"/>
    </xf>
    <xf numFmtId="167" fontId="21" fillId="0" borderId="17" xfId="0" applyNumberFormat="1" applyFont="1" applyBorder="1" applyAlignment="1" applyProtection="1">
      <alignment wrapText="1"/>
      <protection locked="0"/>
    </xf>
    <xf numFmtId="0" fontId="38" fillId="0" borderId="0" xfId="6" applyNumberFormat="1" applyFont="1" applyBorder="1" applyAlignment="1">
      <alignment horizontal="center"/>
    </xf>
    <xf numFmtId="0" fontId="39" fillId="0" borderId="0" xfId="0" applyNumberFormat="1" applyFont="1" applyAlignment="1">
      <alignment horizontal="center"/>
    </xf>
    <xf numFmtId="49" fontId="4" fillId="0" borderId="0" xfId="6" applyNumberFormat="1" applyFont="1" applyBorder="1" applyAlignment="1">
      <alignment horizontal="center" wrapText="1"/>
    </xf>
    <xf numFmtId="0" fontId="4" fillId="0" borderId="0" xfId="0" applyFont="1" applyAlignment="1">
      <alignment horizontal="center" wrapText="1"/>
    </xf>
    <xf numFmtId="0" fontId="4" fillId="0" borderId="0" xfId="0" applyFont="1" applyAlignment="1">
      <alignment horizontal="center" vertical="top" wrapText="1"/>
    </xf>
    <xf numFmtId="0" fontId="4" fillId="0" borderId="0" xfId="6" applyFont="1" applyBorder="1" applyAlignment="1">
      <alignment horizontal="left" vertical="top" wrapText="1"/>
    </xf>
    <xf numFmtId="0" fontId="4" fillId="0" borderId="0" xfId="0" applyFont="1" applyBorder="1" applyAlignment="1">
      <alignment horizontal="left" vertical="top" wrapText="1"/>
    </xf>
    <xf numFmtId="49" fontId="3" fillId="0" borderId="1" xfId="0" applyNumberFormat="1" applyFont="1" applyBorder="1" applyAlignment="1">
      <alignment horizontal="center" vertical="center" wrapText="1"/>
    </xf>
    <xf numFmtId="0" fontId="4" fillId="0" borderId="3" xfId="0" applyFont="1" applyBorder="1" applyAlignment="1">
      <alignment vertical="center" wrapText="1"/>
    </xf>
    <xf numFmtId="0" fontId="4" fillId="0" borderId="9" xfId="0" applyFont="1" applyBorder="1" applyAlignment="1">
      <alignment vertical="center" wrapText="1"/>
    </xf>
    <xf numFmtId="0" fontId="4" fillId="0" borderId="11" xfId="0" applyFont="1" applyBorder="1" applyAlignment="1">
      <alignment vertical="center" wrapText="1"/>
    </xf>
    <xf numFmtId="0" fontId="56" fillId="0" borderId="5" xfId="6" applyFont="1" applyBorder="1" applyAlignment="1">
      <alignment horizontal="center" vertical="center" wrapText="1"/>
    </xf>
    <xf numFmtId="0" fontId="56" fillId="0" borderId="6" xfId="0" applyFont="1" applyBorder="1" applyAlignment="1">
      <alignment horizontal="center" vertical="center" wrapText="1"/>
    </xf>
    <xf numFmtId="0" fontId="56" fillId="0" borderId="7" xfId="0" applyFont="1" applyBorder="1" applyAlignment="1">
      <alignment horizontal="center" vertical="center" wrapText="1"/>
    </xf>
    <xf numFmtId="0" fontId="56" fillId="0" borderId="48" xfId="6" applyFont="1" applyBorder="1" applyAlignment="1">
      <alignment horizontal="center" vertical="center" wrapText="1"/>
    </xf>
    <xf numFmtId="0" fontId="56" fillId="0" borderId="50" xfId="0" applyFont="1" applyBorder="1" applyAlignment="1">
      <alignment horizontal="center" vertical="center" wrapText="1"/>
    </xf>
    <xf numFmtId="0" fontId="17" fillId="0" borderId="49" xfId="6" applyFont="1" applyBorder="1" applyAlignment="1">
      <alignment horizontal="center" vertical="center" wrapText="1"/>
    </xf>
    <xf numFmtId="0" fontId="17" fillId="0" borderId="29" xfId="6" applyFont="1" applyBorder="1" applyAlignment="1">
      <alignment horizontal="center" vertical="center" wrapText="1"/>
    </xf>
    <xf numFmtId="0" fontId="38" fillId="0" borderId="0" xfId="6" applyNumberFormat="1" applyFont="1" applyBorder="1" applyAlignment="1">
      <alignment horizontal="center" vertical="top" wrapText="1"/>
    </xf>
    <xf numFmtId="0" fontId="38" fillId="0" borderId="0" xfId="0" applyNumberFormat="1" applyFont="1" applyAlignment="1">
      <alignment horizontal="center" vertical="top" wrapText="1"/>
    </xf>
    <xf numFmtId="0" fontId="16" fillId="0" borderId="0" xfId="0" applyNumberFormat="1" applyFont="1" applyAlignment="1">
      <alignment horizontal="center" vertical="top" wrapText="1"/>
    </xf>
    <xf numFmtId="49" fontId="3" fillId="0" borderId="0" xfId="6" applyNumberFormat="1" applyFont="1" applyBorder="1" applyAlignment="1">
      <alignment horizontal="center" vertical="center" wrapText="1"/>
    </xf>
    <xf numFmtId="0" fontId="3" fillId="0" borderId="0" xfId="0" applyFont="1" applyAlignment="1">
      <alignment horizontal="center" vertical="center" wrapText="1"/>
    </xf>
    <xf numFmtId="49" fontId="16" fillId="0" borderId="0" xfId="6" applyNumberFormat="1" applyFont="1" applyBorder="1" applyAlignment="1">
      <alignment horizontal="center" vertical="center" wrapText="1"/>
    </xf>
    <xf numFmtId="0" fontId="16" fillId="0" borderId="0" xfId="0" applyFont="1" applyAlignment="1">
      <alignment horizontal="center" vertical="center" wrapText="1"/>
    </xf>
    <xf numFmtId="0" fontId="17" fillId="0" borderId="0" xfId="6" applyFont="1" applyBorder="1" applyAlignment="1">
      <alignment horizontal="left" vertical="top" wrapText="1"/>
    </xf>
    <xf numFmtId="0" fontId="17" fillId="0" borderId="0" xfId="0" applyFont="1" applyBorder="1" applyAlignment="1">
      <alignment horizontal="left" vertical="top" wrapText="1"/>
    </xf>
    <xf numFmtId="0" fontId="4" fillId="0" borderId="15" xfId="0" applyFont="1" applyBorder="1" applyAlignment="1">
      <alignment vertical="center" wrapText="1"/>
    </xf>
    <xf numFmtId="0" fontId="4" fillId="0" borderId="17" xfId="0" applyFont="1" applyBorder="1" applyAlignment="1">
      <alignment vertical="center" wrapText="1"/>
    </xf>
    <xf numFmtId="0" fontId="22" fillId="0" borderId="5" xfId="6" applyFont="1" applyBorder="1" applyAlignment="1">
      <alignment horizontal="center" vertical="center" wrapText="1"/>
    </xf>
    <xf numFmtId="0" fontId="22" fillId="0" borderId="6" xfId="6" applyFont="1" applyBorder="1" applyAlignment="1">
      <alignment horizontal="center" vertical="center" wrapText="1"/>
    </xf>
    <xf numFmtId="0" fontId="22" fillId="0" borderId="7" xfId="6" applyFont="1" applyBorder="1" applyAlignment="1">
      <alignment horizontal="center" vertical="center" wrapText="1"/>
    </xf>
    <xf numFmtId="0" fontId="17" fillId="0" borderId="26" xfId="6" applyFont="1" applyBorder="1" applyAlignment="1">
      <alignment horizontal="center" vertical="center" wrapText="1"/>
    </xf>
    <xf numFmtId="0" fontId="17" fillId="0" borderId="27" xfId="0" applyFont="1" applyBorder="1" applyAlignment="1">
      <alignment horizontal="center" vertical="center" wrapText="1"/>
    </xf>
    <xf numFmtId="0" fontId="17" fillId="0" borderId="51" xfId="0" applyFont="1" applyBorder="1" applyAlignment="1">
      <alignment horizontal="center" vertical="center" wrapText="1"/>
    </xf>
    <xf numFmtId="0" fontId="17" fillId="0" borderId="52" xfId="0" applyFont="1" applyBorder="1" applyAlignment="1">
      <alignment horizontal="center" vertical="center" wrapText="1"/>
    </xf>
    <xf numFmtId="167" fontId="61" fillId="0" borderId="20" xfId="7" applyNumberFormat="1" applyFont="1" applyBorder="1" applyAlignment="1">
      <alignment vertical="center" wrapText="1"/>
    </xf>
    <xf numFmtId="167" fontId="61" fillId="0" borderId="21" xfId="7" applyNumberFormat="1" applyFont="1" applyBorder="1" applyAlignment="1">
      <alignment vertical="center" wrapText="1"/>
    </xf>
    <xf numFmtId="0" fontId="29" fillId="0" borderId="0" xfId="3" applyFont="1" applyAlignment="1">
      <alignment horizontal="left" wrapText="1"/>
    </xf>
    <xf numFmtId="0" fontId="55" fillId="0" borderId="0" xfId="0" applyFont="1" applyBorder="1" applyAlignment="1">
      <alignment horizontal="center" vertical="center"/>
    </xf>
    <xf numFmtId="0" fontId="22" fillId="0" borderId="0" xfId="7" applyFont="1" applyBorder="1" applyAlignment="1">
      <alignment horizontal="left" wrapText="1"/>
    </xf>
    <xf numFmtId="0" fontId="22" fillId="0" borderId="0" xfId="7" applyFont="1" applyBorder="1" applyAlignment="1">
      <alignment horizontal="left" vertical="top" wrapText="1"/>
    </xf>
    <xf numFmtId="172" fontId="56" fillId="0" borderId="5" xfId="7" applyNumberFormat="1" applyFont="1" applyBorder="1" applyAlignment="1">
      <alignment horizontal="center" vertical="center"/>
    </xf>
    <xf numFmtId="0" fontId="5" fillId="0" borderId="7" xfId="0" applyFont="1" applyBorder="1" applyAlignment="1">
      <alignment horizontal="center" vertical="center"/>
    </xf>
    <xf numFmtId="0" fontId="56" fillId="0" borderId="50" xfId="6" applyFont="1" applyBorder="1" applyAlignment="1">
      <alignment horizontal="center" vertical="center" wrapText="1"/>
    </xf>
    <xf numFmtId="167" fontId="21" fillId="0" borderId="0" xfId="0" applyNumberFormat="1" applyFont="1" applyBorder="1" applyAlignment="1" applyProtection="1">
      <alignment wrapText="1"/>
      <protection locked="0"/>
    </xf>
    <xf numFmtId="167" fontId="52" fillId="0" borderId="15" xfId="0" applyNumberFormat="1" applyFont="1" applyFill="1" applyBorder="1" applyAlignment="1" applyProtection="1">
      <alignment horizontal="left" vertical="top" wrapText="1"/>
      <protection locked="0"/>
    </xf>
    <xf numFmtId="167" fontId="52" fillId="0" borderId="0" xfId="0" applyNumberFormat="1" applyFont="1" applyFill="1" applyBorder="1" applyAlignment="1" applyProtection="1">
      <alignment horizontal="left" vertical="top" wrapText="1"/>
      <protection locked="0"/>
    </xf>
    <xf numFmtId="167" fontId="52" fillId="0" borderId="17" xfId="0" applyNumberFormat="1" applyFont="1" applyFill="1" applyBorder="1" applyAlignment="1" applyProtection="1">
      <alignment horizontal="left" vertical="top" wrapText="1"/>
      <protection locked="0"/>
    </xf>
    <xf numFmtId="0" fontId="59" fillId="0" borderId="0" xfId="6" applyNumberFormat="1" applyFont="1" applyFill="1" applyBorder="1" applyAlignment="1">
      <alignment horizontal="center" vertical="center" wrapText="1"/>
    </xf>
    <xf numFmtId="0" fontId="60" fillId="0" borderId="0" xfId="0" applyNumberFormat="1" applyFont="1" applyFill="1" applyAlignment="1">
      <alignment horizontal="center" vertical="center" wrapText="1"/>
    </xf>
    <xf numFmtId="49" fontId="3" fillId="0" borderId="0" xfId="6"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xf numFmtId="49" fontId="4" fillId="0" borderId="0" xfId="6" applyNumberFormat="1" applyFont="1" applyFill="1" applyBorder="1" applyAlignment="1">
      <alignment horizontal="center" vertical="center" wrapText="1"/>
    </xf>
    <xf numFmtId="0" fontId="4" fillId="0" borderId="0" xfId="0" applyFont="1" applyFill="1" applyAlignment="1">
      <alignment horizontal="center" vertical="center" wrapText="1"/>
    </xf>
    <xf numFmtId="0" fontId="0" fillId="0" borderId="0" xfId="0" applyFill="1" applyAlignment="1"/>
    <xf numFmtId="0" fontId="22" fillId="0" borderId="0" xfId="6" applyFont="1" applyFill="1" applyBorder="1" applyAlignment="1">
      <alignment horizontal="left" vertical="top" wrapText="1"/>
    </xf>
    <xf numFmtId="0" fontId="22" fillId="0" borderId="0" xfId="0" applyFont="1" applyFill="1" applyBorder="1" applyAlignment="1">
      <alignment horizontal="left" vertical="top" wrapText="1"/>
    </xf>
    <xf numFmtId="0" fontId="11" fillId="0" borderId="1" xfId="0" applyFont="1" applyFill="1" applyBorder="1" applyAlignment="1">
      <alignment horizontal="center" vertical="center" wrapText="1"/>
    </xf>
    <xf numFmtId="0" fontId="56" fillId="0" borderId="3" xfId="0" applyFont="1" applyFill="1" applyBorder="1" applyAlignment="1">
      <alignment wrapText="1"/>
    </xf>
    <xf numFmtId="0" fontId="56" fillId="0" borderId="15" xfId="0" applyFont="1" applyFill="1" applyBorder="1" applyAlignment="1">
      <alignment wrapText="1"/>
    </xf>
    <xf numFmtId="0" fontId="56" fillId="0" borderId="17" xfId="0" applyFont="1" applyFill="1" applyBorder="1" applyAlignment="1">
      <alignment wrapText="1"/>
    </xf>
    <xf numFmtId="0" fontId="56" fillId="0" borderId="9" xfId="0" applyFont="1" applyFill="1" applyBorder="1" applyAlignment="1">
      <alignment wrapText="1"/>
    </xf>
    <xf numFmtId="0" fontId="56" fillId="0" borderId="11" xfId="0" applyFont="1" applyFill="1" applyBorder="1" applyAlignment="1">
      <alignment wrapText="1"/>
    </xf>
    <xf numFmtId="0" fontId="56" fillId="0" borderId="5" xfId="6" applyFont="1" applyFill="1" applyBorder="1" applyAlignment="1">
      <alignment horizontal="center" vertical="center" wrapText="1"/>
    </xf>
    <xf numFmtId="0" fontId="56" fillId="0" borderId="6" xfId="6" applyFont="1" applyFill="1" applyBorder="1" applyAlignment="1">
      <alignment horizontal="center" vertical="center" wrapText="1"/>
    </xf>
    <xf numFmtId="0" fontId="56" fillId="0" borderId="7" xfId="6" applyFont="1" applyFill="1" applyBorder="1" applyAlignment="1">
      <alignment horizontal="center" vertical="center" wrapText="1"/>
    </xf>
    <xf numFmtId="0" fontId="4" fillId="0" borderId="26" xfId="6" applyFont="1" applyFill="1" applyBorder="1" applyAlignment="1">
      <alignment horizontal="center" vertical="center" wrapText="1"/>
    </xf>
    <xf numFmtId="0" fontId="0" fillId="0" borderId="27" xfId="0" applyFill="1" applyBorder="1" applyAlignment="1">
      <alignment horizontal="center" vertical="center" wrapText="1"/>
    </xf>
    <xf numFmtId="0" fontId="0" fillId="0" borderId="51" xfId="0" applyFill="1" applyBorder="1" applyAlignment="1">
      <alignment horizontal="center" vertical="center" wrapText="1"/>
    </xf>
    <xf numFmtId="0" fontId="0" fillId="0" borderId="52" xfId="0" applyFill="1" applyBorder="1" applyAlignment="1">
      <alignment horizontal="center" vertical="center" wrapText="1"/>
    </xf>
    <xf numFmtId="0" fontId="22" fillId="0" borderId="49" xfId="6" applyFont="1" applyFill="1" applyBorder="1" applyAlignment="1">
      <alignment horizontal="center" vertical="center" wrapText="1"/>
    </xf>
    <xf numFmtId="0" fontId="22" fillId="0" borderId="29" xfId="6" applyFont="1" applyFill="1" applyBorder="1" applyAlignment="1">
      <alignment horizontal="center" vertical="center" wrapText="1"/>
    </xf>
    <xf numFmtId="167" fontId="21" fillId="0" borderId="15" xfId="0" applyNumberFormat="1" applyFont="1" applyFill="1" applyBorder="1" applyAlignment="1" applyProtection="1">
      <alignment wrapText="1"/>
      <protection locked="0"/>
    </xf>
    <xf numFmtId="167" fontId="21" fillId="0" borderId="17" xfId="0" applyNumberFormat="1" applyFont="1" applyFill="1" applyBorder="1" applyAlignment="1" applyProtection="1">
      <alignment wrapText="1"/>
      <protection locked="0"/>
    </xf>
    <xf numFmtId="167" fontId="52" fillId="0" borderId="15" xfId="0" applyNumberFormat="1" applyFont="1" applyFill="1" applyBorder="1" applyAlignment="1" applyProtection="1">
      <alignment horizontal="left" wrapText="1"/>
      <protection locked="0"/>
    </xf>
    <xf numFmtId="167" fontId="52" fillId="0" borderId="17" xfId="0" applyNumberFormat="1" applyFont="1" applyFill="1" applyBorder="1" applyAlignment="1" applyProtection="1">
      <alignment horizontal="left" wrapText="1"/>
      <protection locked="0"/>
    </xf>
    <xf numFmtId="0" fontId="59" fillId="0" borderId="0" xfId="6" applyNumberFormat="1" applyFont="1" applyBorder="1" applyAlignment="1">
      <alignment horizontal="center" vertical="center" wrapText="1"/>
    </xf>
    <xf numFmtId="0" fontId="60" fillId="0" borderId="0" xfId="0" applyNumberFormat="1" applyFont="1" applyAlignment="1">
      <alignment horizontal="center" vertical="center" wrapText="1"/>
    </xf>
    <xf numFmtId="49" fontId="3" fillId="0" borderId="0" xfId="6" applyNumberFormat="1" applyFont="1" applyBorder="1" applyAlignment="1">
      <alignment horizontal="center" vertical="top" wrapText="1"/>
    </xf>
    <xf numFmtId="0" fontId="3" fillId="0" borderId="0" xfId="0" applyFont="1" applyAlignment="1">
      <alignment horizontal="center" vertical="top" wrapText="1"/>
    </xf>
    <xf numFmtId="0" fontId="6" fillId="0" borderId="0" xfId="0" applyFont="1" applyAlignment="1">
      <alignment vertical="top"/>
    </xf>
    <xf numFmtId="49" fontId="3" fillId="0" borderId="0" xfId="6" applyNumberFormat="1" applyFont="1" applyBorder="1" applyAlignment="1">
      <alignment horizontal="center" wrapText="1"/>
    </xf>
    <xf numFmtId="0" fontId="3" fillId="0" borderId="0" xfId="0" applyFont="1" applyAlignment="1">
      <alignment horizontal="center" wrapText="1"/>
    </xf>
    <xf numFmtId="0" fontId="6" fillId="0" borderId="0" xfId="0" applyFont="1" applyAlignment="1"/>
    <xf numFmtId="0" fontId="22" fillId="0" borderId="0" xfId="6" applyFont="1" applyBorder="1" applyAlignment="1">
      <alignment horizontal="left" vertical="top" wrapText="1"/>
    </xf>
    <xf numFmtId="0" fontId="22" fillId="0" borderId="0" xfId="0" applyFont="1" applyBorder="1" applyAlignment="1">
      <alignment horizontal="left" vertical="top" wrapText="1"/>
    </xf>
    <xf numFmtId="0" fontId="11" fillId="0" borderId="1" xfId="0" applyFont="1" applyBorder="1" applyAlignment="1">
      <alignment horizontal="center" vertical="center" wrapText="1"/>
    </xf>
    <xf numFmtId="0" fontId="56" fillId="0" borderId="3" xfId="0" applyFont="1" applyBorder="1" applyAlignment="1">
      <alignment wrapText="1"/>
    </xf>
    <xf numFmtId="0" fontId="56" fillId="0" borderId="15" xfId="0" applyFont="1" applyBorder="1" applyAlignment="1">
      <alignment wrapText="1"/>
    </xf>
    <xf numFmtId="0" fontId="56" fillId="0" borderId="17" xfId="0" applyFont="1" applyBorder="1" applyAlignment="1">
      <alignment wrapText="1"/>
    </xf>
    <xf numFmtId="0" fontId="56" fillId="0" borderId="9" xfId="0" applyFont="1" applyBorder="1" applyAlignment="1">
      <alignment wrapText="1"/>
    </xf>
    <xf numFmtId="0" fontId="56" fillId="0" borderId="11" xfId="0" applyFont="1" applyBorder="1" applyAlignment="1">
      <alignment wrapText="1"/>
    </xf>
    <xf numFmtId="0" fontId="56" fillId="0" borderId="6" xfId="6" applyFont="1" applyBorder="1" applyAlignment="1">
      <alignment horizontal="center" vertical="center" wrapText="1"/>
    </xf>
    <xf numFmtId="0" fontId="56" fillId="0" borderId="7" xfId="6" applyFont="1" applyBorder="1" applyAlignment="1">
      <alignment horizontal="center" vertical="center" wrapText="1"/>
    </xf>
    <xf numFmtId="0" fontId="4" fillId="0" borderId="26" xfId="6" applyFont="1" applyBorder="1" applyAlignment="1">
      <alignment horizontal="center" vertical="center" wrapText="1"/>
    </xf>
    <xf numFmtId="0" fontId="0" fillId="0" borderId="27"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22" fillId="0" borderId="49" xfId="6" applyFont="1" applyBorder="1" applyAlignment="1">
      <alignment horizontal="center" vertical="center" wrapText="1"/>
    </xf>
    <xf numFmtId="0" fontId="22" fillId="0" borderId="29" xfId="6" applyFont="1" applyBorder="1" applyAlignment="1">
      <alignment horizontal="center" vertical="center" wrapText="1"/>
    </xf>
  </cellXfs>
  <cellStyles count="17">
    <cellStyle name="Normal 2" xfId="11" xr:uid="{00000000-0005-0000-0000-000001000000}"/>
    <cellStyle name="Normal 2 2" xfId="12" xr:uid="{00000000-0005-0000-0000-000002000000}"/>
    <cellStyle name="Normal 3" xfId="10" xr:uid="{00000000-0005-0000-0000-000003000000}"/>
    <cellStyle name="Normal_COVER01" xfId="5" xr:uid="{00000000-0005-0000-0000-000004000000}"/>
    <cellStyle name="Normal_COVER05" xfId="4" xr:uid="{00000000-0005-0000-0000-000005000000}"/>
    <cellStyle name="Procent" xfId="1" builtinId="5"/>
    <cellStyle name="Standaard" xfId="0" builtinId="0"/>
    <cellStyle name="Standaard 2" xfId="13" xr:uid="{00000000-0005-0000-0000-000007000000}"/>
    <cellStyle name="Standaard 3" xfId="14" xr:uid="{00000000-0005-0000-0000-000008000000}"/>
    <cellStyle name="Standaard 3 2" xfId="15" xr:uid="{00000000-0005-0000-0000-000009000000}"/>
    <cellStyle name="Standaard 3 3" xfId="16" xr:uid="{00000000-0005-0000-0000-00000A000000}"/>
    <cellStyle name="Standaard_BR03" xfId="2" xr:uid="{00000000-0005-0000-0000-00000B000000}"/>
    <cellStyle name="Standaard_BR05" xfId="8" xr:uid="{00000000-0005-0000-0000-00000C000000}"/>
    <cellStyle name="Standaard_BR31" xfId="9" xr:uid="{00000000-0005-0000-0000-00000D000000}"/>
    <cellStyle name="Standaard_tabel 1" xfId="3" xr:uid="{00000000-0005-0000-0000-00000E000000}"/>
    <cellStyle name="Standaard_tabel 2" xfId="6" xr:uid="{00000000-0005-0000-0000-00000F000000}"/>
    <cellStyle name="Standaard_tabel 3" xfId="7"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35"/>
  <sheetViews>
    <sheetView zoomScaleNormal="100" zoomScaleSheetLayoutView="100" workbookViewId="0">
      <selection sqref="A1:P1"/>
    </sheetView>
  </sheetViews>
  <sheetFormatPr defaultColWidth="11.44140625" defaultRowHeight="13.2" x14ac:dyDescent="0.25"/>
  <cols>
    <col min="1" max="1" width="2.33203125" customWidth="1"/>
    <col min="2" max="2" width="4.6640625" customWidth="1"/>
    <col min="3" max="3" width="25.6640625" bestFit="1" customWidth="1"/>
    <col min="4" max="16" width="10.6640625" customWidth="1"/>
    <col min="17" max="17" width="9.6640625" hidden="1" customWidth="1"/>
    <col min="18" max="19" width="9.109375" hidden="1" customWidth="1"/>
    <col min="20" max="20" width="15" hidden="1" customWidth="1"/>
    <col min="21" max="24" width="9.109375" customWidth="1"/>
  </cols>
  <sheetData>
    <row r="1" spans="1:18" s="1" customFormat="1" ht="24.75" customHeight="1" x14ac:dyDescent="0.3">
      <c r="A1" s="477" t="str">
        <f>"Répartition des employeurs et des travailleurs par organisme de base au "&amp;Feuil1!A7&amp;" "&amp;Feuil1!A8&amp;" "</f>
        <v xml:space="preserve">Répartition des employeurs et des travailleurs par organisme de base au 31 décembre 2022 </v>
      </c>
      <c r="B1" s="478"/>
      <c r="C1" s="478"/>
      <c r="D1" s="478"/>
      <c r="E1" s="478"/>
      <c r="F1" s="478"/>
      <c r="G1" s="478"/>
      <c r="H1" s="478"/>
      <c r="I1" s="478"/>
      <c r="J1" s="478"/>
      <c r="K1" s="478"/>
      <c r="L1" s="478"/>
      <c r="M1" s="478"/>
      <c r="N1" s="478"/>
      <c r="O1" s="478"/>
      <c r="P1" s="478"/>
      <c r="R1" s="1" t="s">
        <v>0</v>
      </c>
    </row>
    <row r="2" spans="1:18" s="1" customFormat="1" ht="15" customHeight="1" x14ac:dyDescent="0.25">
      <c r="C2" s="2"/>
      <c r="D2" s="2"/>
      <c r="E2" s="2"/>
      <c r="F2" s="2"/>
      <c r="G2" s="2"/>
      <c r="H2" s="2"/>
      <c r="I2" s="2"/>
      <c r="J2" s="2"/>
      <c r="K2" s="2"/>
      <c r="L2" s="2"/>
      <c r="M2" s="2"/>
      <c r="N2" s="2"/>
      <c r="O2" s="2"/>
      <c r="P2" s="2"/>
    </row>
    <row r="3" spans="1:18" s="1" customFormat="1" ht="15" customHeight="1" x14ac:dyDescent="0.25"/>
    <row r="4" spans="1:18" s="1" customFormat="1" ht="15" customHeight="1" thickBot="1" x14ac:dyDescent="0.3">
      <c r="A4" s="479" t="s">
        <v>1</v>
      </c>
      <c r="B4" s="479"/>
      <c r="C4" s="479"/>
      <c r="R4" s="1" t="s">
        <v>2</v>
      </c>
    </row>
    <row r="5" spans="1:18" s="1" customFormat="1" ht="20.25" customHeight="1" x14ac:dyDescent="0.25">
      <c r="A5" s="480" t="s">
        <v>3</v>
      </c>
      <c r="B5" s="481"/>
      <c r="C5" s="482"/>
      <c r="D5" s="486" t="s">
        <v>4</v>
      </c>
      <c r="E5" s="488" t="s">
        <v>5</v>
      </c>
      <c r="F5" s="489"/>
      <c r="G5" s="489"/>
      <c r="H5" s="490" t="s">
        <v>6</v>
      </c>
      <c r="I5" s="491"/>
      <c r="J5" s="492"/>
      <c r="K5" s="488" t="s">
        <v>7</v>
      </c>
      <c r="L5" s="488"/>
      <c r="M5" s="488"/>
      <c r="N5" s="490" t="s">
        <v>8</v>
      </c>
      <c r="O5" s="493"/>
      <c r="P5" s="494"/>
      <c r="R5" s="345"/>
    </row>
    <row r="6" spans="1:18" s="1" customFormat="1" ht="21.75" customHeight="1" x14ac:dyDescent="0.25">
      <c r="A6" s="483"/>
      <c r="B6" s="484"/>
      <c r="C6" s="485"/>
      <c r="D6" s="487"/>
      <c r="E6" s="3" t="s">
        <v>9</v>
      </c>
      <c r="F6" s="3" t="s">
        <v>10</v>
      </c>
      <c r="G6" s="3" t="s">
        <v>11</v>
      </c>
      <c r="H6" s="4" t="s">
        <v>9</v>
      </c>
      <c r="I6" s="3" t="s">
        <v>10</v>
      </c>
      <c r="J6" s="3" t="s">
        <v>11</v>
      </c>
      <c r="K6" s="3" t="s">
        <v>9</v>
      </c>
      <c r="L6" s="3" t="s">
        <v>10</v>
      </c>
      <c r="M6" s="3" t="s">
        <v>11</v>
      </c>
      <c r="N6" s="3" t="s">
        <v>9</v>
      </c>
      <c r="O6" s="3" t="s">
        <v>10</v>
      </c>
      <c r="P6" s="5" t="s">
        <v>11</v>
      </c>
    </row>
    <row r="7" spans="1:18" s="1" customFormat="1" ht="9.75" customHeight="1" x14ac:dyDescent="0.25">
      <c r="A7" s="6"/>
      <c r="B7" s="7"/>
      <c r="C7" s="8"/>
      <c r="D7" s="9"/>
      <c r="E7" s="10"/>
      <c r="F7" s="10"/>
      <c r="G7" s="10"/>
      <c r="H7" s="10"/>
      <c r="I7" s="10"/>
      <c r="J7" s="10"/>
      <c r="K7" s="10"/>
      <c r="L7" s="10"/>
      <c r="M7" s="10"/>
      <c r="N7" s="10"/>
      <c r="O7" s="10"/>
      <c r="P7" s="11"/>
    </row>
    <row r="8" spans="1:18" s="1" customFormat="1" ht="32.25" customHeight="1" x14ac:dyDescent="0.25">
      <c r="A8" s="6"/>
      <c r="B8" s="12" t="s">
        <v>249</v>
      </c>
      <c r="C8" s="13"/>
      <c r="D8" s="427">
        <f>SUM(D9:D10)</f>
        <v>236361</v>
      </c>
      <c r="E8" s="428">
        <f t="shared" ref="E8:F8" si="0">SUM(E9:E10)</f>
        <v>934105</v>
      </c>
      <c r="F8" s="428">
        <f t="shared" si="0"/>
        <v>474667</v>
      </c>
      <c r="G8" s="428">
        <f>E8+F8</f>
        <v>1408772</v>
      </c>
      <c r="H8" s="428">
        <f t="shared" ref="H8:I8" si="1">SUM(H9:H10)</f>
        <v>949507</v>
      </c>
      <c r="I8" s="428">
        <f t="shared" si="1"/>
        <v>1323742</v>
      </c>
      <c r="J8" s="428">
        <f>H8+I8</f>
        <v>2273249</v>
      </c>
      <c r="K8" s="428">
        <f t="shared" ref="K8:L8" si="2">SUM(K9:K10)</f>
        <v>235566</v>
      </c>
      <c r="L8" s="428">
        <f t="shared" si="2"/>
        <v>304652</v>
      </c>
      <c r="M8" s="428">
        <f>K8+L8</f>
        <v>540218</v>
      </c>
      <c r="N8" s="428">
        <f t="shared" ref="N8:P10" si="3">E8+H8+K8</f>
        <v>2119178</v>
      </c>
      <c r="O8" s="428">
        <f t="shared" si="3"/>
        <v>2103061</v>
      </c>
      <c r="P8" s="429">
        <f t="shared" si="3"/>
        <v>4222239</v>
      </c>
    </row>
    <row r="9" spans="1:18" s="1" customFormat="1" ht="24.9" customHeight="1" x14ac:dyDescent="0.25">
      <c r="A9" s="6"/>
      <c r="B9" s="14"/>
      <c r="C9" s="15" t="s">
        <v>254</v>
      </c>
      <c r="D9" s="430">
        <v>232001</v>
      </c>
      <c r="E9" s="431">
        <v>861554</v>
      </c>
      <c r="F9" s="431">
        <v>410852</v>
      </c>
      <c r="G9" s="432">
        <f>E9+F9</f>
        <v>1272406</v>
      </c>
      <c r="H9" s="431">
        <v>797781</v>
      </c>
      <c r="I9" s="431">
        <v>1027548</v>
      </c>
      <c r="J9" s="432">
        <f>H9+I9</f>
        <v>1825329</v>
      </c>
      <c r="K9" s="431">
        <v>0</v>
      </c>
      <c r="L9" s="431">
        <v>0</v>
      </c>
      <c r="M9" s="432">
        <f>K9+L9</f>
        <v>0</v>
      </c>
      <c r="N9" s="432">
        <f t="shared" si="3"/>
        <v>1659335</v>
      </c>
      <c r="O9" s="432">
        <f t="shared" si="3"/>
        <v>1438400</v>
      </c>
      <c r="P9" s="433">
        <f t="shared" si="3"/>
        <v>3097735</v>
      </c>
    </row>
    <row r="10" spans="1:18" s="1" customFormat="1" ht="24.9" customHeight="1" x14ac:dyDescent="0.25">
      <c r="A10" s="6"/>
      <c r="B10" s="14"/>
      <c r="C10" s="15" t="s">
        <v>12</v>
      </c>
      <c r="D10" s="430">
        <v>4360</v>
      </c>
      <c r="E10" s="431">
        <v>72551</v>
      </c>
      <c r="F10" s="431">
        <v>63815</v>
      </c>
      <c r="G10" s="432">
        <f>E10+F10</f>
        <v>136366</v>
      </c>
      <c r="H10" s="431">
        <v>151726</v>
      </c>
      <c r="I10" s="431">
        <v>296194</v>
      </c>
      <c r="J10" s="432">
        <f>H10+I10</f>
        <v>447920</v>
      </c>
      <c r="K10" s="431">
        <v>235566</v>
      </c>
      <c r="L10" s="431">
        <v>304652</v>
      </c>
      <c r="M10" s="432">
        <f>K10+L10</f>
        <v>540218</v>
      </c>
      <c r="N10" s="432">
        <f t="shared" si="3"/>
        <v>459843</v>
      </c>
      <c r="O10" s="432">
        <f t="shared" si="3"/>
        <v>664661</v>
      </c>
      <c r="P10" s="433">
        <f t="shared" si="3"/>
        <v>1124504</v>
      </c>
    </row>
    <row r="11" spans="1:18" s="1" customFormat="1" ht="32.25" hidden="1" customHeight="1" x14ac:dyDescent="0.25">
      <c r="A11" s="16"/>
      <c r="B11" s="12" t="s">
        <v>257</v>
      </c>
      <c r="C11" s="17"/>
      <c r="D11" s="434"/>
      <c r="E11" s="434"/>
      <c r="F11" s="434"/>
      <c r="G11" s="428"/>
      <c r="H11" s="434"/>
      <c r="I11" s="434"/>
      <c r="J11" s="428"/>
      <c r="K11" s="434"/>
      <c r="L11" s="434"/>
      <c r="M11" s="428"/>
      <c r="N11" s="428"/>
      <c r="O11" s="428"/>
      <c r="P11" s="429"/>
    </row>
    <row r="12" spans="1:18" s="21" customFormat="1" ht="32.25" customHeight="1" thickBot="1" x14ac:dyDescent="0.3">
      <c r="A12" s="18"/>
      <c r="B12" s="19" t="s">
        <v>11</v>
      </c>
      <c r="C12" s="20"/>
      <c r="D12" s="435">
        <f>SUM(D8)</f>
        <v>236361</v>
      </c>
      <c r="E12" s="435">
        <f>SUM(E8,E11)</f>
        <v>934105</v>
      </c>
      <c r="F12" s="435">
        <f t="shared" ref="F12:P12" si="4">SUM(F8,F11)</f>
        <v>474667</v>
      </c>
      <c r="G12" s="435">
        <f t="shared" si="4"/>
        <v>1408772</v>
      </c>
      <c r="H12" s="435">
        <f t="shared" si="4"/>
        <v>949507</v>
      </c>
      <c r="I12" s="435">
        <f t="shared" si="4"/>
        <v>1323742</v>
      </c>
      <c r="J12" s="435">
        <f t="shared" si="4"/>
        <v>2273249</v>
      </c>
      <c r="K12" s="436">
        <f t="shared" si="4"/>
        <v>235566</v>
      </c>
      <c r="L12" s="436">
        <f t="shared" si="4"/>
        <v>304652</v>
      </c>
      <c r="M12" s="435">
        <f t="shared" si="4"/>
        <v>540218</v>
      </c>
      <c r="N12" s="435">
        <f t="shared" si="4"/>
        <v>2119178</v>
      </c>
      <c r="O12" s="435">
        <f t="shared" si="4"/>
        <v>2103061</v>
      </c>
      <c r="P12" s="437">
        <f t="shared" si="4"/>
        <v>4222239</v>
      </c>
    </row>
    <row r="13" spans="1:18" s="1" customFormat="1" ht="14.25" customHeight="1" x14ac:dyDescent="0.25">
      <c r="A13" s="23"/>
      <c r="B13" s="23"/>
      <c r="C13" s="23"/>
      <c r="D13" s="23"/>
      <c r="E13" s="23"/>
      <c r="F13" s="23"/>
      <c r="G13" s="23"/>
      <c r="H13" s="23"/>
      <c r="I13" s="23"/>
      <c r="J13" s="23"/>
      <c r="K13" s="23"/>
      <c r="L13" s="23"/>
      <c r="M13" s="23"/>
      <c r="N13" s="23"/>
      <c r="O13" s="23"/>
      <c r="P13" s="23"/>
    </row>
    <row r="14" spans="1:18" s="1" customFormat="1" x14ac:dyDescent="0.25">
      <c r="A14" s="24"/>
      <c r="E14" s="25"/>
      <c r="G14" s="25"/>
      <c r="H14" s="25"/>
      <c r="K14" s="25"/>
    </row>
    <row r="15" spans="1:18" s="1" customFormat="1" x14ac:dyDescent="0.25"/>
    <row r="16" spans="1:18"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sheetData>
  <mergeCells count="8">
    <mergeCell ref="A1:P1"/>
    <mergeCell ref="A4:C4"/>
    <mergeCell ref="A5:C6"/>
    <mergeCell ref="D5:D6"/>
    <mergeCell ref="E5:G5"/>
    <mergeCell ref="H5:J5"/>
    <mergeCell ref="K5:M5"/>
    <mergeCell ref="N5:P5"/>
  </mergeCells>
  <printOptions horizontalCentered="1" verticalCentered="1"/>
  <pageMargins left="0.59055118110236227" right="0.59055118110236227" top="0.51181102362204722" bottom="0.78740157480314965" header="0.31496062992125984" footer="0.51181102362204722"/>
  <pageSetup paperSize="9" scale="7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145"/>
  <sheetViews>
    <sheetView showGridLines="0" view="pageBreakPreview" topLeftCell="U22" zoomScale="56" zoomScaleNormal="80" zoomScaleSheetLayoutView="56" workbookViewId="0">
      <selection activeCell="B1" sqref="B1"/>
    </sheetView>
  </sheetViews>
  <sheetFormatPr defaultColWidth="12.6640625" defaultRowHeight="15.6" x14ac:dyDescent="0.3"/>
  <cols>
    <col min="1" max="1" width="4.44140625" style="231" customWidth="1"/>
    <col min="2" max="2" width="25" style="231" customWidth="1"/>
    <col min="3" max="6" width="10.44140625" style="231" customWidth="1"/>
    <col min="7" max="7" width="10.44140625" style="244" customWidth="1"/>
    <col min="8" max="41" width="10.44140625" style="231" customWidth="1"/>
    <col min="42" max="16384" width="12.6640625" style="231"/>
  </cols>
  <sheetData>
    <row r="1" spans="1:42" s="193" customFormat="1" ht="35.25" customHeight="1" x14ac:dyDescent="0.5">
      <c r="B1" s="232"/>
      <c r="C1" s="232"/>
      <c r="D1" s="232"/>
      <c r="E1" s="232"/>
      <c r="F1" s="232"/>
      <c r="G1" s="232"/>
      <c r="H1" s="232"/>
      <c r="I1" s="232"/>
      <c r="J1" s="232"/>
      <c r="K1" s="232"/>
      <c r="L1" s="232"/>
      <c r="M1" s="232"/>
      <c r="N1" s="232"/>
      <c r="O1" s="232"/>
      <c r="P1" s="232"/>
      <c r="Q1" s="232"/>
      <c r="R1" s="232"/>
      <c r="S1" s="232"/>
      <c r="T1" s="232"/>
      <c r="U1" s="233" t="s">
        <v>197</v>
      </c>
      <c r="V1" s="357" t="str">
        <f>"et par lieu de travail au "&amp;Feuil1!A7&amp;" "&amp;Feuil1!A8&amp;" "</f>
        <v xml:space="preserve">et par lieu de travail au 31 décembre 2022 </v>
      </c>
      <c r="W1" s="191"/>
      <c r="X1" s="191"/>
      <c r="Y1" s="191"/>
      <c r="Z1" s="191"/>
      <c r="AA1" s="191"/>
      <c r="AB1" s="191"/>
      <c r="AC1" s="191"/>
      <c r="AD1" s="191"/>
      <c r="AE1" s="191"/>
      <c r="AF1" s="191"/>
      <c r="AG1" s="191"/>
      <c r="AH1" s="191"/>
      <c r="AI1" s="191"/>
      <c r="AJ1" s="191"/>
      <c r="AK1" s="191"/>
      <c r="AL1" s="191"/>
      <c r="AM1" s="191"/>
      <c r="AN1" s="191"/>
      <c r="AO1" s="191"/>
    </row>
    <row r="2" spans="1:42" s="194" customFormat="1" ht="27.9" customHeight="1" x14ac:dyDescent="0.4">
      <c r="G2" s="234"/>
      <c r="U2" s="235" t="s">
        <v>11</v>
      </c>
      <c r="V2" s="236" t="s">
        <v>198</v>
      </c>
    </row>
    <row r="3" spans="1:42" s="194" customFormat="1" ht="27.9" customHeight="1" x14ac:dyDescent="0.4">
      <c r="G3" s="234"/>
      <c r="T3" s="235"/>
      <c r="U3" s="237"/>
    </row>
    <row r="4" spans="1:42" s="201" customFormat="1" ht="19.5" customHeight="1" x14ac:dyDescent="0.25">
      <c r="A4" s="199"/>
      <c r="B4" s="200"/>
      <c r="C4" s="200"/>
      <c r="D4" s="200"/>
      <c r="E4" s="200"/>
      <c r="F4" s="200"/>
      <c r="G4" s="238"/>
      <c r="H4" s="200"/>
      <c r="I4" s="200"/>
      <c r="J4" s="200"/>
      <c r="K4" s="200"/>
      <c r="L4" s="200"/>
      <c r="M4" s="200"/>
      <c r="N4" s="200"/>
      <c r="O4" s="200"/>
      <c r="P4" s="200"/>
      <c r="Q4" s="200"/>
      <c r="R4" s="200"/>
      <c r="V4" s="239"/>
    </row>
    <row r="5" spans="1:42" s="203" customFormat="1" ht="22.5" customHeight="1" thickBot="1" x14ac:dyDescent="0.3">
      <c r="A5" s="202" t="s">
        <v>199</v>
      </c>
      <c r="G5" s="240"/>
    </row>
    <row r="6" spans="1:42" s="208" customFormat="1" ht="33.15" customHeight="1" x14ac:dyDescent="0.25">
      <c r="A6" s="551" t="s">
        <v>32</v>
      </c>
      <c r="B6" s="557"/>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58"/>
      <c r="B7" s="559"/>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256</v>
      </c>
    </row>
    <row r="8" spans="1:42" s="213" customFormat="1" ht="33.9" customHeight="1" x14ac:dyDescent="0.35">
      <c r="A8" s="211" t="s">
        <v>196</v>
      </c>
      <c r="B8" s="212"/>
      <c r="C8" s="451">
        <f>C9</f>
        <v>158</v>
      </c>
      <c r="D8" s="451">
        <f t="shared" ref="D8:AO8" si="0">D9</f>
        <v>76</v>
      </c>
      <c r="E8" s="451">
        <f t="shared" si="0"/>
        <v>4012</v>
      </c>
      <c r="F8" s="451">
        <f t="shared" si="0"/>
        <v>249</v>
      </c>
      <c r="G8" s="451">
        <f t="shared" si="0"/>
        <v>785</v>
      </c>
      <c r="H8" s="451">
        <f t="shared" si="0"/>
        <v>0</v>
      </c>
      <c r="I8" s="451">
        <f t="shared" si="0"/>
        <v>719</v>
      </c>
      <c r="J8" s="451">
        <f t="shared" si="0"/>
        <v>2078</v>
      </c>
      <c r="K8" s="451">
        <f t="shared" si="0"/>
        <v>414</v>
      </c>
      <c r="L8" s="451">
        <f t="shared" si="0"/>
        <v>1457</v>
      </c>
      <c r="M8" s="451">
        <f t="shared" si="0"/>
        <v>148</v>
      </c>
      <c r="N8" s="451">
        <f t="shared" si="0"/>
        <v>660</v>
      </c>
      <c r="O8" s="451">
        <f t="shared" si="0"/>
        <v>908</v>
      </c>
      <c r="P8" s="451">
        <f t="shared" si="0"/>
        <v>3535</v>
      </c>
      <c r="Q8" s="451">
        <f t="shared" si="0"/>
        <v>1053</v>
      </c>
      <c r="R8" s="451">
        <f t="shared" si="0"/>
        <v>16018</v>
      </c>
      <c r="S8" s="451">
        <f t="shared" si="0"/>
        <v>4370</v>
      </c>
      <c r="T8" s="451">
        <f t="shared" si="0"/>
        <v>3549</v>
      </c>
      <c r="U8" s="451">
        <f t="shared" si="0"/>
        <v>12832</v>
      </c>
      <c r="V8" s="451">
        <f t="shared" si="0"/>
        <v>53109</v>
      </c>
      <c r="W8" s="451">
        <f t="shared" si="0"/>
        <v>33649</v>
      </c>
      <c r="X8" s="451">
        <f t="shared" si="0"/>
        <v>27346</v>
      </c>
      <c r="Y8" s="451">
        <f t="shared" si="0"/>
        <v>7880</v>
      </c>
      <c r="Z8" s="451">
        <f t="shared" si="0"/>
        <v>8610</v>
      </c>
      <c r="AA8" s="451">
        <f t="shared" si="0"/>
        <v>18840</v>
      </c>
      <c r="AB8" s="451">
        <f t="shared" si="0"/>
        <v>51914</v>
      </c>
      <c r="AC8" s="451">
        <f t="shared" si="0"/>
        <v>6131</v>
      </c>
      <c r="AD8" s="451">
        <f t="shared" si="0"/>
        <v>30889</v>
      </c>
      <c r="AE8" s="451">
        <f t="shared" si="0"/>
        <v>8085</v>
      </c>
      <c r="AF8" s="451">
        <f t="shared" si="0"/>
        <v>4770</v>
      </c>
      <c r="AG8" s="451">
        <f t="shared" si="0"/>
        <v>68540</v>
      </c>
      <c r="AH8" s="451">
        <f t="shared" si="0"/>
        <v>107133</v>
      </c>
      <c r="AI8" s="451">
        <f t="shared" si="0"/>
        <v>72117</v>
      </c>
      <c r="AJ8" s="451">
        <f t="shared" si="0"/>
        <v>37621</v>
      </c>
      <c r="AK8" s="451">
        <f t="shared" si="0"/>
        <v>37419</v>
      </c>
      <c r="AL8" s="451">
        <f t="shared" si="0"/>
        <v>10759</v>
      </c>
      <c r="AM8" s="451">
        <f t="shared" si="0"/>
        <v>25826</v>
      </c>
      <c r="AN8" s="451">
        <f t="shared" si="0"/>
        <v>515</v>
      </c>
      <c r="AO8" s="451">
        <f t="shared" si="0"/>
        <v>2727</v>
      </c>
      <c r="AP8" s="452">
        <f>R8+S8+T8+U8+V8+W8+X8+Y8+Z8+AA8+AB8+AC8+AD8+AE8+AF8+AG8+AH8+AI8+AJ8+AK8+AL8+AM8+AN8+AO8+C8+D8</f>
        <v>650883</v>
      </c>
    </row>
    <row r="9" spans="1:42" s="216" customFormat="1" ht="21" customHeight="1" x14ac:dyDescent="0.35">
      <c r="A9" s="214"/>
      <c r="B9" s="215" t="s">
        <v>35</v>
      </c>
      <c r="C9" s="453">
        <v>158</v>
      </c>
      <c r="D9" s="453">
        <v>76</v>
      </c>
      <c r="E9" s="453">
        <v>4012</v>
      </c>
      <c r="F9" s="453">
        <v>249</v>
      </c>
      <c r="G9" s="453">
        <v>785</v>
      </c>
      <c r="H9" s="453">
        <v>0</v>
      </c>
      <c r="I9" s="453">
        <v>719</v>
      </c>
      <c r="J9" s="453">
        <v>2078</v>
      </c>
      <c r="K9" s="453">
        <v>414</v>
      </c>
      <c r="L9" s="453">
        <v>1457</v>
      </c>
      <c r="M9" s="453">
        <v>148</v>
      </c>
      <c r="N9" s="453">
        <v>660</v>
      </c>
      <c r="O9" s="453">
        <v>908</v>
      </c>
      <c r="P9" s="453">
        <v>3535</v>
      </c>
      <c r="Q9" s="453">
        <v>1053</v>
      </c>
      <c r="R9" s="453">
        <f>SUM(E9:Q9)</f>
        <v>16018</v>
      </c>
      <c r="S9" s="453">
        <v>4370</v>
      </c>
      <c r="T9" s="453">
        <v>3549</v>
      </c>
      <c r="U9" s="453">
        <v>12832</v>
      </c>
      <c r="V9" s="453">
        <v>53109</v>
      </c>
      <c r="W9" s="453">
        <v>33649</v>
      </c>
      <c r="X9" s="453">
        <v>27346</v>
      </c>
      <c r="Y9" s="453">
        <v>7880</v>
      </c>
      <c r="Z9" s="453">
        <v>8610</v>
      </c>
      <c r="AA9" s="453">
        <v>18840</v>
      </c>
      <c r="AB9" s="453">
        <v>51914</v>
      </c>
      <c r="AC9" s="453">
        <v>6131</v>
      </c>
      <c r="AD9" s="453">
        <v>30889</v>
      </c>
      <c r="AE9" s="453">
        <v>8085</v>
      </c>
      <c r="AF9" s="453">
        <v>4770</v>
      </c>
      <c r="AG9" s="453">
        <v>68540</v>
      </c>
      <c r="AH9" s="453">
        <v>107133</v>
      </c>
      <c r="AI9" s="453">
        <v>72117</v>
      </c>
      <c r="AJ9" s="453">
        <v>37621</v>
      </c>
      <c r="AK9" s="453">
        <v>37419</v>
      </c>
      <c r="AL9" s="453">
        <v>10759</v>
      </c>
      <c r="AM9" s="453">
        <v>25826</v>
      </c>
      <c r="AN9" s="453">
        <v>515</v>
      </c>
      <c r="AO9" s="453">
        <v>2727</v>
      </c>
      <c r="AP9" s="454">
        <f t="shared" ref="AP9:AP64" si="1">R9+S9+T9+U9+V9+W9+X9+Y9+Z9+AA9+AB9+AC9+AD9+AE9+AF9+AG9+AH9+AI9+AJ9+AK9+AL9+AM9+AN9+AO9+C9+D9</f>
        <v>650883</v>
      </c>
    </row>
    <row r="10" spans="1:42" s="213" customFormat="1" ht="33.9" customHeight="1" x14ac:dyDescent="0.35">
      <c r="A10" s="211" t="s">
        <v>36</v>
      </c>
      <c r="B10" s="217"/>
      <c r="C10" s="455">
        <f>C11+C15+C18+C22+C29+C38</f>
        <v>13866</v>
      </c>
      <c r="D10" s="455">
        <f t="shared" ref="D10:AP10" si="2">D11+D15+D18+D22+D29+D38</f>
        <v>479</v>
      </c>
      <c r="E10" s="455">
        <f t="shared" si="2"/>
        <v>71041</v>
      </c>
      <c r="F10" s="455">
        <f t="shared" si="2"/>
        <v>17691</v>
      </c>
      <c r="G10" s="455">
        <f t="shared" si="2"/>
        <v>21954</v>
      </c>
      <c r="H10" s="455">
        <f t="shared" si="2"/>
        <v>3154</v>
      </c>
      <c r="I10" s="455">
        <f t="shared" si="2"/>
        <v>33780</v>
      </c>
      <c r="J10" s="455">
        <f t="shared" si="2"/>
        <v>16002</v>
      </c>
      <c r="K10" s="455">
        <f t="shared" si="2"/>
        <v>33622</v>
      </c>
      <c r="L10" s="455">
        <f t="shared" si="2"/>
        <v>56834</v>
      </c>
      <c r="M10" s="455">
        <f t="shared" si="2"/>
        <v>8842</v>
      </c>
      <c r="N10" s="455">
        <f t="shared" si="2"/>
        <v>6218</v>
      </c>
      <c r="O10" s="455">
        <f t="shared" si="2"/>
        <v>26048</v>
      </c>
      <c r="P10" s="455">
        <f t="shared" si="2"/>
        <v>27227</v>
      </c>
      <c r="Q10" s="455">
        <f t="shared" si="2"/>
        <v>24940</v>
      </c>
      <c r="R10" s="455">
        <f t="shared" si="2"/>
        <v>347353</v>
      </c>
      <c r="S10" s="455">
        <f t="shared" si="2"/>
        <v>9115</v>
      </c>
      <c r="T10" s="455">
        <f t="shared" si="2"/>
        <v>18810</v>
      </c>
      <c r="U10" s="455">
        <f t="shared" si="2"/>
        <v>137733</v>
      </c>
      <c r="V10" s="455">
        <f t="shared" si="2"/>
        <v>329720</v>
      </c>
      <c r="W10" s="455">
        <f t="shared" si="2"/>
        <v>153783</v>
      </c>
      <c r="X10" s="455">
        <f t="shared" si="2"/>
        <v>81111</v>
      </c>
      <c r="Y10" s="455">
        <f t="shared" si="2"/>
        <v>7862</v>
      </c>
      <c r="Z10" s="455">
        <f t="shared" si="2"/>
        <v>6003</v>
      </c>
      <c r="AA10" s="455">
        <f t="shared" si="2"/>
        <v>56401</v>
      </c>
      <c r="AB10" s="455">
        <f t="shared" si="2"/>
        <v>47431</v>
      </c>
      <c r="AC10" s="455">
        <f t="shared" si="2"/>
        <v>11031</v>
      </c>
      <c r="AD10" s="455">
        <f t="shared" si="2"/>
        <v>95809</v>
      </c>
      <c r="AE10" s="455">
        <f t="shared" si="2"/>
        <v>13045</v>
      </c>
      <c r="AF10" s="455">
        <f t="shared" si="2"/>
        <v>14283</v>
      </c>
      <c r="AG10" s="455">
        <f t="shared" si="2"/>
        <v>274390</v>
      </c>
      <c r="AH10" s="455">
        <f t="shared" si="2"/>
        <v>154526</v>
      </c>
      <c r="AI10" s="455">
        <f t="shared" si="2"/>
        <v>245897</v>
      </c>
      <c r="AJ10" s="455">
        <f t="shared" si="2"/>
        <v>142890</v>
      </c>
      <c r="AK10" s="455">
        <f t="shared" si="2"/>
        <v>232156</v>
      </c>
      <c r="AL10" s="455">
        <f t="shared" si="2"/>
        <v>29926</v>
      </c>
      <c r="AM10" s="455">
        <f t="shared" si="2"/>
        <v>30620</v>
      </c>
      <c r="AN10" s="455">
        <f t="shared" si="2"/>
        <v>4010</v>
      </c>
      <c r="AO10" s="455">
        <f t="shared" si="2"/>
        <v>84</v>
      </c>
      <c r="AP10" s="456">
        <f t="shared" si="2"/>
        <v>2458334</v>
      </c>
    </row>
    <row r="11" spans="1:42" s="220" customFormat="1" ht="26.4" customHeight="1" x14ac:dyDescent="0.35">
      <c r="A11" s="218" t="s">
        <v>37</v>
      </c>
      <c r="B11" s="219"/>
      <c r="C11" s="457">
        <f t="shared" ref="C11:Q11" si="3">SUM(C12:C14)</f>
        <v>4838</v>
      </c>
      <c r="D11" s="457">
        <f t="shared" si="3"/>
        <v>332</v>
      </c>
      <c r="E11" s="457">
        <f t="shared" si="3"/>
        <v>16780</v>
      </c>
      <c r="F11" s="457">
        <f t="shared" si="3"/>
        <v>673</v>
      </c>
      <c r="G11" s="457">
        <f t="shared" si="3"/>
        <v>5317</v>
      </c>
      <c r="H11" s="457">
        <f t="shared" si="3"/>
        <v>2199</v>
      </c>
      <c r="I11" s="457">
        <f t="shared" si="3"/>
        <v>19507</v>
      </c>
      <c r="J11" s="457">
        <f t="shared" si="3"/>
        <v>14347</v>
      </c>
      <c r="K11" s="457">
        <f t="shared" si="3"/>
        <v>7355</v>
      </c>
      <c r="L11" s="457">
        <f t="shared" si="3"/>
        <v>16661</v>
      </c>
      <c r="M11" s="457">
        <f t="shared" si="3"/>
        <v>1829</v>
      </c>
      <c r="N11" s="457">
        <f t="shared" si="3"/>
        <v>1276</v>
      </c>
      <c r="O11" s="457">
        <f t="shared" si="3"/>
        <v>8313</v>
      </c>
      <c r="P11" s="457">
        <f t="shared" si="3"/>
        <v>6552</v>
      </c>
      <c r="Q11" s="457">
        <f t="shared" si="3"/>
        <v>7560</v>
      </c>
      <c r="R11" s="457">
        <f t="shared" ref="R11:AO11" si="4">SUM(R12:R14)</f>
        <v>108369</v>
      </c>
      <c r="S11" s="457">
        <f t="shared" si="4"/>
        <v>1892</v>
      </c>
      <c r="T11" s="457">
        <f t="shared" si="4"/>
        <v>6743</v>
      </c>
      <c r="U11" s="457">
        <f t="shared" si="4"/>
        <v>40755</v>
      </c>
      <c r="V11" s="457">
        <f t="shared" si="4"/>
        <v>93688</v>
      </c>
      <c r="W11" s="457">
        <f t="shared" si="4"/>
        <v>51835</v>
      </c>
      <c r="X11" s="457">
        <f t="shared" si="4"/>
        <v>24477</v>
      </c>
      <c r="Y11" s="457">
        <f t="shared" si="4"/>
        <v>3594</v>
      </c>
      <c r="Z11" s="457">
        <f t="shared" si="4"/>
        <v>3360</v>
      </c>
      <c r="AA11" s="457">
        <f t="shared" si="4"/>
        <v>18327</v>
      </c>
      <c r="AB11" s="457">
        <f t="shared" si="4"/>
        <v>17275</v>
      </c>
      <c r="AC11" s="457">
        <f t="shared" si="4"/>
        <v>3641</v>
      </c>
      <c r="AD11" s="457">
        <f t="shared" si="4"/>
        <v>27432</v>
      </c>
      <c r="AE11" s="457">
        <f t="shared" si="4"/>
        <v>3856</v>
      </c>
      <c r="AF11" s="457">
        <f t="shared" si="4"/>
        <v>5181</v>
      </c>
      <c r="AG11" s="457">
        <f t="shared" si="4"/>
        <v>89649</v>
      </c>
      <c r="AH11" s="457">
        <f t="shared" si="4"/>
        <v>44345</v>
      </c>
      <c r="AI11" s="457">
        <f t="shared" si="4"/>
        <v>72013</v>
      </c>
      <c r="AJ11" s="457">
        <f t="shared" si="4"/>
        <v>39751</v>
      </c>
      <c r="AK11" s="457">
        <f t="shared" si="4"/>
        <v>61343</v>
      </c>
      <c r="AL11" s="457">
        <f t="shared" si="4"/>
        <v>9378</v>
      </c>
      <c r="AM11" s="457">
        <f t="shared" si="4"/>
        <v>9466</v>
      </c>
      <c r="AN11" s="457">
        <f t="shared" si="4"/>
        <v>1173</v>
      </c>
      <c r="AO11" s="457">
        <f t="shared" si="4"/>
        <v>43</v>
      </c>
      <c r="AP11" s="458">
        <f t="shared" si="1"/>
        <v>742756</v>
      </c>
    </row>
    <row r="12" spans="1:42" s="216" customFormat="1" ht="21" customHeight="1" x14ac:dyDescent="0.35">
      <c r="A12" s="221"/>
      <c r="B12" s="215" t="s">
        <v>37</v>
      </c>
      <c r="C12" s="453">
        <v>916</v>
      </c>
      <c r="D12" s="453">
        <v>122</v>
      </c>
      <c r="E12" s="453">
        <v>6118</v>
      </c>
      <c r="F12" s="453">
        <v>319</v>
      </c>
      <c r="G12" s="453">
        <v>1727</v>
      </c>
      <c r="H12" s="453">
        <v>2199</v>
      </c>
      <c r="I12" s="453">
        <v>13069</v>
      </c>
      <c r="J12" s="453">
        <v>212</v>
      </c>
      <c r="K12" s="453">
        <v>1971</v>
      </c>
      <c r="L12" s="453">
        <v>8071</v>
      </c>
      <c r="M12" s="453">
        <v>1578</v>
      </c>
      <c r="N12" s="453">
        <v>597</v>
      </c>
      <c r="O12" s="453">
        <v>6108</v>
      </c>
      <c r="P12" s="453">
        <v>399</v>
      </c>
      <c r="Q12" s="453">
        <v>3677</v>
      </c>
      <c r="R12" s="453">
        <f>SUM(E12:Q12)</f>
        <v>46045</v>
      </c>
      <c r="S12" s="453">
        <v>848</v>
      </c>
      <c r="T12" s="453">
        <v>3408</v>
      </c>
      <c r="U12" s="453">
        <v>20816</v>
      </c>
      <c r="V12" s="453">
        <v>54512</v>
      </c>
      <c r="W12" s="453">
        <v>31120</v>
      </c>
      <c r="X12" s="453">
        <v>15923</v>
      </c>
      <c r="Y12" s="453">
        <v>2892</v>
      </c>
      <c r="Z12" s="453">
        <v>643</v>
      </c>
      <c r="AA12" s="453">
        <v>11966</v>
      </c>
      <c r="AB12" s="453">
        <v>13576</v>
      </c>
      <c r="AC12" s="453">
        <v>2524</v>
      </c>
      <c r="AD12" s="453">
        <v>18937</v>
      </c>
      <c r="AE12" s="453">
        <v>764</v>
      </c>
      <c r="AF12" s="453">
        <v>3604</v>
      </c>
      <c r="AG12" s="453">
        <v>60641</v>
      </c>
      <c r="AH12" s="453">
        <v>27254</v>
      </c>
      <c r="AI12" s="453">
        <v>43965</v>
      </c>
      <c r="AJ12" s="453">
        <v>24832</v>
      </c>
      <c r="AK12" s="453">
        <v>33343</v>
      </c>
      <c r="AL12" s="453">
        <v>5504</v>
      </c>
      <c r="AM12" s="453">
        <v>5614</v>
      </c>
      <c r="AN12" s="453">
        <v>705</v>
      </c>
      <c r="AO12" s="453">
        <v>41</v>
      </c>
      <c r="AP12" s="454">
        <f>R12+S12+T12+U12+V12+W12+X12+Y12+Z12+AA12+AB12+AC12+AD12+AE12+AF12+AG12+AH12+AI12+AJ12+AK12+AL12+AM12+AN12+AO12+C12+D12</f>
        <v>430515</v>
      </c>
    </row>
    <row r="13" spans="1:42" s="216" customFormat="1" ht="21" customHeight="1" x14ac:dyDescent="0.35">
      <c r="A13" s="214"/>
      <c r="B13" s="215" t="s">
        <v>38</v>
      </c>
      <c r="C13" s="453">
        <v>1221</v>
      </c>
      <c r="D13" s="453">
        <v>0</v>
      </c>
      <c r="E13" s="453">
        <v>3637</v>
      </c>
      <c r="F13" s="453">
        <v>87</v>
      </c>
      <c r="G13" s="453">
        <v>1281</v>
      </c>
      <c r="H13" s="453">
        <v>0</v>
      </c>
      <c r="I13" s="453">
        <v>2003</v>
      </c>
      <c r="J13" s="453">
        <v>7294</v>
      </c>
      <c r="K13" s="453">
        <v>1601</v>
      </c>
      <c r="L13" s="453">
        <v>2432</v>
      </c>
      <c r="M13" s="453">
        <v>132</v>
      </c>
      <c r="N13" s="453">
        <v>185</v>
      </c>
      <c r="O13" s="453">
        <v>990</v>
      </c>
      <c r="P13" s="453">
        <v>2959</v>
      </c>
      <c r="Q13" s="453">
        <v>1888</v>
      </c>
      <c r="R13" s="453">
        <f>SUM(E13:Q13)</f>
        <v>24489</v>
      </c>
      <c r="S13" s="453">
        <v>796</v>
      </c>
      <c r="T13" s="453">
        <v>960</v>
      </c>
      <c r="U13" s="453">
        <v>6340</v>
      </c>
      <c r="V13" s="453">
        <v>19548</v>
      </c>
      <c r="W13" s="453">
        <v>8753</v>
      </c>
      <c r="X13" s="453">
        <v>3791</v>
      </c>
      <c r="Y13" s="453">
        <v>559</v>
      </c>
      <c r="Z13" s="453">
        <v>2677</v>
      </c>
      <c r="AA13" s="453">
        <v>4544</v>
      </c>
      <c r="AB13" s="453">
        <v>1528</v>
      </c>
      <c r="AC13" s="453">
        <v>516</v>
      </c>
      <c r="AD13" s="453">
        <v>4688</v>
      </c>
      <c r="AE13" s="453">
        <v>1351</v>
      </c>
      <c r="AF13" s="453">
        <v>762</v>
      </c>
      <c r="AG13" s="453">
        <v>12996</v>
      </c>
      <c r="AH13" s="453">
        <v>6642</v>
      </c>
      <c r="AI13" s="453">
        <v>12619</v>
      </c>
      <c r="AJ13" s="453">
        <v>7851</v>
      </c>
      <c r="AK13" s="453">
        <v>12335</v>
      </c>
      <c r="AL13" s="453">
        <v>1798</v>
      </c>
      <c r="AM13" s="453">
        <v>1778</v>
      </c>
      <c r="AN13" s="453">
        <v>182</v>
      </c>
      <c r="AO13" s="453">
        <v>0</v>
      </c>
      <c r="AP13" s="454">
        <f>R13+S13+T13+U13+V13+W13+X13+Y13+Z13+AA13+AB13+AC13+AD13+AE13+AF13+AG13+AH13+AI13+AJ13+AK13+AL13+AM13+AN13+AO13+C13+D13</f>
        <v>138724</v>
      </c>
    </row>
    <row r="14" spans="1:42" s="216" customFormat="1" ht="21" customHeight="1" x14ac:dyDescent="0.35">
      <c r="A14" s="222"/>
      <c r="B14" s="215" t="s">
        <v>39</v>
      </c>
      <c r="C14" s="453">
        <v>2701</v>
      </c>
      <c r="D14" s="453">
        <v>210</v>
      </c>
      <c r="E14" s="453">
        <v>7025</v>
      </c>
      <c r="F14" s="453">
        <v>267</v>
      </c>
      <c r="G14" s="453">
        <v>2309</v>
      </c>
      <c r="H14" s="453">
        <v>0</v>
      </c>
      <c r="I14" s="453">
        <v>4435</v>
      </c>
      <c r="J14" s="453">
        <v>6841</v>
      </c>
      <c r="K14" s="453">
        <v>3783</v>
      </c>
      <c r="L14" s="453">
        <v>6158</v>
      </c>
      <c r="M14" s="453">
        <v>119</v>
      </c>
      <c r="N14" s="453">
        <v>494</v>
      </c>
      <c r="O14" s="453">
        <v>1215</v>
      </c>
      <c r="P14" s="453">
        <v>3194</v>
      </c>
      <c r="Q14" s="453">
        <v>1995</v>
      </c>
      <c r="R14" s="453">
        <f>SUM(E14:Q14)</f>
        <v>37835</v>
      </c>
      <c r="S14" s="453">
        <v>248</v>
      </c>
      <c r="T14" s="453">
        <v>2375</v>
      </c>
      <c r="U14" s="453">
        <v>13599</v>
      </c>
      <c r="V14" s="453">
        <v>19628</v>
      </c>
      <c r="W14" s="453">
        <v>11962</v>
      </c>
      <c r="X14" s="453">
        <v>4763</v>
      </c>
      <c r="Y14" s="453">
        <v>143</v>
      </c>
      <c r="Z14" s="453">
        <v>40</v>
      </c>
      <c r="AA14" s="453">
        <v>1817</v>
      </c>
      <c r="AB14" s="453">
        <v>2171</v>
      </c>
      <c r="AC14" s="453">
        <v>601</v>
      </c>
      <c r="AD14" s="453">
        <v>3807</v>
      </c>
      <c r="AE14" s="453">
        <v>1741</v>
      </c>
      <c r="AF14" s="453">
        <v>815</v>
      </c>
      <c r="AG14" s="453">
        <v>16012</v>
      </c>
      <c r="AH14" s="453">
        <v>10449</v>
      </c>
      <c r="AI14" s="453">
        <v>15429</v>
      </c>
      <c r="AJ14" s="453">
        <v>7068</v>
      </c>
      <c r="AK14" s="453">
        <v>15665</v>
      </c>
      <c r="AL14" s="453">
        <v>2076</v>
      </c>
      <c r="AM14" s="453">
        <v>2074</v>
      </c>
      <c r="AN14" s="453">
        <v>286</v>
      </c>
      <c r="AO14" s="453">
        <v>2</v>
      </c>
      <c r="AP14" s="454">
        <f>R14+S14+T14+U14+V14+W14+X14+Y14+Z14+AA14+AB14+AC14+AD14+AE14+AF14+AG14+AH14+AI14+AJ14+AK14+AL14+AM14+AN14+AO14+C14+D14</f>
        <v>173517</v>
      </c>
    </row>
    <row r="15" spans="1:42" s="220" customFormat="1" ht="26.4" customHeight="1" x14ac:dyDescent="0.35">
      <c r="A15" s="218" t="s">
        <v>40</v>
      </c>
      <c r="B15" s="223"/>
      <c r="C15" s="457">
        <v>1248</v>
      </c>
      <c r="D15" s="457">
        <v>19</v>
      </c>
      <c r="E15" s="457">
        <v>8783</v>
      </c>
      <c r="F15" s="457">
        <v>201</v>
      </c>
      <c r="G15" s="457">
        <v>1760</v>
      </c>
      <c r="H15" s="457">
        <v>474</v>
      </c>
      <c r="I15" s="457">
        <v>2208</v>
      </c>
      <c r="J15" s="457">
        <v>450</v>
      </c>
      <c r="K15" s="457">
        <v>2986</v>
      </c>
      <c r="L15" s="457">
        <v>2354</v>
      </c>
      <c r="M15" s="457">
        <v>551</v>
      </c>
      <c r="N15" s="457">
        <v>1248</v>
      </c>
      <c r="O15" s="457">
        <v>1250</v>
      </c>
      <c r="P15" s="457">
        <v>1814</v>
      </c>
      <c r="Q15" s="457">
        <v>4461</v>
      </c>
      <c r="R15" s="457">
        <f t="shared" ref="R15" si="5">SUM(R16:R17)</f>
        <v>28540</v>
      </c>
      <c r="S15" s="457">
        <v>738</v>
      </c>
      <c r="T15" s="457">
        <v>1994</v>
      </c>
      <c r="U15" s="457">
        <v>13080</v>
      </c>
      <c r="V15" s="457">
        <v>76873</v>
      </c>
      <c r="W15" s="457">
        <v>31215</v>
      </c>
      <c r="X15" s="457">
        <v>12561</v>
      </c>
      <c r="Y15" s="457">
        <v>1995</v>
      </c>
      <c r="Z15" s="457">
        <v>985</v>
      </c>
      <c r="AA15" s="457">
        <v>16859</v>
      </c>
      <c r="AB15" s="457">
        <v>8325</v>
      </c>
      <c r="AC15" s="457">
        <v>1581</v>
      </c>
      <c r="AD15" s="457">
        <v>30939</v>
      </c>
      <c r="AE15" s="457">
        <v>4275</v>
      </c>
      <c r="AF15" s="457">
        <v>3416</v>
      </c>
      <c r="AG15" s="457">
        <v>42910</v>
      </c>
      <c r="AH15" s="457">
        <v>24246</v>
      </c>
      <c r="AI15" s="457">
        <v>41241</v>
      </c>
      <c r="AJ15" s="457">
        <v>20610</v>
      </c>
      <c r="AK15" s="457">
        <v>33954</v>
      </c>
      <c r="AL15" s="457">
        <v>4420</v>
      </c>
      <c r="AM15" s="457">
        <v>5018</v>
      </c>
      <c r="AN15" s="457">
        <v>676</v>
      </c>
      <c r="AO15" s="457">
        <v>40</v>
      </c>
      <c r="AP15" s="458">
        <f t="shared" si="1"/>
        <v>407758</v>
      </c>
    </row>
    <row r="16" spans="1:42" s="216" customFormat="1" ht="21" customHeight="1" x14ac:dyDescent="0.35">
      <c r="A16" s="222"/>
      <c r="B16" s="215" t="s">
        <v>41</v>
      </c>
      <c r="C16" s="453">
        <v>456</v>
      </c>
      <c r="D16" s="453">
        <v>18</v>
      </c>
      <c r="E16" s="453">
        <v>4215</v>
      </c>
      <c r="F16" s="453">
        <v>126</v>
      </c>
      <c r="G16" s="453">
        <v>1096</v>
      </c>
      <c r="H16" s="453">
        <v>474</v>
      </c>
      <c r="I16" s="453">
        <v>1323</v>
      </c>
      <c r="J16" s="453">
        <v>404</v>
      </c>
      <c r="K16" s="453">
        <v>1720</v>
      </c>
      <c r="L16" s="453">
        <v>1243</v>
      </c>
      <c r="M16" s="453">
        <v>238</v>
      </c>
      <c r="N16" s="453">
        <v>612</v>
      </c>
      <c r="O16" s="453">
        <v>926</v>
      </c>
      <c r="P16" s="453">
        <v>1000</v>
      </c>
      <c r="Q16" s="453">
        <v>2400</v>
      </c>
      <c r="R16" s="453">
        <f t="shared" ref="R16:R17" si="6">SUM(E16:Q16)</f>
        <v>15777</v>
      </c>
      <c r="S16" s="453">
        <v>311</v>
      </c>
      <c r="T16" s="453">
        <v>1023</v>
      </c>
      <c r="U16" s="453">
        <v>8544</v>
      </c>
      <c r="V16" s="453">
        <v>58803</v>
      </c>
      <c r="W16" s="453">
        <v>25492</v>
      </c>
      <c r="X16" s="453">
        <v>7438</v>
      </c>
      <c r="Y16" s="453">
        <v>1543</v>
      </c>
      <c r="Z16" s="453">
        <v>859</v>
      </c>
      <c r="AA16" s="453">
        <v>11953</v>
      </c>
      <c r="AB16" s="453">
        <v>3471</v>
      </c>
      <c r="AC16" s="453">
        <v>981</v>
      </c>
      <c r="AD16" s="453">
        <v>22134</v>
      </c>
      <c r="AE16" s="453">
        <v>1020</v>
      </c>
      <c r="AF16" s="453">
        <v>2283</v>
      </c>
      <c r="AG16" s="453">
        <v>30256</v>
      </c>
      <c r="AH16" s="453">
        <v>11878</v>
      </c>
      <c r="AI16" s="453">
        <v>15003</v>
      </c>
      <c r="AJ16" s="453">
        <v>4344</v>
      </c>
      <c r="AK16" s="453">
        <v>15099</v>
      </c>
      <c r="AL16" s="453">
        <v>2112</v>
      </c>
      <c r="AM16" s="453">
        <v>2336</v>
      </c>
      <c r="AN16" s="453">
        <v>320</v>
      </c>
      <c r="AO16" s="453">
        <v>40</v>
      </c>
      <c r="AP16" s="454">
        <f t="shared" si="1"/>
        <v>243494</v>
      </c>
    </row>
    <row r="17" spans="1:42" s="216" customFormat="1" ht="21" customHeight="1" x14ac:dyDescent="0.35">
      <c r="A17" s="222"/>
      <c r="B17" s="215" t="s">
        <v>42</v>
      </c>
      <c r="C17" s="453">
        <v>792</v>
      </c>
      <c r="D17" s="453">
        <v>1</v>
      </c>
      <c r="E17" s="453">
        <v>4568</v>
      </c>
      <c r="F17" s="453">
        <v>75</v>
      </c>
      <c r="G17" s="453">
        <v>664</v>
      </c>
      <c r="H17" s="453">
        <v>0</v>
      </c>
      <c r="I17" s="453">
        <v>885</v>
      </c>
      <c r="J17" s="453">
        <v>46</v>
      </c>
      <c r="K17" s="453">
        <v>1266</v>
      </c>
      <c r="L17" s="453">
        <v>1111</v>
      </c>
      <c r="M17" s="453">
        <v>313</v>
      </c>
      <c r="N17" s="453">
        <v>636</v>
      </c>
      <c r="O17" s="453">
        <v>324</v>
      </c>
      <c r="P17" s="453">
        <v>814</v>
      </c>
      <c r="Q17" s="453">
        <v>2061</v>
      </c>
      <c r="R17" s="453">
        <f t="shared" si="6"/>
        <v>12763</v>
      </c>
      <c r="S17" s="453">
        <v>427</v>
      </c>
      <c r="T17" s="453">
        <v>971</v>
      </c>
      <c r="U17" s="453">
        <v>4536</v>
      </c>
      <c r="V17" s="453">
        <v>18070</v>
      </c>
      <c r="W17" s="453">
        <v>5723</v>
      </c>
      <c r="X17" s="453">
        <v>5123</v>
      </c>
      <c r="Y17" s="453">
        <v>452</v>
      </c>
      <c r="Z17" s="453">
        <v>126</v>
      </c>
      <c r="AA17" s="453">
        <v>4906</v>
      </c>
      <c r="AB17" s="453">
        <v>4854</v>
      </c>
      <c r="AC17" s="453">
        <v>600</v>
      </c>
      <c r="AD17" s="453">
        <v>8805</v>
      </c>
      <c r="AE17" s="453">
        <v>3255</v>
      </c>
      <c r="AF17" s="453">
        <v>1133</v>
      </c>
      <c r="AG17" s="453">
        <v>12654</v>
      </c>
      <c r="AH17" s="453">
        <v>12368</v>
      </c>
      <c r="AI17" s="453">
        <v>26238</v>
      </c>
      <c r="AJ17" s="453">
        <v>16266</v>
      </c>
      <c r="AK17" s="453">
        <v>18855</v>
      </c>
      <c r="AL17" s="453">
        <v>2308</v>
      </c>
      <c r="AM17" s="453">
        <v>2682</v>
      </c>
      <c r="AN17" s="453">
        <v>356</v>
      </c>
      <c r="AO17" s="453">
        <v>0</v>
      </c>
      <c r="AP17" s="454">
        <f t="shared" si="1"/>
        <v>164264</v>
      </c>
    </row>
    <row r="18" spans="1:42" s="220" customFormat="1" ht="26.4" customHeight="1" x14ac:dyDescent="0.35">
      <c r="A18" s="218" t="s">
        <v>43</v>
      </c>
      <c r="B18" s="215"/>
      <c r="C18" s="457">
        <f>SUM(C19:C21)</f>
        <v>2077</v>
      </c>
      <c r="D18" s="457">
        <f t="shared" ref="D18:AO18" si="7">SUM(D19:D21)</f>
        <v>108</v>
      </c>
      <c r="E18" s="457">
        <f t="shared" si="7"/>
        <v>7906</v>
      </c>
      <c r="F18" s="457">
        <f t="shared" si="7"/>
        <v>731</v>
      </c>
      <c r="G18" s="457">
        <f t="shared" si="7"/>
        <v>2726</v>
      </c>
      <c r="H18" s="457">
        <f t="shared" si="7"/>
        <v>0</v>
      </c>
      <c r="I18" s="457">
        <f t="shared" si="7"/>
        <v>3575</v>
      </c>
      <c r="J18" s="457">
        <f t="shared" si="7"/>
        <v>54</v>
      </c>
      <c r="K18" s="457">
        <f t="shared" si="7"/>
        <v>7587</v>
      </c>
      <c r="L18" s="457">
        <f t="shared" si="7"/>
        <v>12313</v>
      </c>
      <c r="M18" s="457">
        <f t="shared" si="7"/>
        <v>1028</v>
      </c>
      <c r="N18" s="457">
        <f t="shared" si="7"/>
        <v>984</v>
      </c>
      <c r="O18" s="457">
        <f t="shared" si="7"/>
        <v>1944</v>
      </c>
      <c r="P18" s="457">
        <f t="shared" si="7"/>
        <v>4005</v>
      </c>
      <c r="Q18" s="457">
        <f t="shared" si="7"/>
        <v>2833</v>
      </c>
      <c r="R18" s="457">
        <f t="shared" si="7"/>
        <v>45686</v>
      </c>
      <c r="S18" s="457">
        <f t="shared" si="7"/>
        <v>1515</v>
      </c>
      <c r="T18" s="457">
        <f t="shared" si="7"/>
        <v>2275</v>
      </c>
      <c r="U18" s="457">
        <f t="shared" si="7"/>
        <v>18492</v>
      </c>
      <c r="V18" s="457">
        <f t="shared" si="7"/>
        <v>37011</v>
      </c>
      <c r="W18" s="457">
        <f t="shared" si="7"/>
        <v>19650</v>
      </c>
      <c r="X18" s="457">
        <f t="shared" si="7"/>
        <v>11785</v>
      </c>
      <c r="Y18" s="457">
        <f t="shared" si="7"/>
        <v>482</v>
      </c>
      <c r="Z18" s="457">
        <f t="shared" si="7"/>
        <v>426</v>
      </c>
      <c r="AA18" s="457">
        <f t="shared" si="7"/>
        <v>4457</v>
      </c>
      <c r="AB18" s="457">
        <f t="shared" si="7"/>
        <v>4670</v>
      </c>
      <c r="AC18" s="457">
        <f t="shared" si="7"/>
        <v>1073</v>
      </c>
      <c r="AD18" s="457">
        <f t="shared" si="7"/>
        <v>7738</v>
      </c>
      <c r="AE18" s="457">
        <f t="shared" si="7"/>
        <v>519</v>
      </c>
      <c r="AF18" s="457">
        <f t="shared" si="7"/>
        <v>1107</v>
      </c>
      <c r="AG18" s="457">
        <f t="shared" si="7"/>
        <v>33083</v>
      </c>
      <c r="AH18" s="457">
        <f t="shared" si="7"/>
        <v>22242</v>
      </c>
      <c r="AI18" s="457">
        <f t="shared" si="7"/>
        <v>31436</v>
      </c>
      <c r="AJ18" s="457">
        <f t="shared" si="7"/>
        <v>18141</v>
      </c>
      <c r="AK18" s="457">
        <f t="shared" si="7"/>
        <v>31803</v>
      </c>
      <c r="AL18" s="457">
        <f t="shared" si="7"/>
        <v>3623</v>
      </c>
      <c r="AM18" s="457">
        <f t="shared" si="7"/>
        <v>3715</v>
      </c>
      <c r="AN18" s="457">
        <f t="shared" si="7"/>
        <v>626</v>
      </c>
      <c r="AO18" s="457">
        <f t="shared" si="7"/>
        <v>0</v>
      </c>
      <c r="AP18" s="458">
        <f t="shared" si="1"/>
        <v>303740</v>
      </c>
    </row>
    <row r="19" spans="1:42" s="216" customFormat="1" ht="21" customHeight="1" x14ac:dyDescent="0.35">
      <c r="A19" s="222"/>
      <c r="B19" s="215" t="s">
        <v>44</v>
      </c>
      <c r="C19" s="453">
        <v>660</v>
      </c>
      <c r="D19" s="453">
        <v>0</v>
      </c>
      <c r="E19" s="453">
        <v>3517</v>
      </c>
      <c r="F19" s="453">
        <v>464</v>
      </c>
      <c r="G19" s="453">
        <v>1350</v>
      </c>
      <c r="H19" s="453">
        <v>0</v>
      </c>
      <c r="I19" s="453">
        <v>3153</v>
      </c>
      <c r="J19" s="453">
        <v>15</v>
      </c>
      <c r="K19" s="453">
        <v>2955</v>
      </c>
      <c r="L19" s="453">
        <v>5927</v>
      </c>
      <c r="M19" s="453">
        <v>524</v>
      </c>
      <c r="N19" s="453">
        <v>709</v>
      </c>
      <c r="O19" s="453">
        <v>614</v>
      </c>
      <c r="P19" s="453">
        <v>2663</v>
      </c>
      <c r="Q19" s="453">
        <v>969</v>
      </c>
      <c r="R19" s="453">
        <f t="shared" ref="R19:R21" si="8">SUM(E19:Q19)</f>
        <v>22860</v>
      </c>
      <c r="S19" s="453">
        <v>1503</v>
      </c>
      <c r="T19" s="453">
        <v>1305</v>
      </c>
      <c r="U19" s="453">
        <v>9183</v>
      </c>
      <c r="V19" s="453">
        <v>20403</v>
      </c>
      <c r="W19" s="453">
        <v>13140</v>
      </c>
      <c r="X19" s="453">
        <v>5997</v>
      </c>
      <c r="Y19" s="453">
        <v>430</v>
      </c>
      <c r="Z19" s="453">
        <v>404</v>
      </c>
      <c r="AA19" s="453">
        <v>3985</v>
      </c>
      <c r="AB19" s="453">
        <v>3165</v>
      </c>
      <c r="AC19" s="453">
        <v>637</v>
      </c>
      <c r="AD19" s="453">
        <v>5175</v>
      </c>
      <c r="AE19" s="453">
        <v>431</v>
      </c>
      <c r="AF19" s="453">
        <v>738</v>
      </c>
      <c r="AG19" s="453">
        <v>20920</v>
      </c>
      <c r="AH19" s="453">
        <v>14624</v>
      </c>
      <c r="AI19" s="453">
        <v>18210</v>
      </c>
      <c r="AJ19" s="453">
        <v>12017</v>
      </c>
      <c r="AK19" s="453">
        <v>18637</v>
      </c>
      <c r="AL19" s="453">
        <v>2092</v>
      </c>
      <c r="AM19" s="453">
        <v>2527</v>
      </c>
      <c r="AN19" s="453">
        <v>316</v>
      </c>
      <c r="AO19" s="453">
        <v>0</v>
      </c>
      <c r="AP19" s="454">
        <f t="shared" si="1"/>
        <v>179359</v>
      </c>
    </row>
    <row r="20" spans="1:42" s="216" customFormat="1" ht="21" customHeight="1" x14ac:dyDescent="0.35">
      <c r="A20" s="224"/>
      <c r="B20" s="215" t="s">
        <v>45</v>
      </c>
      <c r="C20" s="453">
        <v>625</v>
      </c>
      <c r="D20" s="453">
        <v>66</v>
      </c>
      <c r="E20" s="453">
        <v>2632</v>
      </c>
      <c r="F20" s="453">
        <v>200</v>
      </c>
      <c r="G20" s="453">
        <v>566</v>
      </c>
      <c r="H20" s="453">
        <v>0</v>
      </c>
      <c r="I20" s="453">
        <v>140</v>
      </c>
      <c r="J20" s="453">
        <v>39</v>
      </c>
      <c r="K20" s="453">
        <v>2624</v>
      </c>
      <c r="L20" s="453">
        <v>5691</v>
      </c>
      <c r="M20" s="453">
        <v>441</v>
      </c>
      <c r="N20" s="453">
        <v>217</v>
      </c>
      <c r="O20" s="453">
        <v>1171</v>
      </c>
      <c r="P20" s="453">
        <v>1312</v>
      </c>
      <c r="Q20" s="453">
        <v>1583</v>
      </c>
      <c r="R20" s="453">
        <f t="shared" si="8"/>
        <v>16616</v>
      </c>
      <c r="S20" s="453">
        <v>9</v>
      </c>
      <c r="T20" s="453">
        <v>713</v>
      </c>
      <c r="U20" s="453">
        <v>5974</v>
      </c>
      <c r="V20" s="453">
        <v>9357</v>
      </c>
      <c r="W20" s="453">
        <v>3655</v>
      </c>
      <c r="X20" s="453">
        <v>3396</v>
      </c>
      <c r="Y20" s="453">
        <v>31</v>
      </c>
      <c r="Z20" s="453">
        <v>3</v>
      </c>
      <c r="AA20" s="453">
        <v>367</v>
      </c>
      <c r="AB20" s="453">
        <v>940</v>
      </c>
      <c r="AC20" s="453">
        <v>245</v>
      </c>
      <c r="AD20" s="453">
        <v>1409</v>
      </c>
      <c r="AE20" s="453">
        <v>59</v>
      </c>
      <c r="AF20" s="453">
        <v>191</v>
      </c>
      <c r="AG20" s="453">
        <v>7065</v>
      </c>
      <c r="AH20" s="453">
        <v>4609</v>
      </c>
      <c r="AI20" s="453">
        <v>7374</v>
      </c>
      <c r="AJ20" s="453">
        <v>2976</v>
      </c>
      <c r="AK20" s="453">
        <v>8182</v>
      </c>
      <c r="AL20" s="453">
        <v>904</v>
      </c>
      <c r="AM20" s="453">
        <v>593</v>
      </c>
      <c r="AN20" s="453">
        <v>162</v>
      </c>
      <c r="AO20" s="453">
        <v>0</v>
      </c>
      <c r="AP20" s="454">
        <f t="shared" si="1"/>
        <v>75521</v>
      </c>
    </row>
    <row r="21" spans="1:42" s="216" customFormat="1" ht="21" customHeight="1" x14ac:dyDescent="0.35">
      <c r="A21" s="224"/>
      <c r="B21" s="215" t="s">
        <v>46</v>
      </c>
      <c r="C21" s="453">
        <v>792</v>
      </c>
      <c r="D21" s="453">
        <v>42</v>
      </c>
      <c r="E21" s="453">
        <v>1757</v>
      </c>
      <c r="F21" s="453">
        <v>67</v>
      </c>
      <c r="G21" s="453">
        <v>810</v>
      </c>
      <c r="H21" s="453">
        <v>0</v>
      </c>
      <c r="I21" s="453">
        <v>282</v>
      </c>
      <c r="J21" s="453">
        <v>0</v>
      </c>
      <c r="K21" s="453">
        <v>2008</v>
      </c>
      <c r="L21" s="453">
        <v>695</v>
      </c>
      <c r="M21" s="453">
        <v>63</v>
      </c>
      <c r="N21" s="453">
        <v>58</v>
      </c>
      <c r="O21" s="453">
        <v>159</v>
      </c>
      <c r="P21" s="453">
        <v>30</v>
      </c>
      <c r="Q21" s="453">
        <v>281</v>
      </c>
      <c r="R21" s="453">
        <f t="shared" si="8"/>
        <v>6210</v>
      </c>
      <c r="S21" s="453">
        <v>3</v>
      </c>
      <c r="T21" s="453">
        <v>257</v>
      </c>
      <c r="U21" s="453">
        <v>3335</v>
      </c>
      <c r="V21" s="453">
        <v>7251</v>
      </c>
      <c r="W21" s="453">
        <v>2855</v>
      </c>
      <c r="X21" s="453">
        <v>2392</v>
      </c>
      <c r="Y21" s="453">
        <v>21</v>
      </c>
      <c r="Z21" s="453">
        <v>19</v>
      </c>
      <c r="AA21" s="453">
        <v>105</v>
      </c>
      <c r="AB21" s="453">
        <v>565</v>
      </c>
      <c r="AC21" s="453">
        <v>191</v>
      </c>
      <c r="AD21" s="453">
        <v>1154</v>
      </c>
      <c r="AE21" s="453">
        <v>29</v>
      </c>
      <c r="AF21" s="453">
        <v>178</v>
      </c>
      <c r="AG21" s="453">
        <v>5098</v>
      </c>
      <c r="AH21" s="453">
        <v>3009</v>
      </c>
      <c r="AI21" s="453">
        <v>5852</v>
      </c>
      <c r="AJ21" s="453">
        <v>3148</v>
      </c>
      <c r="AK21" s="453">
        <v>4984</v>
      </c>
      <c r="AL21" s="453">
        <v>627</v>
      </c>
      <c r="AM21" s="453">
        <v>595</v>
      </c>
      <c r="AN21" s="453">
        <v>148</v>
      </c>
      <c r="AO21" s="453">
        <v>0</v>
      </c>
      <c r="AP21" s="454">
        <f t="shared" si="1"/>
        <v>48860</v>
      </c>
    </row>
    <row r="22" spans="1:42" s="220" customFormat="1" ht="26.4" customHeight="1" x14ac:dyDescent="0.35">
      <c r="A22" s="218" t="s">
        <v>47</v>
      </c>
      <c r="B22" s="225"/>
      <c r="C22" s="457">
        <f>SUM(C23:C28)</f>
        <v>2351</v>
      </c>
      <c r="D22" s="457">
        <f t="shared" ref="D22:AO22" si="9">SUM(D23:D28)</f>
        <v>9</v>
      </c>
      <c r="E22" s="457">
        <f t="shared" si="9"/>
        <v>17712</v>
      </c>
      <c r="F22" s="457">
        <f t="shared" si="9"/>
        <v>5971</v>
      </c>
      <c r="G22" s="457">
        <f t="shared" si="9"/>
        <v>6364</v>
      </c>
      <c r="H22" s="457">
        <f t="shared" si="9"/>
        <v>481</v>
      </c>
      <c r="I22" s="457">
        <f t="shared" si="9"/>
        <v>6272</v>
      </c>
      <c r="J22" s="457">
        <f t="shared" si="9"/>
        <v>972</v>
      </c>
      <c r="K22" s="457">
        <f t="shared" si="9"/>
        <v>8012</v>
      </c>
      <c r="L22" s="457">
        <f t="shared" si="9"/>
        <v>13292</v>
      </c>
      <c r="M22" s="457">
        <f t="shared" si="9"/>
        <v>1648</v>
      </c>
      <c r="N22" s="457">
        <f t="shared" si="9"/>
        <v>1700</v>
      </c>
      <c r="O22" s="457">
        <f t="shared" si="9"/>
        <v>2493</v>
      </c>
      <c r="P22" s="457">
        <f t="shared" si="9"/>
        <v>12542</v>
      </c>
      <c r="Q22" s="457">
        <f t="shared" si="9"/>
        <v>4642</v>
      </c>
      <c r="R22" s="457">
        <f t="shared" si="9"/>
        <v>82101</v>
      </c>
      <c r="S22" s="457">
        <f t="shared" si="9"/>
        <v>3535</v>
      </c>
      <c r="T22" s="457">
        <f t="shared" si="9"/>
        <v>4543</v>
      </c>
      <c r="U22" s="457">
        <f t="shared" si="9"/>
        <v>36791</v>
      </c>
      <c r="V22" s="457">
        <f t="shared" si="9"/>
        <v>64310</v>
      </c>
      <c r="W22" s="457">
        <f t="shared" si="9"/>
        <v>30567</v>
      </c>
      <c r="X22" s="457">
        <f t="shared" si="9"/>
        <v>14171</v>
      </c>
      <c r="Y22" s="457">
        <f t="shared" si="9"/>
        <v>653</v>
      </c>
      <c r="Z22" s="457">
        <f t="shared" si="9"/>
        <v>774</v>
      </c>
      <c r="AA22" s="457">
        <f t="shared" si="9"/>
        <v>11976</v>
      </c>
      <c r="AB22" s="457">
        <f t="shared" si="9"/>
        <v>10030</v>
      </c>
      <c r="AC22" s="457">
        <f t="shared" si="9"/>
        <v>2246</v>
      </c>
      <c r="AD22" s="457">
        <f t="shared" si="9"/>
        <v>17810</v>
      </c>
      <c r="AE22" s="457">
        <f t="shared" si="9"/>
        <v>3885</v>
      </c>
      <c r="AF22" s="457">
        <f t="shared" si="9"/>
        <v>2901</v>
      </c>
      <c r="AG22" s="457">
        <f t="shared" si="9"/>
        <v>61439</v>
      </c>
      <c r="AH22" s="457">
        <f t="shared" si="9"/>
        <v>33863</v>
      </c>
      <c r="AI22" s="457">
        <f t="shared" si="9"/>
        <v>61147</v>
      </c>
      <c r="AJ22" s="457">
        <f t="shared" si="9"/>
        <v>36484</v>
      </c>
      <c r="AK22" s="457">
        <f t="shared" si="9"/>
        <v>54244</v>
      </c>
      <c r="AL22" s="457">
        <f t="shared" si="9"/>
        <v>6474</v>
      </c>
      <c r="AM22" s="457">
        <f t="shared" si="9"/>
        <v>6658</v>
      </c>
      <c r="AN22" s="457">
        <f t="shared" si="9"/>
        <v>832</v>
      </c>
      <c r="AO22" s="457">
        <f t="shared" si="9"/>
        <v>0</v>
      </c>
      <c r="AP22" s="458">
        <f t="shared" si="1"/>
        <v>549794</v>
      </c>
    </row>
    <row r="23" spans="1:42" s="216" customFormat="1" ht="21" customHeight="1" x14ac:dyDescent="0.35">
      <c r="A23" s="224"/>
      <c r="B23" s="215" t="s">
        <v>48</v>
      </c>
      <c r="C23" s="453">
        <v>89</v>
      </c>
      <c r="D23" s="453">
        <v>0</v>
      </c>
      <c r="E23" s="453">
        <v>3658</v>
      </c>
      <c r="F23" s="453">
        <v>263</v>
      </c>
      <c r="G23" s="453">
        <v>579</v>
      </c>
      <c r="H23" s="453">
        <v>0</v>
      </c>
      <c r="I23" s="453">
        <v>38</v>
      </c>
      <c r="J23" s="453">
        <v>0</v>
      </c>
      <c r="K23" s="453">
        <v>1106</v>
      </c>
      <c r="L23" s="453">
        <v>913</v>
      </c>
      <c r="M23" s="453">
        <v>0</v>
      </c>
      <c r="N23" s="453">
        <v>355</v>
      </c>
      <c r="O23" s="453">
        <v>267</v>
      </c>
      <c r="P23" s="453">
        <v>234</v>
      </c>
      <c r="Q23" s="453">
        <v>584</v>
      </c>
      <c r="R23" s="453">
        <f t="shared" ref="R23:R28" si="10">SUM(E23:Q23)</f>
        <v>7997</v>
      </c>
      <c r="S23" s="453">
        <v>227</v>
      </c>
      <c r="T23" s="453">
        <v>592</v>
      </c>
      <c r="U23" s="453">
        <v>5101</v>
      </c>
      <c r="V23" s="453">
        <v>11606</v>
      </c>
      <c r="W23" s="453">
        <v>3461</v>
      </c>
      <c r="X23" s="453">
        <v>1883</v>
      </c>
      <c r="Y23" s="453">
        <v>86</v>
      </c>
      <c r="Z23" s="453">
        <v>146</v>
      </c>
      <c r="AA23" s="453">
        <v>577</v>
      </c>
      <c r="AB23" s="453">
        <v>1144</v>
      </c>
      <c r="AC23" s="453">
        <v>290</v>
      </c>
      <c r="AD23" s="453">
        <v>1869</v>
      </c>
      <c r="AE23" s="453">
        <v>70</v>
      </c>
      <c r="AF23" s="453">
        <v>274</v>
      </c>
      <c r="AG23" s="453">
        <v>7497</v>
      </c>
      <c r="AH23" s="453">
        <v>5323</v>
      </c>
      <c r="AI23" s="453">
        <v>9256</v>
      </c>
      <c r="AJ23" s="453">
        <v>6480</v>
      </c>
      <c r="AK23" s="453">
        <v>8290</v>
      </c>
      <c r="AL23" s="453">
        <v>855</v>
      </c>
      <c r="AM23" s="453">
        <v>727</v>
      </c>
      <c r="AN23" s="453">
        <v>148</v>
      </c>
      <c r="AO23" s="453">
        <v>0</v>
      </c>
      <c r="AP23" s="454">
        <f t="shared" si="1"/>
        <v>73988</v>
      </c>
    </row>
    <row r="24" spans="1:42" s="216" customFormat="1" ht="21" customHeight="1" x14ac:dyDescent="0.35">
      <c r="A24" s="224"/>
      <c r="B24" s="215" t="s">
        <v>49</v>
      </c>
      <c r="C24" s="453">
        <v>318</v>
      </c>
      <c r="D24" s="453">
        <v>0</v>
      </c>
      <c r="E24" s="453">
        <v>2159</v>
      </c>
      <c r="F24" s="453">
        <v>1604</v>
      </c>
      <c r="G24" s="453">
        <v>1968</v>
      </c>
      <c r="H24" s="453">
        <v>0</v>
      </c>
      <c r="I24" s="453">
        <v>607</v>
      </c>
      <c r="J24" s="453">
        <v>670</v>
      </c>
      <c r="K24" s="453">
        <v>889</v>
      </c>
      <c r="L24" s="453">
        <v>1357</v>
      </c>
      <c r="M24" s="453">
        <v>532</v>
      </c>
      <c r="N24" s="453">
        <v>59</v>
      </c>
      <c r="O24" s="453">
        <v>56</v>
      </c>
      <c r="P24" s="453">
        <v>13</v>
      </c>
      <c r="Q24" s="453">
        <v>533</v>
      </c>
      <c r="R24" s="453">
        <f t="shared" si="10"/>
        <v>10447</v>
      </c>
      <c r="S24" s="453">
        <v>20</v>
      </c>
      <c r="T24" s="453">
        <v>293</v>
      </c>
      <c r="U24" s="453">
        <v>5039</v>
      </c>
      <c r="V24" s="453">
        <v>6099</v>
      </c>
      <c r="W24" s="453">
        <v>2289</v>
      </c>
      <c r="X24" s="453">
        <v>1224</v>
      </c>
      <c r="Y24" s="453">
        <v>17</v>
      </c>
      <c r="Z24" s="453">
        <v>4</v>
      </c>
      <c r="AA24" s="453">
        <v>547</v>
      </c>
      <c r="AB24" s="453">
        <v>690</v>
      </c>
      <c r="AC24" s="453">
        <v>213</v>
      </c>
      <c r="AD24" s="453">
        <v>1215</v>
      </c>
      <c r="AE24" s="453">
        <v>19</v>
      </c>
      <c r="AF24" s="453">
        <v>418</v>
      </c>
      <c r="AG24" s="453">
        <v>4112</v>
      </c>
      <c r="AH24" s="453">
        <v>3324</v>
      </c>
      <c r="AI24" s="453">
        <v>5188</v>
      </c>
      <c r="AJ24" s="453">
        <v>2378</v>
      </c>
      <c r="AK24" s="453">
        <v>5574</v>
      </c>
      <c r="AL24" s="453">
        <v>473</v>
      </c>
      <c r="AM24" s="453">
        <v>495</v>
      </c>
      <c r="AN24" s="453">
        <v>112</v>
      </c>
      <c r="AO24" s="453">
        <v>0</v>
      </c>
      <c r="AP24" s="454">
        <f t="shared" si="1"/>
        <v>50508</v>
      </c>
    </row>
    <row r="25" spans="1:42" s="216" customFormat="1" ht="21" customHeight="1" x14ac:dyDescent="0.35">
      <c r="A25" s="224"/>
      <c r="B25" s="215" t="s">
        <v>50</v>
      </c>
      <c r="C25" s="453">
        <v>186</v>
      </c>
      <c r="D25" s="453">
        <v>1</v>
      </c>
      <c r="E25" s="453">
        <v>1545</v>
      </c>
      <c r="F25" s="453">
        <v>24</v>
      </c>
      <c r="G25" s="453">
        <v>1038</v>
      </c>
      <c r="H25" s="453">
        <v>0</v>
      </c>
      <c r="I25" s="453">
        <v>194</v>
      </c>
      <c r="J25" s="453">
        <v>0</v>
      </c>
      <c r="K25" s="453">
        <v>251</v>
      </c>
      <c r="L25" s="453">
        <v>699</v>
      </c>
      <c r="M25" s="453">
        <v>0</v>
      </c>
      <c r="N25" s="453">
        <v>18</v>
      </c>
      <c r="O25" s="453">
        <v>330</v>
      </c>
      <c r="P25" s="453">
        <v>748</v>
      </c>
      <c r="Q25" s="453">
        <v>280</v>
      </c>
      <c r="R25" s="453">
        <f t="shared" si="10"/>
        <v>5127</v>
      </c>
      <c r="S25" s="453">
        <v>9</v>
      </c>
      <c r="T25" s="453">
        <v>220</v>
      </c>
      <c r="U25" s="453">
        <v>1629</v>
      </c>
      <c r="V25" s="453">
        <v>2628</v>
      </c>
      <c r="W25" s="453">
        <v>718</v>
      </c>
      <c r="X25" s="453">
        <v>441</v>
      </c>
      <c r="Y25" s="453">
        <v>13</v>
      </c>
      <c r="Z25" s="453">
        <v>6</v>
      </c>
      <c r="AA25" s="453">
        <v>53</v>
      </c>
      <c r="AB25" s="453">
        <v>343</v>
      </c>
      <c r="AC25" s="453">
        <v>97</v>
      </c>
      <c r="AD25" s="453">
        <v>883</v>
      </c>
      <c r="AE25" s="453">
        <v>0</v>
      </c>
      <c r="AF25" s="453">
        <v>29</v>
      </c>
      <c r="AG25" s="453">
        <v>2176</v>
      </c>
      <c r="AH25" s="453">
        <v>1115</v>
      </c>
      <c r="AI25" s="453">
        <v>2469</v>
      </c>
      <c r="AJ25" s="453">
        <v>2505</v>
      </c>
      <c r="AK25" s="453">
        <v>2187</v>
      </c>
      <c r="AL25" s="453">
        <v>288</v>
      </c>
      <c r="AM25" s="453">
        <v>345</v>
      </c>
      <c r="AN25" s="453">
        <v>46</v>
      </c>
      <c r="AO25" s="453">
        <v>0</v>
      </c>
      <c r="AP25" s="454">
        <f t="shared" si="1"/>
        <v>23514</v>
      </c>
    </row>
    <row r="26" spans="1:42" s="216" customFormat="1" ht="21" customHeight="1" x14ac:dyDescent="0.35">
      <c r="A26" s="224"/>
      <c r="B26" s="215" t="s">
        <v>51</v>
      </c>
      <c r="C26" s="453">
        <v>1352</v>
      </c>
      <c r="D26" s="453">
        <v>4</v>
      </c>
      <c r="E26" s="453">
        <v>7264</v>
      </c>
      <c r="F26" s="453">
        <v>936</v>
      </c>
      <c r="G26" s="453">
        <v>1851</v>
      </c>
      <c r="H26" s="453">
        <v>481</v>
      </c>
      <c r="I26" s="453">
        <v>3321</v>
      </c>
      <c r="J26" s="453">
        <v>286</v>
      </c>
      <c r="K26" s="453">
        <v>2677</v>
      </c>
      <c r="L26" s="453">
        <v>7702</v>
      </c>
      <c r="M26" s="453">
        <v>83</v>
      </c>
      <c r="N26" s="453">
        <v>664</v>
      </c>
      <c r="O26" s="453">
        <v>1002</v>
      </c>
      <c r="P26" s="453">
        <v>11120</v>
      </c>
      <c r="Q26" s="453">
        <v>1792</v>
      </c>
      <c r="R26" s="453">
        <f t="shared" si="10"/>
        <v>39179</v>
      </c>
      <c r="S26" s="453">
        <v>1839</v>
      </c>
      <c r="T26" s="453">
        <v>2132</v>
      </c>
      <c r="U26" s="453">
        <v>13099</v>
      </c>
      <c r="V26" s="453">
        <v>26804</v>
      </c>
      <c r="W26" s="453">
        <v>13519</v>
      </c>
      <c r="X26" s="453">
        <v>7466</v>
      </c>
      <c r="Y26" s="453">
        <v>491</v>
      </c>
      <c r="Z26" s="453">
        <v>548</v>
      </c>
      <c r="AA26" s="453">
        <v>9488</v>
      </c>
      <c r="AB26" s="453">
        <v>6081</v>
      </c>
      <c r="AC26" s="453">
        <v>1170</v>
      </c>
      <c r="AD26" s="453">
        <v>11017</v>
      </c>
      <c r="AE26" s="453">
        <v>3729</v>
      </c>
      <c r="AF26" s="453">
        <v>1742</v>
      </c>
      <c r="AG26" s="453">
        <v>37283</v>
      </c>
      <c r="AH26" s="453">
        <v>17852</v>
      </c>
      <c r="AI26" s="453">
        <v>31627</v>
      </c>
      <c r="AJ26" s="453">
        <v>18478</v>
      </c>
      <c r="AK26" s="453">
        <v>25073</v>
      </c>
      <c r="AL26" s="453">
        <v>3531</v>
      </c>
      <c r="AM26" s="453">
        <v>3503</v>
      </c>
      <c r="AN26" s="453">
        <v>293</v>
      </c>
      <c r="AO26" s="453">
        <v>0</v>
      </c>
      <c r="AP26" s="454">
        <f t="shared" si="1"/>
        <v>277300</v>
      </c>
    </row>
    <row r="27" spans="1:42" s="216" customFormat="1" ht="21" customHeight="1" x14ac:dyDescent="0.35">
      <c r="A27" s="224"/>
      <c r="B27" s="215" t="s">
        <v>52</v>
      </c>
      <c r="C27" s="453">
        <v>74</v>
      </c>
      <c r="D27" s="453">
        <v>0</v>
      </c>
      <c r="E27" s="453">
        <v>685</v>
      </c>
      <c r="F27" s="453">
        <v>2433</v>
      </c>
      <c r="G27" s="453">
        <v>341</v>
      </c>
      <c r="H27" s="453">
        <v>0</v>
      </c>
      <c r="I27" s="453">
        <v>249</v>
      </c>
      <c r="J27" s="453">
        <v>2</v>
      </c>
      <c r="K27" s="453">
        <v>1359</v>
      </c>
      <c r="L27" s="453">
        <v>885</v>
      </c>
      <c r="M27" s="453">
        <v>922</v>
      </c>
      <c r="N27" s="453">
        <v>7</v>
      </c>
      <c r="O27" s="453">
        <v>116</v>
      </c>
      <c r="P27" s="453">
        <v>0</v>
      </c>
      <c r="Q27" s="453">
        <v>313</v>
      </c>
      <c r="R27" s="453">
        <f t="shared" si="10"/>
        <v>7312</v>
      </c>
      <c r="S27" s="453">
        <v>8</v>
      </c>
      <c r="T27" s="453">
        <v>175</v>
      </c>
      <c r="U27" s="453">
        <v>2912</v>
      </c>
      <c r="V27" s="453">
        <v>4108</v>
      </c>
      <c r="W27" s="453">
        <v>1426</v>
      </c>
      <c r="X27" s="453">
        <v>940</v>
      </c>
      <c r="Y27" s="453">
        <v>11</v>
      </c>
      <c r="Z27" s="453">
        <v>4</v>
      </c>
      <c r="AA27" s="453">
        <v>362</v>
      </c>
      <c r="AB27" s="453">
        <v>594</v>
      </c>
      <c r="AC27" s="453">
        <v>127</v>
      </c>
      <c r="AD27" s="453">
        <v>726</v>
      </c>
      <c r="AE27" s="453">
        <v>52</v>
      </c>
      <c r="AF27" s="453">
        <v>224</v>
      </c>
      <c r="AG27" s="453">
        <v>2475</v>
      </c>
      <c r="AH27" s="453">
        <v>2074</v>
      </c>
      <c r="AI27" s="453">
        <v>3402</v>
      </c>
      <c r="AJ27" s="453">
        <v>1966</v>
      </c>
      <c r="AK27" s="453">
        <v>4453</v>
      </c>
      <c r="AL27" s="453">
        <v>312</v>
      </c>
      <c r="AM27" s="453">
        <v>249</v>
      </c>
      <c r="AN27" s="453">
        <v>86</v>
      </c>
      <c r="AO27" s="453">
        <v>0</v>
      </c>
      <c r="AP27" s="454">
        <f t="shared" si="1"/>
        <v>34072</v>
      </c>
    </row>
    <row r="28" spans="1:42" s="216" customFormat="1" ht="21" customHeight="1" x14ac:dyDescent="0.35">
      <c r="A28" s="224"/>
      <c r="B28" s="215" t="s">
        <v>53</v>
      </c>
      <c r="C28" s="453">
        <v>332</v>
      </c>
      <c r="D28" s="453">
        <v>4</v>
      </c>
      <c r="E28" s="453">
        <v>2401</v>
      </c>
      <c r="F28" s="453">
        <v>711</v>
      </c>
      <c r="G28" s="453">
        <v>587</v>
      </c>
      <c r="H28" s="453">
        <v>0</v>
      </c>
      <c r="I28" s="453">
        <v>1863</v>
      </c>
      <c r="J28" s="453">
        <v>14</v>
      </c>
      <c r="K28" s="453">
        <v>1730</v>
      </c>
      <c r="L28" s="453">
        <v>1736</v>
      </c>
      <c r="M28" s="453">
        <v>111</v>
      </c>
      <c r="N28" s="453">
        <v>597</v>
      </c>
      <c r="O28" s="453">
        <v>722</v>
      </c>
      <c r="P28" s="453">
        <v>427</v>
      </c>
      <c r="Q28" s="453">
        <v>1140</v>
      </c>
      <c r="R28" s="453">
        <f t="shared" si="10"/>
        <v>12039</v>
      </c>
      <c r="S28" s="453">
        <v>1432</v>
      </c>
      <c r="T28" s="453">
        <v>1131</v>
      </c>
      <c r="U28" s="453">
        <v>9011</v>
      </c>
      <c r="V28" s="453">
        <v>13065</v>
      </c>
      <c r="W28" s="453">
        <v>9154</v>
      </c>
      <c r="X28" s="453">
        <v>2217</v>
      </c>
      <c r="Y28" s="453">
        <v>35</v>
      </c>
      <c r="Z28" s="453">
        <v>66</v>
      </c>
      <c r="AA28" s="453">
        <v>949</v>
      </c>
      <c r="AB28" s="453">
        <v>1178</v>
      </c>
      <c r="AC28" s="453">
        <v>349</v>
      </c>
      <c r="AD28" s="453">
        <v>2100</v>
      </c>
      <c r="AE28" s="453">
        <v>15</v>
      </c>
      <c r="AF28" s="453">
        <v>214</v>
      </c>
      <c r="AG28" s="453">
        <v>7896</v>
      </c>
      <c r="AH28" s="453">
        <v>4175</v>
      </c>
      <c r="AI28" s="453">
        <v>9205</v>
      </c>
      <c r="AJ28" s="453">
        <v>4677</v>
      </c>
      <c r="AK28" s="453">
        <v>8667</v>
      </c>
      <c r="AL28" s="453">
        <v>1015</v>
      </c>
      <c r="AM28" s="453">
        <v>1339</v>
      </c>
      <c r="AN28" s="453">
        <v>147</v>
      </c>
      <c r="AO28" s="453">
        <v>0</v>
      </c>
      <c r="AP28" s="454">
        <f t="shared" si="1"/>
        <v>90412</v>
      </c>
    </row>
    <row r="29" spans="1:42" s="220" customFormat="1" ht="26.4" customHeight="1" x14ac:dyDescent="0.35">
      <c r="A29" s="218" t="s">
        <v>54</v>
      </c>
      <c r="B29" s="225"/>
      <c r="C29" s="457">
        <f>SUM(C30:C37)</f>
        <v>3333</v>
      </c>
      <c r="D29" s="457">
        <f t="shared" ref="D29:AO29" si="11">SUM(D30:D37)</f>
        <v>10</v>
      </c>
      <c r="E29" s="457">
        <f t="shared" si="11"/>
        <v>19840</v>
      </c>
      <c r="F29" s="457">
        <f t="shared" si="11"/>
        <v>10114</v>
      </c>
      <c r="G29" s="457">
        <f t="shared" si="11"/>
        <v>5777</v>
      </c>
      <c r="H29" s="457">
        <f t="shared" si="11"/>
        <v>0</v>
      </c>
      <c r="I29" s="457">
        <f t="shared" si="11"/>
        <v>2210</v>
      </c>
      <c r="J29" s="457">
        <f t="shared" si="11"/>
        <v>175</v>
      </c>
      <c r="K29" s="457">
        <f t="shared" si="11"/>
        <v>7678</v>
      </c>
      <c r="L29" s="457">
        <f t="shared" si="11"/>
        <v>12106</v>
      </c>
      <c r="M29" s="457">
        <f t="shared" si="11"/>
        <v>3786</v>
      </c>
      <c r="N29" s="457">
        <f t="shared" si="11"/>
        <v>1007</v>
      </c>
      <c r="O29" s="457">
        <f t="shared" si="11"/>
        <v>12032</v>
      </c>
      <c r="P29" s="457">
        <f t="shared" si="11"/>
        <v>2275</v>
      </c>
      <c r="Q29" s="457">
        <f t="shared" si="11"/>
        <v>5376</v>
      </c>
      <c r="R29" s="457">
        <f t="shared" si="11"/>
        <v>82376</v>
      </c>
      <c r="S29" s="457">
        <f t="shared" si="11"/>
        <v>1433</v>
      </c>
      <c r="T29" s="457">
        <f t="shared" si="11"/>
        <v>3251</v>
      </c>
      <c r="U29" s="457">
        <f t="shared" si="11"/>
        <v>28511</v>
      </c>
      <c r="V29" s="457">
        <f t="shared" si="11"/>
        <v>54931</v>
      </c>
      <c r="W29" s="457">
        <f t="shared" si="11"/>
        <v>20182</v>
      </c>
      <c r="X29" s="457">
        <f t="shared" si="11"/>
        <v>18110</v>
      </c>
      <c r="Y29" s="457">
        <f t="shared" si="11"/>
        <v>1117</v>
      </c>
      <c r="Z29" s="457">
        <f t="shared" si="11"/>
        <v>451</v>
      </c>
      <c r="AA29" s="457">
        <f t="shared" si="11"/>
        <v>4349</v>
      </c>
      <c r="AB29" s="457">
        <f t="shared" si="11"/>
        <v>7013</v>
      </c>
      <c r="AC29" s="457">
        <f t="shared" si="11"/>
        <v>2481</v>
      </c>
      <c r="AD29" s="457">
        <f t="shared" si="11"/>
        <v>11577</v>
      </c>
      <c r="AE29" s="457">
        <f t="shared" si="11"/>
        <v>461</v>
      </c>
      <c r="AF29" s="457">
        <f t="shared" si="11"/>
        <v>1546</v>
      </c>
      <c r="AG29" s="457">
        <f t="shared" si="11"/>
        <v>47118</v>
      </c>
      <c r="AH29" s="457">
        <f t="shared" si="11"/>
        <v>29830</v>
      </c>
      <c r="AI29" s="457">
        <f t="shared" si="11"/>
        <v>39847</v>
      </c>
      <c r="AJ29" s="457">
        <f t="shared" si="11"/>
        <v>27875</v>
      </c>
      <c r="AK29" s="457">
        <f t="shared" si="11"/>
        <v>50803</v>
      </c>
      <c r="AL29" s="457">
        <f t="shared" si="11"/>
        <v>5966</v>
      </c>
      <c r="AM29" s="457">
        <f t="shared" si="11"/>
        <v>5651</v>
      </c>
      <c r="AN29" s="457">
        <f t="shared" si="11"/>
        <v>665</v>
      </c>
      <c r="AO29" s="457">
        <f t="shared" si="11"/>
        <v>0</v>
      </c>
      <c r="AP29" s="458">
        <f t="shared" si="1"/>
        <v>448887</v>
      </c>
    </row>
    <row r="30" spans="1:42" s="216" customFormat="1" ht="21" customHeight="1" x14ac:dyDescent="0.35">
      <c r="A30" s="224"/>
      <c r="B30" s="215" t="s">
        <v>55</v>
      </c>
      <c r="C30" s="453">
        <v>322</v>
      </c>
      <c r="D30" s="453">
        <v>0</v>
      </c>
      <c r="E30" s="453">
        <v>2411</v>
      </c>
      <c r="F30" s="453">
        <v>167</v>
      </c>
      <c r="G30" s="453">
        <v>587</v>
      </c>
      <c r="H30" s="453">
        <v>0</v>
      </c>
      <c r="I30" s="453">
        <v>374</v>
      </c>
      <c r="J30" s="453">
        <v>44</v>
      </c>
      <c r="K30" s="453">
        <v>481</v>
      </c>
      <c r="L30" s="453">
        <v>874</v>
      </c>
      <c r="M30" s="453">
        <v>919</v>
      </c>
      <c r="N30" s="453">
        <v>19</v>
      </c>
      <c r="O30" s="453">
        <v>4551</v>
      </c>
      <c r="P30" s="453">
        <v>758</v>
      </c>
      <c r="Q30" s="453">
        <v>872</v>
      </c>
      <c r="R30" s="453">
        <f t="shared" ref="R30:R38" si="12">SUM(E30:Q30)</f>
        <v>12057</v>
      </c>
      <c r="S30" s="453">
        <v>493</v>
      </c>
      <c r="T30" s="453">
        <v>650</v>
      </c>
      <c r="U30" s="453">
        <v>4844</v>
      </c>
      <c r="V30" s="453">
        <v>12388</v>
      </c>
      <c r="W30" s="453">
        <v>5756</v>
      </c>
      <c r="X30" s="453">
        <v>6883</v>
      </c>
      <c r="Y30" s="453">
        <v>166</v>
      </c>
      <c r="Z30" s="453">
        <v>297</v>
      </c>
      <c r="AA30" s="453">
        <v>1131</v>
      </c>
      <c r="AB30" s="453">
        <v>1482</v>
      </c>
      <c r="AC30" s="453">
        <v>664</v>
      </c>
      <c r="AD30" s="453">
        <v>2615</v>
      </c>
      <c r="AE30" s="453">
        <v>7</v>
      </c>
      <c r="AF30" s="453">
        <v>437</v>
      </c>
      <c r="AG30" s="453">
        <v>11016</v>
      </c>
      <c r="AH30" s="453">
        <v>12034</v>
      </c>
      <c r="AI30" s="453">
        <v>10214</v>
      </c>
      <c r="AJ30" s="453">
        <v>8992</v>
      </c>
      <c r="AK30" s="453">
        <v>12117</v>
      </c>
      <c r="AL30" s="453">
        <v>1921</v>
      </c>
      <c r="AM30" s="453">
        <v>1834</v>
      </c>
      <c r="AN30" s="453">
        <v>201</v>
      </c>
      <c r="AO30" s="453">
        <v>0</v>
      </c>
      <c r="AP30" s="454">
        <f t="shared" si="1"/>
        <v>108521</v>
      </c>
    </row>
    <row r="31" spans="1:42" s="216" customFormat="1" ht="21" customHeight="1" x14ac:dyDescent="0.35">
      <c r="A31" s="224"/>
      <c r="B31" s="215" t="s">
        <v>56</v>
      </c>
      <c r="C31" s="453">
        <v>405</v>
      </c>
      <c r="D31" s="453">
        <v>0</v>
      </c>
      <c r="E31" s="453">
        <v>320</v>
      </c>
      <c r="F31" s="453">
        <v>17</v>
      </c>
      <c r="G31" s="453">
        <v>95</v>
      </c>
      <c r="H31" s="453">
        <v>0</v>
      </c>
      <c r="I31" s="453">
        <v>0</v>
      </c>
      <c r="J31" s="453">
        <v>0</v>
      </c>
      <c r="K31" s="453">
        <v>308</v>
      </c>
      <c r="L31" s="453">
        <v>447</v>
      </c>
      <c r="M31" s="453">
        <v>0</v>
      </c>
      <c r="N31" s="453">
        <v>0</v>
      </c>
      <c r="O31" s="453">
        <v>265</v>
      </c>
      <c r="P31" s="453">
        <v>8</v>
      </c>
      <c r="Q31" s="453">
        <v>294</v>
      </c>
      <c r="R31" s="453">
        <f t="shared" si="12"/>
        <v>1754</v>
      </c>
      <c r="S31" s="453">
        <v>1</v>
      </c>
      <c r="T31" s="453">
        <v>161</v>
      </c>
      <c r="U31" s="453">
        <v>1557</v>
      </c>
      <c r="V31" s="453">
        <v>1825</v>
      </c>
      <c r="W31" s="453">
        <v>518</v>
      </c>
      <c r="X31" s="453">
        <v>321</v>
      </c>
      <c r="Y31" s="453">
        <v>30</v>
      </c>
      <c r="Z31" s="453">
        <v>0</v>
      </c>
      <c r="AA31" s="453">
        <v>31</v>
      </c>
      <c r="AB31" s="453">
        <v>214</v>
      </c>
      <c r="AC31" s="453">
        <v>32</v>
      </c>
      <c r="AD31" s="453">
        <v>236</v>
      </c>
      <c r="AE31" s="453">
        <v>4</v>
      </c>
      <c r="AF31" s="453">
        <v>16</v>
      </c>
      <c r="AG31" s="453">
        <v>1006</v>
      </c>
      <c r="AH31" s="453">
        <v>670</v>
      </c>
      <c r="AI31" s="453">
        <v>1314</v>
      </c>
      <c r="AJ31" s="453">
        <v>218</v>
      </c>
      <c r="AK31" s="453">
        <v>2318</v>
      </c>
      <c r="AL31" s="453">
        <v>136</v>
      </c>
      <c r="AM31" s="453">
        <v>87</v>
      </c>
      <c r="AN31" s="453">
        <v>34</v>
      </c>
      <c r="AO31" s="453">
        <v>0</v>
      </c>
      <c r="AP31" s="454">
        <f t="shared" si="1"/>
        <v>12888</v>
      </c>
    </row>
    <row r="32" spans="1:42" s="216" customFormat="1" ht="21" customHeight="1" x14ac:dyDescent="0.35">
      <c r="A32" s="224"/>
      <c r="B32" s="215" t="s">
        <v>57</v>
      </c>
      <c r="C32" s="453">
        <v>465</v>
      </c>
      <c r="D32" s="453">
        <v>0</v>
      </c>
      <c r="E32" s="453">
        <v>3625</v>
      </c>
      <c r="F32" s="453">
        <v>320</v>
      </c>
      <c r="G32" s="453">
        <v>403</v>
      </c>
      <c r="H32" s="453">
        <v>0</v>
      </c>
      <c r="I32" s="453">
        <v>678</v>
      </c>
      <c r="J32" s="453">
        <v>0</v>
      </c>
      <c r="K32" s="453">
        <v>378</v>
      </c>
      <c r="L32" s="453">
        <v>1543</v>
      </c>
      <c r="M32" s="453">
        <v>767</v>
      </c>
      <c r="N32" s="453">
        <v>107</v>
      </c>
      <c r="O32" s="453">
        <v>1151</v>
      </c>
      <c r="P32" s="453">
        <v>10</v>
      </c>
      <c r="Q32" s="453">
        <v>303</v>
      </c>
      <c r="R32" s="453">
        <f t="shared" si="12"/>
        <v>9285</v>
      </c>
      <c r="S32" s="453">
        <v>182</v>
      </c>
      <c r="T32" s="453">
        <v>310</v>
      </c>
      <c r="U32" s="453">
        <v>2143</v>
      </c>
      <c r="V32" s="453">
        <v>3559</v>
      </c>
      <c r="W32" s="453">
        <v>1503</v>
      </c>
      <c r="X32" s="453">
        <v>1035</v>
      </c>
      <c r="Y32" s="453">
        <v>1</v>
      </c>
      <c r="Z32" s="453">
        <v>4</v>
      </c>
      <c r="AA32" s="453">
        <v>475</v>
      </c>
      <c r="AB32" s="453">
        <v>626</v>
      </c>
      <c r="AC32" s="453">
        <v>103</v>
      </c>
      <c r="AD32" s="453">
        <v>780</v>
      </c>
      <c r="AE32" s="453">
        <v>3</v>
      </c>
      <c r="AF32" s="453">
        <v>59</v>
      </c>
      <c r="AG32" s="453">
        <v>3396</v>
      </c>
      <c r="AH32" s="453">
        <v>1850</v>
      </c>
      <c r="AI32" s="453">
        <v>3063</v>
      </c>
      <c r="AJ32" s="453">
        <v>2288</v>
      </c>
      <c r="AK32" s="453">
        <v>5109</v>
      </c>
      <c r="AL32" s="453">
        <v>513</v>
      </c>
      <c r="AM32" s="453">
        <v>359</v>
      </c>
      <c r="AN32" s="453">
        <v>63</v>
      </c>
      <c r="AO32" s="453">
        <v>0</v>
      </c>
      <c r="AP32" s="454">
        <f t="shared" si="1"/>
        <v>37174</v>
      </c>
    </row>
    <row r="33" spans="1:42" s="216" customFormat="1" ht="21" customHeight="1" x14ac:dyDescent="0.35">
      <c r="A33" s="224"/>
      <c r="B33" s="215" t="s">
        <v>58</v>
      </c>
      <c r="C33" s="453">
        <v>396</v>
      </c>
      <c r="D33" s="453">
        <v>0</v>
      </c>
      <c r="E33" s="453">
        <v>3329</v>
      </c>
      <c r="F33" s="453">
        <v>5121</v>
      </c>
      <c r="G33" s="453">
        <v>1820</v>
      </c>
      <c r="H33" s="453">
        <v>0</v>
      </c>
      <c r="I33" s="453">
        <v>566</v>
      </c>
      <c r="J33" s="453">
        <v>131</v>
      </c>
      <c r="K33" s="453">
        <v>2569</v>
      </c>
      <c r="L33" s="453">
        <v>4636</v>
      </c>
      <c r="M33" s="453">
        <v>1652</v>
      </c>
      <c r="N33" s="453">
        <v>615</v>
      </c>
      <c r="O33" s="453">
        <v>2625</v>
      </c>
      <c r="P33" s="453">
        <v>369</v>
      </c>
      <c r="Q33" s="453">
        <v>1715</v>
      </c>
      <c r="R33" s="453">
        <f t="shared" si="12"/>
        <v>25148</v>
      </c>
      <c r="S33" s="453">
        <v>529</v>
      </c>
      <c r="T33" s="453">
        <v>922</v>
      </c>
      <c r="U33" s="453">
        <v>9046</v>
      </c>
      <c r="V33" s="453">
        <v>17481</v>
      </c>
      <c r="W33" s="453">
        <v>4550</v>
      </c>
      <c r="X33" s="453">
        <v>2759</v>
      </c>
      <c r="Y33" s="453">
        <v>62</v>
      </c>
      <c r="Z33" s="453">
        <v>102</v>
      </c>
      <c r="AA33" s="453">
        <v>1845</v>
      </c>
      <c r="AB33" s="453">
        <v>2334</v>
      </c>
      <c r="AC33" s="453">
        <v>428</v>
      </c>
      <c r="AD33" s="453">
        <v>3875</v>
      </c>
      <c r="AE33" s="453">
        <v>71</v>
      </c>
      <c r="AF33" s="453">
        <v>532</v>
      </c>
      <c r="AG33" s="453">
        <v>13570</v>
      </c>
      <c r="AH33" s="453">
        <v>5577</v>
      </c>
      <c r="AI33" s="453">
        <v>12234</v>
      </c>
      <c r="AJ33" s="453">
        <v>6021</v>
      </c>
      <c r="AK33" s="453">
        <v>13282</v>
      </c>
      <c r="AL33" s="453">
        <v>1320</v>
      </c>
      <c r="AM33" s="453">
        <v>1648</v>
      </c>
      <c r="AN33" s="453">
        <v>143</v>
      </c>
      <c r="AO33" s="453">
        <v>0</v>
      </c>
      <c r="AP33" s="454">
        <f t="shared" si="1"/>
        <v>123875</v>
      </c>
    </row>
    <row r="34" spans="1:42" s="216" customFormat="1" ht="21" customHeight="1" x14ac:dyDescent="0.35">
      <c r="A34" s="224"/>
      <c r="B34" s="215" t="s">
        <v>59</v>
      </c>
      <c r="C34" s="453">
        <v>172</v>
      </c>
      <c r="D34" s="453">
        <v>2</v>
      </c>
      <c r="E34" s="453">
        <v>1133</v>
      </c>
      <c r="F34" s="453">
        <v>83</v>
      </c>
      <c r="G34" s="453">
        <v>113</v>
      </c>
      <c r="H34" s="453">
        <v>0</v>
      </c>
      <c r="I34" s="453">
        <v>308</v>
      </c>
      <c r="J34" s="453">
        <v>0</v>
      </c>
      <c r="K34" s="453">
        <v>387</v>
      </c>
      <c r="L34" s="453">
        <v>128</v>
      </c>
      <c r="M34" s="453">
        <v>164</v>
      </c>
      <c r="N34" s="453">
        <v>2</v>
      </c>
      <c r="O34" s="453">
        <v>1958</v>
      </c>
      <c r="P34" s="453">
        <v>31</v>
      </c>
      <c r="Q34" s="453">
        <v>348</v>
      </c>
      <c r="R34" s="453">
        <f t="shared" si="12"/>
        <v>4655</v>
      </c>
      <c r="S34" s="453">
        <v>166</v>
      </c>
      <c r="T34" s="453">
        <v>260</v>
      </c>
      <c r="U34" s="453">
        <v>2367</v>
      </c>
      <c r="V34" s="453">
        <v>5413</v>
      </c>
      <c r="W34" s="453">
        <v>3357</v>
      </c>
      <c r="X34" s="453">
        <v>3360</v>
      </c>
      <c r="Y34" s="453">
        <v>29</v>
      </c>
      <c r="Z34" s="453">
        <v>22</v>
      </c>
      <c r="AA34" s="453">
        <v>171</v>
      </c>
      <c r="AB34" s="453">
        <v>419</v>
      </c>
      <c r="AC34" s="453">
        <v>530</v>
      </c>
      <c r="AD34" s="453">
        <v>827</v>
      </c>
      <c r="AE34" s="453">
        <v>83</v>
      </c>
      <c r="AF34" s="453">
        <v>67</v>
      </c>
      <c r="AG34" s="453">
        <v>3536</v>
      </c>
      <c r="AH34" s="453">
        <v>3851</v>
      </c>
      <c r="AI34" s="453">
        <v>3903</v>
      </c>
      <c r="AJ34" s="453">
        <v>3187</v>
      </c>
      <c r="AK34" s="453">
        <v>5190</v>
      </c>
      <c r="AL34" s="453">
        <v>832</v>
      </c>
      <c r="AM34" s="453">
        <v>648</v>
      </c>
      <c r="AN34" s="453">
        <v>78</v>
      </c>
      <c r="AO34" s="453">
        <v>0</v>
      </c>
      <c r="AP34" s="454">
        <f t="shared" si="1"/>
        <v>43125</v>
      </c>
    </row>
    <row r="35" spans="1:42" s="216" customFormat="1" ht="21" customHeight="1" x14ac:dyDescent="0.35">
      <c r="A35" s="224"/>
      <c r="B35" s="215" t="s">
        <v>60</v>
      </c>
      <c r="C35" s="453">
        <v>837</v>
      </c>
      <c r="D35" s="453">
        <v>2</v>
      </c>
      <c r="E35" s="453">
        <v>4684</v>
      </c>
      <c r="F35" s="453">
        <v>344</v>
      </c>
      <c r="G35" s="453">
        <v>684</v>
      </c>
      <c r="H35" s="453">
        <v>0</v>
      </c>
      <c r="I35" s="453">
        <v>208</v>
      </c>
      <c r="J35" s="453">
        <v>0</v>
      </c>
      <c r="K35" s="453">
        <v>1845</v>
      </c>
      <c r="L35" s="453">
        <v>2769</v>
      </c>
      <c r="M35" s="453">
        <v>276</v>
      </c>
      <c r="N35" s="453">
        <v>60</v>
      </c>
      <c r="O35" s="453">
        <v>1031</v>
      </c>
      <c r="P35" s="453">
        <v>1042</v>
      </c>
      <c r="Q35" s="453">
        <v>987</v>
      </c>
      <c r="R35" s="453">
        <f t="shared" si="12"/>
        <v>13930</v>
      </c>
      <c r="S35" s="453">
        <v>7</v>
      </c>
      <c r="T35" s="453">
        <v>644</v>
      </c>
      <c r="U35" s="453">
        <v>4407</v>
      </c>
      <c r="V35" s="453">
        <v>8226</v>
      </c>
      <c r="W35" s="453">
        <v>2246</v>
      </c>
      <c r="X35" s="453">
        <v>1230</v>
      </c>
      <c r="Y35" s="453">
        <v>710</v>
      </c>
      <c r="Z35" s="453">
        <v>22</v>
      </c>
      <c r="AA35" s="453">
        <v>384</v>
      </c>
      <c r="AB35" s="453">
        <v>1320</v>
      </c>
      <c r="AC35" s="453">
        <v>279</v>
      </c>
      <c r="AD35" s="453">
        <v>2180</v>
      </c>
      <c r="AE35" s="453">
        <v>292</v>
      </c>
      <c r="AF35" s="453">
        <v>287</v>
      </c>
      <c r="AG35" s="453">
        <v>10324</v>
      </c>
      <c r="AH35" s="453">
        <v>2542</v>
      </c>
      <c r="AI35" s="453">
        <v>5728</v>
      </c>
      <c r="AJ35" s="453">
        <v>4610</v>
      </c>
      <c r="AK35" s="453">
        <v>8283</v>
      </c>
      <c r="AL35" s="453">
        <v>453</v>
      </c>
      <c r="AM35" s="453">
        <v>586</v>
      </c>
      <c r="AN35" s="453">
        <v>76</v>
      </c>
      <c r="AO35" s="453">
        <v>0</v>
      </c>
      <c r="AP35" s="454">
        <f t="shared" si="1"/>
        <v>69605</v>
      </c>
    </row>
    <row r="36" spans="1:42" s="216" customFormat="1" ht="21" customHeight="1" x14ac:dyDescent="0.35">
      <c r="A36" s="224"/>
      <c r="B36" s="215" t="s">
        <v>61</v>
      </c>
      <c r="C36" s="453">
        <v>631</v>
      </c>
      <c r="D36" s="453">
        <v>0</v>
      </c>
      <c r="E36" s="453">
        <v>2798</v>
      </c>
      <c r="F36" s="453">
        <v>3990</v>
      </c>
      <c r="G36" s="453">
        <v>2053</v>
      </c>
      <c r="H36" s="453">
        <v>0</v>
      </c>
      <c r="I36" s="453">
        <v>73</v>
      </c>
      <c r="J36" s="453">
        <v>0</v>
      </c>
      <c r="K36" s="453">
        <v>1630</v>
      </c>
      <c r="L36" s="453">
        <v>1348</v>
      </c>
      <c r="M36" s="453">
        <v>0</v>
      </c>
      <c r="N36" s="453">
        <v>191</v>
      </c>
      <c r="O36" s="453">
        <v>296</v>
      </c>
      <c r="P36" s="453">
        <v>51</v>
      </c>
      <c r="Q36" s="453">
        <v>782</v>
      </c>
      <c r="R36" s="453">
        <f t="shared" si="12"/>
        <v>13212</v>
      </c>
      <c r="S36" s="453">
        <v>55</v>
      </c>
      <c r="T36" s="453">
        <v>233</v>
      </c>
      <c r="U36" s="453">
        <v>3047</v>
      </c>
      <c r="V36" s="453">
        <v>3374</v>
      </c>
      <c r="W36" s="453">
        <v>1709</v>
      </c>
      <c r="X36" s="453">
        <v>478</v>
      </c>
      <c r="Y36" s="453">
        <v>112</v>
      </c>
      <c r="Z36" s="453">
        <v>1</v>
      </c>
      <c r="AA36" s="453">
        <v>292</v>
      </c>
      <c r="AB36" s="453">
        <v>427</v>
      </c>
      <c r="AC36" s="453">
        <v>118</v>
      </c>
      <c r="AD36" s="453">
        <v>815</v>
      </c>
      <c r="AE36" s="453">
        <v>1</v>
      </c>
      <c r="AF36" s="453">
        <v>124</v>
      </c>
      <c r="AG36" s="453">
        <v>2100</v>
      </c>
      <c r="AH36" s="453">
        <v>1130</v>
      </c>
      <c r="AI36" s="453">
        <v>1815</v>
      </c>
      <c r="AJ36" s="453">
        <v>1293</v>
      </c>
      <c r="AK36" s="453">
        <v>2347</v>
      </c>
      <c r="AL36" s="453">
        <v>243</v>
      </c>
      <c r="AM36" s="453">
        <v>297</v>
      </c>
      <c r="AN36" s="453">
        <v>39</v>
      </c>
      <c r="AO36" s="453">
        <v>0</v>
      </c>
      <c r="AP36" s="454">
        <f t="shared" si="1"/>
        <v>33893</v>
      </c>
    </row>
    <row r="37" spans="1:42" s="216" customFormat="1" ht="21" customHeight="1" x14ac:dyDescent="0.35">
      <c r="A37" s="224"/>
      <c r="B37" s="215" t="s">
        <v>62</v>
      </c>
      <c r="C37" s="453">
        <v>105</v>
      </c>
      <c r="D37" s="453">
        <v>6</v>
      </c>
      <c r="E37" s="453">
        <v>1540</v>
      </c>
      <c r="F37" s="453">
        <v>72</v>
      </c>
      <c r="G37" s="453">
        <v>22</v>
      </c>
      <c r="H37" s="453">
        <v>0</v>
      </c>
      <c r="I37" s="453">
        <v>3</v>
      </c>
      <c r="J37" s="453">
        <v>0</v>
      </c>
      <c r="K37" s="453">
        <v>80</v>
      </c>
      <c r="L37" s="453">
        <v>361</v>
      </c>
      <c r="M37" s="453">
        <v>8</v>
      </c>
      <c r="N37" s="453">
        <v>13</v>
      </c>
      <c r="O37" s="453">
        <v>155</v>
      </c>
      <c r="P37" s="453">
        <v>6</v>
      </c>
      <c r="Q37" s="453">
        <v>75</v>
      </c>
      <c r="R37" s="453">
        <f t="shared" si="12"/>
        <v>2335</v>
      </c>
      <c r="S37" s="453">
        <v>0</v>
      </c>
      <c r="T37" s="453">
        <v>71</v>
      </c>
      <c r="U37" s="453">
        <v>1100</v>
      </c>
      <c r="V37" s="453">
        <v>2665</v>
      </c>
      <c r="W37" s="453">
        <v>543</v>
      </c>
      <c r="X37" s="453">
        <v>2044</v>
      </c>
      <c r="Y37" s="453">
        <v>7</v>
      </c>
      <c r="Z37" s="453">
        <v>3</v>
      </c>
      <c r="AA37" s="453">
        <v>20</v>
      </c>
      <c r="AB37" s="453">
        <v>191</v>
      </c>
      <c r="AC37" s="453">
        <v>327</v>
      </c>
      <c r="AD37" s="453">
        <v>249</v>
      </c>
      <c r="AE37" s="453">
        <v>0</v>
      </c>
      <c r="AF37" s="453">
        <v>24</v>
      </c>
      <c r="AG37" s="453">
        <v>2170</v>
      </c>
      <c r="AH37" s="453">
        <v>2176</v>
      </c>
      <c r="AI37" s="453">
        <v>1576</v>
      </c>
      <c r="AJ37" s="453">
        <v>1266</v>
      </c>
      <c r="AK37" s="453">
        <v>2157</v>
      </c>
      <c r="AL37" s="453">
        <v>548</v>
      </c>
      <c r="AM37" s="453">
        <v>192</v>
      </c>
      <c r="AN37" s="453">
        <v>31</v>
      </c>
      <c r="AO37" s="453">
        <v>0</v>
      </c>
      <c r="AP37" s="454">
        <f t="shared" si="1"/>
        <v>19806</v>
      </c>
    </row>
    <row r="38" spans="1:42" s="216" customFormat="1" ht="42" customHeight="1" x14ac:dyDescent="0.35">
      <c r="A38" s="560" t="s">
        <v>251</v>
      </c>
      <c r="B38" s="561"/>
      <c r="C38" s="457">
        <v>19</v>
      </c>
      <c r="D38" s="457">
        <v>1</v>
      </c>
      <c r="E38" s="457">
        <v>20</v>
      </c>
      <c r="F38" s="457">
        <v>1</v>
      </c>
      <c r="G38" s="457">
        <v>10</v>
      </c>
      <c r="H38" s="457">
        <v>0</v>
      </c>
      <c r="I38" s="457">
        <v>8</v>
      </c>
      <c r="J38" s="457">
        <v>4</v>
      </c>
      <c r="K38" s="457">
        <v>4</v>
      </c>
      <c r="L38" s="457">
        <v>108</v>
      </c>
      <c r="M38" s="457">
        <v>0</v>
      </c>
      <c r="N38" s="457">
        <v>3</v>
      </c>
      <c r="O38" s="457">
        <v>16</v>
      </c>
      <c r="P38" s="457">
        <v>39</v>
      </c>
      <c r="Q38" s="457">
        <v>68</v>
      </c>
      <c r="R38" s="457">
        <f t="shared" si="12"/>
        <v>281</v>
      </c>
      <c r="S38" s="457">
        <v>2</v>
      </c>
      <c r="T38" s="457">
        <v>4</v>
      </c>
      <c r="U38" s="457">
        <v>104</v>
      </c>
      <c r="V38" s="457">
        <v>2907</v>
      </c>
      <c r="W38" s="457">
        <v>334</v>
      </c>
      <c r="X38" s="457">
        <v>7</v>
      </c>
      <c r="Y38" s="457">
        <v>21</v>
      </c>
      <c r="Z38" s="457">
        <v>7</v>
      </c>
      <c r="AA38" s="457">
        <v>433</v>
      </c>
      <c r="AB38" s="457">
        <v>118</v>
      </c>
      <c r="AC38" s="457">
        <v>9</v>
      </c>
      <c r="AD38" s="457">
        <v>313</v>
      </c>
      <c r="AE38" s="457">
        <v>49</v>
      </c>
      <c r="AF38" s="457">
        <v>132</v>
      </c>
      <c r="AG38" s="457">
        <v>191</v>
      </c>
      <c r="AH38" s="457">
        <v>0</v>
      </c>
      <c r="AI38" s="457">
        <v>213</v>
      </c>
      <c r="AJ38" s="457">
        <v>29</v>
      </c>
      <c r="AK38" s="457">
        <v>9</v>
      </c>
      <c r="AL38" s="457">
        <v>65</v>
      </c>
      <c r="AM38" s="457">
        <v>112</v>
      </c>
      <c r="AN38" s="457">
        <v>38</v>
      </c>
      <c r="AO38" s="457">
        <v>1</v>
      </c>
      <c r="AP38" s="458">
        <f>R38+S38+T38+U38+V38+W38+X38+Y38+Z38+AA38+AB38+AC38+AD38+AE38+AF38+AG38+AH38+AI38+AJ38+AK38+AL38+AM38+AN38+AO38+C38+D38</f>
        <v>5399</v>
      </c>
    </row>
    <row r="39" spans="1:42" s="213" customFormat="1" ht="33.9" customHeight="1" x14ac:dyDescent="0.35">
      <c r="A39" s="555" t="s">
        <v>259</v>
      </c>
      <c r="B39" s="556"/>
      <c r="C39" s="455">
        <f t="shared" ref="C39:AP39" si="13">C40+C42+C50+C55+C61+C65</f>
        <v>4217</v>
      </c>
      <c r="D39" s="455">
        <f t="shared" si="13"/>
        <v>1759</v>
      </c>
      <c r="E39" s="455">
        <f t="shared" si="13"/>
        <v>25904</v>
      </c>
      <c r="F39" s="455">
        <f t="shared" si="13"/>
        <v>2435</v>
      </c>
      <c r="G39" s="455">
        <f t="shared" si="13"/>
        <v>7209</v>
      </c>
      <c r="H39" s="455">
        <f t="shared" si="13"/>
        <v>4</v>
      </c>
      <c r="I39" s="455">
        <f t="shared" si="13"/>
        <v>8856</v>
      </c>
      <c r="J39" s="455">
        <f t="shared" si="13"/>
        <v>17199</v>
      </c>
      <c r="K39" s="455">
        <f t="shared" si="13"/>
        <v>14709</v>
      </c>
      <c r="L39" s="455">
        <f t="shared" si="13"/>
        <v>21488</v>
      </c>
      <c r="M39" s="455">
        <f t="shared" si="13"/>
        <v>3180</v>
      </c>
      <c r="N39" s="455">
        <f t="shared" si="13"/>
        <v>5032</v>
      </c>
      <c r="O39" s="455">
        <f t="shared" si="13"/>
        <v>5777</v>
      </c>
      <c r="P39" s="455">
        <f t="shared" si="13"/>
        <v>5191</v>
      </c>
      <c r="Q39" s="455">
        <f t="shared" si="13"/>
        <v>8829</v>
      </c>
      <c r="R39" s="455">
        <f t="shared" si="13"/>
        <v>125813</v>
      </c>
      <c r="S39" s="455">
        <f t="shared" si="13"/>
        <v>5856</v>
      </c>
      <c r="T39" s="455">
        <f t="shared" si="13"/>
        <v>10954</v>
      </c>
      <c r="U39" s="455">
        <f t="shared" si="13"/>
        <v>63885</v>
      </c>
      <c r="V39" s="455">
        <f t="shared" si="13"/>
        <v>136297</v>
      </c>
      <c r="W39" s="455">
        <f t="shared" si="13"/>
        <v>53111</v>
      </c>
      <c r="X39" s="455">
        <f t="shared" si="13"/>
        <v>35834</v>
      </c>
      <c r="Y39" s="455">
        <f t="shared" si="13"/>
        <v>3332</v>
      </c>
      <c r="Z39" s="455">
        <f t="shared" si="13"/>
        <v>3478</v>
      </c>
      <c r="AA39" s="455">
        <f t="shared" si="13"/>
        <v>12031</v>
      </c>
      <c r="AB39" s="455">
        <f t="shared" si="13"/>
        <v>18225</v>
      </c>
      <c r="AC39" s="455">
        <f t="shared" si="13"/>
        <v>6291</v>
      </c>
      <c r="AD39" s="455">
        <f t="shared" si="13"/>
        <v>26034</v>
      </c>
      <c r="AE39" s="455">
        <f t="shared" si="13"/>
        <v>4485</v>
      </c>
      <c r="AF39" s="455">
        <f t="shared" si="13"/>
        <v>2985</v>
      </c>
      <c r="AG39" s="455">
        <f t="shared" si="13"/>
        <v>98136</v>
      </c>
      <c r="AH39" s="455">
        <f t="shared" si="13"/>
        <v>127642</v>
      </c>
      <c r="AI39" s="455">
        <f t="shared" si="13"/>
        <v>140493</v>
      </c>
      <c r="AJ39" s="455">
        <f t="shared" si="13"/>
        <v>83819</v>
      </c>
      <c r="AK39" s="455">
        <f t="shared" si="13"/>
        <v>112427</v>
      </c>
      <c r="AL39" s="455">
        <f t="shared" si="13"/>
        <v>14997</v>
      </c>
      <c r="AM39" s="455">
        <f t="shared" si="13"/>
        <v>19980</v>
      </c>
      <c r="AN39" s="455">
        <f t="shared" si="13"/>
        <v>422</v>
      </c>
      <c r="AO39" s="455">
        <f t="shared" si="13"/>
        <v>519</v>
      </c>
      <c r="AP39" s="456">
        <f t="shared" si="13"/>
        <v>1113022</v>
      </c>
    </row>
    <row r="40" spans="1:42" s="220" customFormat="1" ht="26.4" customHeight="1" x14ac:dyDescent="0.35">
      <c r="A40" s="218" t="s">
        <v>63</v>
      </c>
      <c r="B40" s="219"/>
      <c r="C40" s="457">
        <f>C41</f>
        <v>468</v>
      </c>
      <c r="D40" s="457">
        <f t="shared" ref="D40:AO40" si="14">D41</f>
        <v>26</v>
      </c>
      <c r="E40" s="457">
        <f t="shared" si="14"/>
        <v>1481</v>
      </c>
      <c r="F40" s="457">
        <f t="shared" si="14"/>
        <v>93</v>
      </c>
      <c r="G40" s="457">
        <f t="shared" si="14"/>
        <v>561</v>
      </c>
      <c r="H40" s="457">
        <f t="shared" si="14"/>
        <v>0</v>
      </c>
      <c r="I40" s="457">
        <f t="shared" si="14"/>
        <v>657</v>
      </c>
      <c r="J40" s="457">
        <f t="shared" si="14"/>
        <v>12457</v>
      </c>
      <c r="K40" s="457">
        <f t="shared" si="14"/>
        <v>1490</v>
      </c>
      <c r="L40" s="457">
        <f t="shared" si="14"/>
        <v>1923</v>
      </c>
      <c r="M40" s="457">
        <f t="shared" si="14"/>
        <v>1121</v>
      </c>
      <c r="N40" s="457">
        <f t="shared" si="14"/>
        <v>377</v>
      </c>
      <c r="O40" s="457">
        <f t="shared" si="14"/>
        <v>742</v>
      </c>
      <c r="P40" s="457">
        <f t="shared" si="14"/>
        <v>465</v>
      </c>
      <c r="Q40" s="457">
        <f t="shared" si="14"/>
        <v>706</v>
      </c>
      <c r="R40" s="457">
        <f t="shared" si="14"/>
        <v>22073</v>
      </c>
      <c r="S40" s="457">
        <f t="shared" si="14"/>
        <v>256</v>
      </c>
      <c r="T40" s="457">
        <f t="shared" si="14"/>
        <v>836</v>
      </c>
      <c r="U40" s="457">
        <f t="shared" si="14"/>
        <v>5292</v>
      </c>
      <c r="V40" s="457">
        <f t="shared" si="14"/>
        <v>18853</v>
      </c>
      <c r="W40" s="457">
        <f t="shared" si="14"/>
        <v>4946</v>
      </c>
      <c r="X40" s="457">
        <f t="shared" si="14"/>
        <v>4929</v>
      </c>
      <c r="Y40" s="457">
        <f t="shared" si="14"/>
        <v>756</v>
      </c>
      <c r="Z40" s="457">
        <f t="shared" si="14"/>
        <v>217</v>
      </c>
      <c r="AA40" s="457">
        <f t="shared" si="14"/>
        <v>5473</v>
      </c>
      <c r="AB40" s="457">
        <f t="shared" si="14"/>
        <v>3983</v>
      </c>
      <c r="AC40" s="457">
        <f t="shared" si="14"/>
        <v>797</v>
      </c>
      <c r="AD40" s="457">
        <f t="shared" si="14"/>
        <v>5530</v>
      </c>
      <c r="AE40" s="457">
        <f t="shared" si="14"/>
        <v>832</v>
      </c>
      <c r="AF40" s="457">
        <f t="shared" si="14"/>
        <v>709</v>
      </c>
      <c r="AG40" s="457">
        <f t="shared" si="14"/>
        <v>14062</v>
      </c>
      <c r="AH40" s="457">
        <f t="shared" si="14"/>
        <v>11601</v>
      </c>
      <c r="AI40" s="457">
        <f t="shared" si="14"/>
        <v>16284</v>
      </c>
      <c r="AJ40" s="457">
        <f t="shared" si="14"/>
        <v>6667</v>
      </c>
      <c r="AK40" s="457">
        <f t="shared" si="14"/>
        <v>9740</v>
      </c>
      <c r="AL40" s="457">
        <f t="shared" si="14"/>
        <v>2230</v>
      </c>
      <c r="AM40" s="457">
        <f t="shared" si="14"/>
        <v>1875</v>
      </c>
      <c r="AN40" s="457">
        <f t="shared" si="14"/>
        <v>168</v>
      </c>
      <c r="AO40" s="457">
        <f t="shared" si="14"/>
        <v>0</v>
      </c>
      <c r="AP40" s="458">
        <f t="shared" si="1"/>
        <v>138603</v>
      </c>
    </row>
    <row r="41" spans="1:42" s="216" customFormat="1" ht="21" customHeight="1" x14ac:dyDescent="0.35">
      <c r="A41" s="222"/>
      <c r="B41" s="215" t="s">
        <v>64</v>
      </c>
      <c r="C41" s="453">
        <v>468</v>
      </c>
      <c r="D41" s="453">
        <v>26</v>
      </c>
      <c r="E41" s="453">
        <v>1481</v>
      </c>
      <c r="F41" s="453">
        <v>93</v>
      </c>
      <c r="G41" s="453">
        <v>561</v>
      </c>
      <c r="H41" s="453">
        <v>0</v>
      </c>
      <c r="I41" s="453">
        <v>657</v>
      </c>
      <c r="J41" s="453">
        <v>12457</v>
      </c>
      <c r="K41" s="453">
        <v>1490</v>
      </c>
      <c r="L41" s="453">
        <v>1923</v>
      </c>
      <c r="M41" s="453">
        <v>1121</v>
      </c>
      <c r="N41" s="453">
        <v>377</v>
      </c>
      <c r="O41" s="453">
        <v>742</v>
      </c>
      <c r="P41" s="453">
        <v>465</v>
      </c>
      <c r="Q41" s="453">
        <v>706</v>
      </c>
      <c r="R41" s="453">
        <f>SUM(E41:Q41)</f>
        <v>22073</v>
      </c>
      <c r="S41" s="453">
        <v>256</v>
      </c>
      <c r="T41" s="453">
        <v>836</v>
      </c>
      <c r="U41" s="453">
        <v>5292</v>
      </c>
      <c r="V41" s="453">
        <v>18853</v>
      </c>
      <c r="W41" s="453">
        <v>4946</v>
      </c>
      <c r="X41" s="453">
        <v>4929</v>
      </c>
      <c r="Y41" s="453">
        <v>756</v>
      </c>
      <c r="Z41" s="453">
        <v>217</v>
      </c>
      <c r="AA41" s="453">
        <v>5473</v>
      </c>
      <c r="AB41" s="453">
        <v>3983</v>
      </c>
      <c r="AC41" s="453">
        <v>797</v>
      </c>
      <c r="AD41" s="453">
        <v>5530</v>
      </c>
      <c r="AE41" s="453">
        <v>832</v>
      </c>
      <c r="AF41" s="453">
        <v>709</v>
      </c>
      <c r="AG41" s="453">
        <v>14062</v>
      </c>
      <c r="AH41" s="453">
        <v>11601</v>
      </c>
      <c r="AI41" s="453">
        <v>16284</v>
      </c>
      <c r="AJ41" s="453">
        <v>6667</v>
      </c>
      <c r="AK41" s="453">
        <v>9740</v>
      </c>
      <c r="AL41" s="453">
        <v>2230</v>
      </c>
      <c r="AM41" s="453">
        <v>1875</v>
      </c>
      <c r="AN41" s="453">
        <v>168</v>
      </c>
      <c r="AO41" s="453">
        <v>0</v>
      </c>
      <c r="AP41" s="454">
        <f t="shared" si="1"/>
        <v>138603</v>
      </c>
    </row>
    <row r="42" spans="1:42" s="220" customFormat="1" ht="26.4" customHeight="1" x14ac:dyDescent="0.35">
      <c r="A42" s="218" t="s">
        <v>65</v>
      </c>
      <c r="B42" s="225"/>
      <c r="C42" s="457">
        <f>SUM(C43:C49)</f>
        <v>1113</v>
      </c>
      <c r="D42" s="457">
        <f t="shared" ref="D42:AO42" si="15">SUM(D43:D49)</f>
        <v>975</v>
      </c>
      <c r="E42" s="457">
        <f t="shared" si="15"/>
        <v>9411</v>
      </c>
      <c r="F42" s="457">
        <f t="shared" si="15"/>
        <v>1622</v>
      </c>
      <c r="G42" s="457">
        <f t="shared" si="15"/>
        <v>2542</v>
      </c>
      <c r="H42" s="457">
        <f t="shared" si="15"/>
        <v>4</v>
      </c>
      <c r="I42" s="457">
        <f t="shared" si="15"/>
        <v>4477</v>
      </c>
      <c r="J42" s="457">
        <f t="shared" si="15"/>
        <v>2854</v>
      </c>
      <c r="K42" s="457">
        <f t="shared" si="15"/>
        <v>5493</v>
      </c>
      <c r="L42" s="457">
        <f t="shared" si="15"/>
        <v>8232</v>
      </c>
      <c r="M42" s="457">
        <f t="shared" si="15"/>
        <v>990</v>
      </c>
      <c r="N42" s="457">
        <f t="shared" si="15"/>
        <v>2743</v>
      </c>
      <c r="O42" s="457">
        <f t="shared" si="15"/>
        <v>1871</v>
      </c>
      <c r="P42" s="457">
        <f t="shared" si="15"/>
        <v>2212</v>
      </c>
      <c r="Q42" s="457">
        <f t="shared" si="15"/>
        <v>3978</v>
      </c>
      <c r="R42" s="457">
        <f t="shared" si="15"/>
        <v>46429</v>
      </c>
      <c r="S42" s="457">
        <f t="shared" si="15"/>
        <v>1928</v>
      </c>
      <c r="T42" s="457">
        <f t="shared" si="15"/>
        <v>4196</v>
      </c>
      <c r="U42" s="457">
        <f t="shared" si="15"/>
        <v>22034</v>
      </c>
      <c r="V42" s="457">
        <f t="shared" si="15"/>
        <v>48017</v>
      </c>
      <c r="W42" s="457">
        <f t="shared" si="15"/>
        <v>19631</v>
      </c>
      <c r="X42" s="457">
        <f t="shared" si="15"/>
        <v>10846</v>
      </c>
      <c r="Y42" s="457">
        <f t="shared" si="15"/>
        <v>804</v>
      </c>
      <c r="Z42" s="457">
        <f t="shared" si="15"/>
        <v>1144</v>
      </c>
      <c r="AA42" s="457">
        <f t="shared" si="15"/>
        <v>1781</v>
      </c>
      <c r="AB42" s="457">
        <f t="shared" si="15"/>
        <v>5127</v>
      </c>
      <c r="AC42" s="457">
        <f t="shared" si="15"/>
        <v>2438</v>
      </c>
      <c r="AD42" s="457">
        <f t="shared" si="15"/>
        <v>6925</v>
      </c>
      <c r="AE42" s="457">
        <f t="shared" si="15"/>
        <v>1492</v>
      </c>
      <c r="AF42" s="457">
        <f t="shared" si="15"/>
        <v>687</v>
      </c>
      <c r="AG42" s="457">
        <f t="shared" si="15"/>
        <v>32251</v>
      </c>
      <c r="AH42" s="457">
        <f t="shared" si="15"/>
        <v>42804</v>
      </c>
      <c r="AI42" s="457">
        <f t="shared" si="15"/>
        <v>49065</v>
      </c>
      <c r="AJ42" s="457">
        <f t="shared" si="15"/>
        <v>32431</v>
      </c>
      <c r="AK42" s="457">
        <f t="shared" si="15"/>
        <v>46341</v>
      </c>
      <c r="AL42" s="457">
        <f t="shared" si="15"/>
        <v>4600</v>
      </c>
      <c r="AM42" s="457">
        <f t="shared" si="15"/>
        <v>6664</v>
      </c>
      <c r="AN42" s="457">
        <f t="shared" si="15"/>
        <v>98</v>
      </c>
      <c r="AO42" s="457">
        <f t="shared" si="15"/>
        <v>504</v>
      </c>
      <c r="AP42" s="458">
        <f t="shared" si="1"/>
        <v>390325</v>
      </c>
    </row>
    <row r="43" spans="1:42" s="216" customFormat="1" ht="21" customHeight="1" x14ac:dyDescent="0.35">
      <c r="A43" s="224"/>
      <c r="B43" s="215" t="s">
        <v>66</v>
      </c>
      <c r="C43" s="453">
        <v>159</v>
      </c>
      <c r="D43" s="453">
        <v>99</v>
      </c>
      <c r="E43" s="453">
        <v>696</v>
      </c>
      <c r="F43" s="453">
        <v>17</v>
      </c>
      <c r="G43" s="453">
        <v>85</v>
      </c>
      <c r="H43" s="453">
        <v>0</v>
      </c>
      <c r="I43" s="453">
        <v>314</v>
      </c>
      <c r="J43" s="453">
        <v>2221</v>
      </c>
      <c r="K43" s="453">
        <v>199</v>
      </c>
      <c r="L43" s="453">
        <v>494</v>
      </c>
      <c r="M43" s="453">
        <v>0</v>
      </c>
      <c r="N43" s="453">
        <v>726</v>
      </c>
      <c r="O43" s="453">
        <v>172</v>
      </c>
      <c r="P43" s="453">
        <v>0</v>
      </c>
      <c r="Q43" s="453">
        <v>64</v>
      </c>
      <c r="R43" s="453">
        <f t="shared" ref="R43:R49" si="16">SUM(E43:Q43)</f>
        <v>4988</v>
      </c>
      <c r="S43" s="453">
        <v>0</v>
      </c>
      <c r="T43" s="453">
        <v>272</v>
      </c>
      <c r="U43" s="453">
        <v>1764</v>
      </c>
      <c r="V43" s="453">
        <v>4764</v>
      </c>
      <c r="W43" s="453">
        <v>1475</v>
      </c>
      <c r="X43" s="453">
        <v>712</v>
      </c>
      <c r="Y43" s="453">
        <v>5</v>
      </c>
      <c r="Z43" s="453">
        <v>7</v>
      </c>
      <c r="AA43" s="453">
        <v>126</v>
      </c>
      <c r="AB43" s="453">
        <v>298</v>
      </c>
      <c r="AC43" s="453">
        <v>91</v>
      </c>
      <c r="AD43" s="453">
        <v>433</v>
      </c>
      <c r="AE43" s="453">
        <v>258</v>
      </c>
      <c r="AF43" s="453">
        <v>106</v>
      </c>
      <c r="AG43" s="453">
        <v>2405</v>
      </c>
      <c r="AH43" s="453">
        <v>3049</v>
      </c>
      <c r="AI43" s="453">
        <v>3566</v>
      </c>
      <c r="AJ43" s="453">
        <v>1186</v>
      </c>
      <c r="AK43" s="453">
        <v>3655</v>
      </c>
      <c r="AL43" s="453">
        <v>778</v>
      </c>
      <c r="AM43" s="453">
        <v>418</v>
      </c>
      <c r="AN43" s="453">
        <v>7</v>
      </c>
      <c r="AO43" s="453">
        <v>0</v>
      </c>
      <c r="AP43" s="454">
        <f t="shared" si="1"/>
        <v>30621</v>
      </c>
    </row>
    <row r="44" spans="1:42" s="216" customFormat="1" ht="21" customHeight="1" x14ac:dyDescent="0.35">
      <c r="A44" s="224"/>
      <c r="B44" s="215" t="s">
        <v>67</v>
      </c>
      <c r="C44" s="453">
        <v>215</v>
      </c>
      <c r="D44" s="453">
        <v>44</v>
      </c>
      <c r="E44" s="453">
        <v>1296</v>
      </c>
      <c r="F44" s="453">
        <v>63</v>
      </c>
      <c r="G44" s="453">
        <v>398</v>
      </c>
      <c r="H44" s="453">
        <v>0</v>
      </c>
      <c r="I44" s="453">
        <v>321</v>
      </c>
      <c r="J44" s="453">
        <v>603</v>
      </c>
      <c r="K44" s="453">
        <v>823</v>
      </c>
      <c r="L44" s="453">
        <v>3998</v>
      </c>
      <c r="M44" s="453">
        <v>791</v>
      </c>
      <c r="N44" s="453">
        <v>1583</v>
      </c>
      <c r="O44" s="453">
        <v>629</v>
      </c>
      <c r="P44" s="453">
        <v>1494</v>
      </c>
      <c r="Q44" s="453">
        <v>1804</v>
      </c>
      <c r="R44" s="453">
        <f t="shared" si="16"/>
        <v>13803</v>
      </c>
      <c r="S44" s="453">
        <v>1209</v>
      </c>
      <c r="T44" s="453">
        <v>1908</v>
      </c>
      <c r="U44" s="453">
        <v>6674</v>
      </c>
      <c r="V44" s="453">
        <v>16089</v>
      </c>
      <c r="W44" s="453">
        <v>7740</v>
      </c>
      <c r="X44" s="453">
        <v>2846</v>
      </c>
      <c r="Y44" s="453">
        <v>432</v>
      </c>
      <c r="Z44" s="453">
        <v>593</v>
      </c>
      <c r="AA44" s="453">
        <v>533</v>
      </c>
      <c r="AB44" s="453">
        <v>2042</v>
      </c>
      <c r="AC44" s="453">
        <v>1006</v>
      </c>
      <c r="AD44" s="453">
        <v>2079</v>
      </c>
      <c r="AE44" s="453">
        <v>523</v>
      </c>
      <c r="AF44" s="453">
        <v>160</v>
      </c>
      <c r="AG44" s="453">
        <v>12326</v>
      </c>
      <c r="AH44" s="453">
        <v>13371</v>
      </c>
      <c r="AI44" s="453">
        <v>14094</v>
      </c>
      <c r="AJ44" s="453">
        <v>11249</v>
      </c>
      <c r="AK44" s="453">
        <v>10635</v>
      </c>
      <c r="AL44" s="453">
        <v>1125</v>
      </c>
      <c r="AM44" s="453">
        <v>1888</v>
      </c>
      <c r="AN44" s="453">
        <v>27</v>
      </c>
      <c r="AO44" s="453">
        <v>9</v>
      </c>
      <c r="AP44" s="454">
        <f t="shared" si="1"/>
        <v>122620</v>
      </c>
    </row>
    <row r="45" spans="1:42" s="216" customFormat="1" ht="21" customHeight="1" x14ac:dyDescent="0.35">
      <c r="A45" s="224"/>
      <c r="B45" s="215" t="s">
        <v>68</v>
      </c>
      <c r="C45" s="453">
        <v>76</v>
      </c>
      <c r="D45" s="453">
        <v>60</v>
      </c>
      <c r="E45" s="453">
        <v>587</v>
      </c>
      <c r="F45" s="453">
        <v>2</v>
      </c>
      <c r="G45" s="453">
        <v>386</v>
      </c>
      <c r="H45" s="453">
        <v>0</v>
      </c>
      <c r="I45" s="453">
        <v>938</v>
      </c>
      <c r="J45" s="453">
        <v>1</v>
      </c>
      <c r="K45" s="453">
        <v>1164</v>
      </c>
      <c r="L45" s="453">
        <v>565</v>
      </c>
      <c r="M45" s="453">
        <v>142</v>
      </c>
      <c r="N45" s="453">
        <v>317</v>
      </c>
      <c r="O45" s="453">
        <v>179</v>
      </c>
      <c r="P45" s="453">
        <v>519</v>
      </c>
      <c r="Q45" s="453">
        <v>650</v>
      </c>
      <c r="R45" s="453">
        <f t="shared" si="16"/>
        <v>5450</v>
      </c>
      <c r="S45" s="453">
        <v>274</v>
      </c>
      <c r="T45" s="453">
        <v>991</v>
      </c>
      <c r="U45" s="453">
        <v>3067</v>
      </c>
      <c r="V45" s="453">
        <v>8371</v>
      </c>
      <c r="W45" s="453">
        <v>2829</v>
      </c>
      <c r="X45" s="453">
        <v>2383</v>
      </c>
      <c r="Y45" s="453">
        <v>196</v>
      </c>
      <c r="Z45" s="453">
        <v>366</v>
      </c>
      <c r="AA45" s="453">
        <v>590</v>
      </c>
      <c r="AB45" s="453">
        <v>684</v>
      </c>
      <c r="AC45" s="453">
        <v>507</v>
      </c>
      <c r="AD45" s="453">
        <v>1585</v>
      </c>
      <c r="AE45" s="453">
        <v>275</v>
      </c>
      <c r="AF45" s="453">
        <v>174</v>
      </c>
      <c r="AG45" s="453">
        <v>6038</v>
      </c>
      <c r="AH45" s="453">
        <v>11876</v>
      </c>
      <c r="AI45" s="453">
        <v>12908</v>
      </c>
      <c r="AJ45" s="453">
        <v>6697</v>
      </c>
      <c r="AK45" s="453">
        <v>8140</v>
      </c>
      <c r="AL45" s="453">
        <v>974</v>
      </c>
      <c r="AM45" s="453">
        <v>1106</v>
      </c>
      <c r="AN45" s="453">
        <v>9</v>
      </c>
      <c r="AO45" s="453">
        <v>495</v>
      </c>
      <c r="AP45" s="454">
        <f t="shared" si="1"/>
        <v>76121</v>
      </c>
    </row>
    <row r="46" spans="1:42" s="216" customFormat="1" ht="21" customHeight="1" x14ac:dyDescent="0.35">
      <c r="A46" s="224"/>
      <c r="B46" s="215" t="s">
        <v>69</v>
      </c>
      <c r="C46" s="453">
        <v>104</v>
      </c>
      <c r="D46" s="453">
        <v>616</v>
      </c>
      <c r="E46" s="453">
        <v>789</v>
      </c>
      <c r="F46" s="453">
        <v>1</v>
      </c>
      <c r="G46" s="453">
        <v>606</v>
      </c>
      <c r="H46" s="453">
        <v>0</v>
      </c>
      <c r="I46" s="453">
        <v>1690</v>
      </c>
      <c r="J46" s="453">
        <v>14</v>
      </c>
      <c r="K46" s="453">
        <v>437</v>
      </c>
      <c r="L46" s="453">
        <v>1139</v>
      </c>
      <c r="M46" s="453">
        <v>0</v>
      </c>
      <c r="N46" s="453">
        <v>45</v>
      </c>
      <c r="O46" s="453">
        <v>87</v>
      </c>
      <c r="P46" s="453">
        <v>21</v>
      </c>
      <c r="Q46" s="453">
        <v>113</v>
      </c>
      <c r="R46" s="453">
        <f t="shared" si="16"/>
        <v>4942</v>
      </c>
      <c r="S46" s="453">
        <v>0</v>
      </c>
      <c r="T46" s="453">
        <v>275</v>
      </c>
      <c r="U46" s="453">
        <v>2146</v>
      </c>
      <c r="V46" s="453">
        <v>2643</v>
      </c>
      <c r="W46" s="453">
        <v>941</v>
      </c>
      <c r="X46" s="453">
        <v>593</v>
      </c>
      <c r="Y46" s="453">
        <v>4</v>
      </c>
      <c r="Z46" s="453">
        <v>0</v>
      </c>
      <c r="AA46" s="453">
        <v>115</v>
      </c>
      <c r="AB46" s="453">
        <v>155</v>
      </c>
      <c r="AC46" s="453">
        <v>100</v>
      </c>
      <c r="AD46" s="453">
        <v>569</v>
      </c>
      <c r="AE46" s="453">
        <v>405</v>
      </c>
      <c r="AF46" s="453">
        <v>24</v>
      </c>
      <c r="AG46" s="453">
        <v>1404</v>
      </c>
      <c r="AH46" s="453">
        <v>2283</v>
      </c>
      <c r="AI46" s="453">
        <v>2800</v>
      </c>
      <c r="AJ46" s="453">
        <v>1943</v>
      </c>
      <c r="AK46" s="453">
        <v>3031</v>
      </c>
      <c r="AL46" s="453">
        <v>238</v>
      </c>
      <c r="AM46" s="453">
        <v>251</v>
      </c>
      <c r="AN46" s="453">
        <v>5</v>
      </c>
      <c r="AO46" s="453">
        <v>0</v>
      </c>
      <c r="AP46" s="454">
        <f t="shared" si="1"/>
        <v>25587</v>
      </c>
    </row>
    <row r="47" spans="1:42" s="216" customFormat="1" ht="21" customHeight="1" x14ac:dyDescent="0.35">
      <c r="A47" s="224"/>
      <c r="B47" s="215" t="s">
        <v>70</v>
      </c>
      <c r="C47" s="453">
        <v>158</v>
      </c>
      <c r="D47" s="453">
        <v>34</v>
      </c>
      <c r="E47" s="453">
        <v>303</v>
      </c>
      <c r="F47" s="453">
        <v>40</v>
      </c>
      <c r="G47" s="453">
        <v>9</v>
      </c>
      <c r="H47" s="453">
        <v>0</v>
      </c>
      <c r="I47" s="453">
        <v>1</v>
      </c>
      <c r="J47" s="453">
        <v>0</v>
      </c>
      <c r="K47" s="453">
        <v>764</v>
      </c>
      <c r="L47" s="453">
        <v>101</v>
      </c>
      <c r="M47" s="453">
        <v>2</v>
      </c>
      <c r="N47" s="453">
        <v>0</v>
      </c>
      <c r="O47" s="453">
        <v>70</v>
      </c>
      <c r="P47" s="453">
        <v>4</v>
      </c>
      <c r="Q47" s="453">
        <v>86</v>
      </c>
      <c r="R47" s="453">
        <f t="shared" si="16"/>
        <v>1380</v>
      </c>
      <c r="S47" s="453">
        <v>48</v>
      </c>
      <c r="T47" s="453">
        <v>77</v>
      </c>
      <c r="U47" s="453">
        <v>1151</v>
      </c>
      <c r="V47" s="453">
        <v>2614</v>
      </c>
      <c r="W47" s="453">
        <v>703</v>
      </c>
      <c r="X47" s="453">
        <v>648</v>
      </c>
      <c r="Y47" s="453">
        <v>4</v>
      </c>
      <c r="Z47" s="453">
        <v>0</v>
      </c>
      <c r="AA47" s="453">
        <v>35</v>
      </c>
      <c r="AB47" s="453">
        <v>183</v>
      </c>
      <c r="AC47" s="453">
        <v>66</v>
      </c>
      <c r="AD47" s="453">
        <v>456</v>
      </c>
      <c r="AE47" s="453">
        <v>9</v>
      </c>
      <c r="AF47" s="453">
        <v>29</v>
      </c>
      <c r="AG47" s="453">
        <v>1279</v>
      </c>
      <c r="AH47" s="453">
        <v>2528</v>
      </c>
      <c r="AI47" s="453">
        <v>2560</v>
      </c>
      <c r="AJ47" s="453">
        <v>1105</v>
      </c>
      <c r="AK47" s="453">
        <v>4405</v>
      </c>
      <c r="AL47" s="453">
        <v>268</v>
      </c>
      <c r="AM47" s="453">
        <v>373</v>
      </c>
      <c r="AN47" s="453">
        <v>12</v>
      </c>
      <c r="AO47" s="453">
        <v>0</v>
      </c>
      <c r="AP47" s="454">
        <f t="shared" si="1"/>
        <v>20125</v>
      </c>
    </row>
    <row r="48" spans="1:42" s="216" customFormat="1" ht="21" customHeight="1" x14ac:dyDescent="0.35">
      <c r="A48" s="224"/>
      <c r="B48" s="215" t="s">
        <v>263</v>
      </c>
      <c r="C48" s="453">
        <v>343</v>
      </c>
      <c r="D48" s="453">
        <v>114</v>
      </c>
      <c r="E48" s="453">
        <v>5308</v>
      </c>
      <c r="F48" s="453">
        <v>1486</v>
      </c>
      <c r="G48" s="453">
        <v>1026</v>
      </c>
      <c r="H48" s="453">
        <v>4</v>
      </c>
      <c r="I48" s="453">
        <v>1207</v>
      </c>
      <c r="J48" s="453">
        <v>0</v>
      </c>
      <c r="K48" s="453">
        <v>1814</v>
      </c>
      <c r="L48" s="453">
        <v>971</v>
      </c>
      <c r="M48" s="453">
        <v>27</v>
      </c>
      <c r="N48" s="453">
        <v>3</v>
      </c>
      <c r="O48" s="453">
        <v>734</v>
      </c>
      <c r="P48" s="453">
        <v>23</v>
      </c>
      <c r="Q48" s="453">
        <v>1155</v>
      </c>
      <c r="R48" s="453">
        <f t="shared" si="16"/>
        <v>13758</v>
      </c>
      <c r="S48" s="453">
        <v>240</v>
      </c>
      <c r="T48" s="453">
        <v>616</v>
      </c>
      <c r="U48" s="453">
        <v>4428</v>
      </c>
      <c r="V48" s="453">
        <v>9237</v>
      </c>
      <c r="W48" s="453">
        <v>4083</v>
      </c>
      <c r="X48" s="453">
        <v>2732</v>
      </c>
      <c r="Y48" s="453">
        <v>88</v>
      </c>
      <c r="Z48" s="453">
        <v>62</v>
      </c>
      <c r="AA48" s="453">
        <v>359</v>
      </c>
      <c r="AB48" s="453">
        <v>1349</v>
      </c>
      <c r="AC48" s="453">
        <v>463</v>
      </c>
      <c r="AD48" s="453">
        <v>1281</v>
      </c>
      <c r="AE48" s="453">
        <v>20</v>
      </c>
      <c r="AF48" s="453">
        <v>139</v>
      </c>
      <c r="AG48" s="453">
        <v>5577</v>
      </c>
      <c r="AH48" s="453">
        <v>6425</v>
      </c>
      <c r="AI48" s="453">
        <v>8602</v>
      </c>
      <c r="AJ48" s="453">
        <v>6225</v>
      </c>
      <c r="AK48" s="453">
        <v>12109</v>
      </c>
      <c r="AL48" s="453">
        <v>777</v>
      </c>
      <c r="AM48" s="453">
        <v>1812</v>
      </c>
      <c r="AN48" s="453">
        <v>36</v>
      </c>
      <c r="AO48" s="453">
        <v>0</v>
      </c>
      <c r="AP48" s="454">
        <f t="shared" si="1"/>
        <v>80875</v>
      </c>
    </row>
    <row r="49" spans="1:42" s="216" customFormat="1" ht="21" customHeight="1" x14ac:dyDescent="0.35">
      <c r="A49" s="224"/>
      <c r="B49" s="215" t="s">
        <v>264</v>
      </c>
      <c r="C49" s="453">
        <v>58</v>
      </c>
      <c r="D49" s="453">
        <v>8</v>
      </c>
      <c r="E49" s="453">
        <v>432</v>
      </c>
      <c r="F49" s="453">
        <v>13</v>
      </c>
      <c r="G49" s="453">
        <v>32</v>
      </c>
      <c r="H49" s="453">
        <v>0</v>
      </c>
      <c r="I49" s="453">
        <v>6</v>
      </c>
      <c r="J49" s="453">
        <v>15</v>
      </c>
      <c r="K49" s="453">
        <v>292</v>
      </c>
      <c r="L49" s="453">
        <v>964</v>
      </c>
      <c r="M49" s="453">
        <v>28</v>
      </c>
      <c r="N49" s="453">
        <v>69</v>
      </c>
      <c r="O49" s="453">
        <v>0</v>
      </c>
      <c r="P49" s="453">
        <v>151</v>
      </c>
      <c r="Q49" s="453">
        <v>106</v>
      </c>
      <c r="R49" s="453">
        <f t="shared" si="16"/>
        <v>2108</v>
      </c>
      <c r="S49" s="453">
        <v>157</v>
      </c>
      <c r="T49" s="453">
        <v>57</v>
      </c>
      <c r="U49" s="453">
        <v>2804</v>
      </c>
      <c r="V49" s="453">
        <v>4299</v>
      </c>
      <c r="W49" s="453">
        <v>1860</v>
      </c>
      <c r="X49" s="453">
        <v>932</v>
      </c>
      <c r="Y49" s="453">
        <v>75</v>
      </c>
      <c r="Z49" s="453">
        <v>116</v>
      </c>
      <c r="AA49" s="453">
        <v>23</v>
      </c>
      <c r="AB49" s="453">
        <v>416</v>
      </c>
      <c r="AC49" s="453">
        <v>205</v>
      </c>
      <c r="AD49" s="453">
        <v>522</v>
      </c>
      <c r="AE49" s="453">
        <v>2</v>
      </c>
      <c r="AF49" s="453">
        <v>55</v>
      </c>
      <c r="AG49" s="453">
        <v>3222</v>
      </c>
      <c r="AH49" s="453">
        <v>3272</v>
      </c>
      <c r="AI49" s="453">
        <v>4535</v>
      </c>
      <c r="AJ49" s="453">
        <v>4026</v>
      </c>
      <c r="AK49" s="453">
        <v>4366</v>
      </c>
      <c r="AL49" s="453">
        <v>440</v>
      </c>
      <c r="AM49" s="453">
        <v>816</v>
      </c>
      <c r="AN49" s="453">
        <v>2</v>
      </c>
      <c r="AO49" s="453">
        <v>0</v>
      </c>
      <c r="AP49" s="454">
        <f t="shared" si="1"/>
        <v>34376</v>
      </c>
    </row>
    <row r="50" spans="1:42" s="220" customFormat="1" ht="26.4" customHeight="1" x14ac:dyDescent="0.35">
      <c r="A50" s="218" t="s">
        <v>71</v>
      </c>
      <c r="B50" s="225"/>
      <c r="C50" s="457">
        <f t="shared" ref="C50:AO50" si="17">C51+C52+C53+C54</f>
        <v>1073</v>
      </c>
      <c r="D50" s="457">
        <f t="shared" si="17"/>
        <v>202</v>
      </c>
      <c r="E50" s="457">
        <f t="shared" si="17"/>
        <v>8878</v>
      </c>
      <c r="F50" s="457">
        <f t="shared" si="17"/>
        <v>687</v>
      </c>
      <c r="G50" s="457">
        <f t="shared" si="17"/>
        <v>1507</v>
      </c>
      <c r="H50" s="457">
        <f t="shared" si="17"/>
        <v>0</v>
      </c>
      <c r="I50" s="457">
        <f t="shared" si="17"/>
        <v>2071</v>
      </c>
      <c r="J50" s="457">
        <f t="shared" si="17"/>
        <v>1392</v>
      </c>
      <c r="K50" s="457">
        <f t="shared" si="17"/>
        <v>4490</v>
      </c>
      <c r="L50" s="457">
        <f t="shared" si="17"/>
        <v>9620</v>
      </c>
      <c r="M50" s="457">
        <f t="shared" si="17"/>
        <v>1015</v>
      </c>
      <c r="N50" s="457">
        <f t="shared" si="17"/>
        <v>1531</v>
      </c>
      <c r="O50" s="457">
        <f t="shared" si="17"/>
        <v>2646</v>
      </c>
      <c r="P50" s="457">
        <f t="shared" si="17"/>
        <v>2190</v>
      </c>
      <c r="Q50" s="457">
        <f t="shared" si="17"/>
        <v>2731</v>
      </c>
      <c r="R50" s="457">
        <f t="shared" si="17"/>
        <v>38758</v>
      </c>
      <c r="S50" s="457">
        <f t="shared" si="17"/>
        <v>2689</v>
      </c>
      <c r="T50" s="457">
        <f t="shared" si="17"/>
        <v>3610</v>
      </c>
      <c r="U50" s="457">
        <f t="shared" si="17"/>
        <v>22279</v>
      </c>
      <c r="V50" s="457">
        <f t="shared" si="17"/>
        <v>41751</v>
      </c>
      <c r="W50" s="457">
        <f t="shared" si="17"/>
        <v>18948</v>
      </c>
      <c r="X50" s="457">
        <f t="shared" si="17"/>
        <v>11252</v>
      </c>
      <c r="Y50" s="457">
        <f t="shared" si="17"/>
        <v>981</v>
      </c>
      <c r="Z50" s="457">
        <f t="shared" si="17"/>
        <v>895</v>
      </c>
      <c r="AA50" s="457">
        <f t="shared" si="17"/>
        <v>3333</v>
      </c>
      <c r="AB50" s="457">
        <f t="shared" si="17"/>
        <v>5821</v>
      </c>
      <c r="AC50" s="457">
        <f t="shared" si="17"/>
        <v>1937</v>
      </c>
      <c r="AD50" s="457">
        <f t="shared" si="17"/>
        <v>8644</v>
      </c>
      <c r="AE50" s="457">
        <f t="shared" si="17"/>
        <v>1300</v>
      </c>
      <c r="AF50" s="457">
        <f t="shared" si="17"/>
        <v>907</v>
      </c>
      <c r="AG50" s="457">
        <f t="shared" si="17"/>
        <v>32810</v>
      </c>
      <c r="AH50" s="457">
        <f t="shared" si="17"/>
        <v>36015</v>
      </c>
      <c r="AI50" s="457">
        <f t="shared" si="17"/>
        <v>44794</v>
      </c>
      <c r="AJ50" s="457">
        <f t="shared" si="17"/>
        <v>28564</v>
      </c>
      <c r="AK50" s="457">
        <f t="shared" si="17"/>
        <v>30942</v>
      </c>
      <c r="AL50" s="457">
        <f t="shared" si="17"/>
        <v>5140</v>
      </c>
      <c r="AM50" s="457">
        <f t="shared" si="17"/>
        <v>5709</v>
      </c>
      <c r="AN50" s="457">
        <f t="shared" si="17"/>
        <v>68</v>
      </c>
      <c r="AO50" s="457">
        <f t="shared" si="17"/>
        <v>14</v>
      </c>
      <c r="AP50" s="458">
        <f t="shared" si="1"/>
        <v>348436</v>
      </c>
    </row>
    <row r="51" spans="1:42" s="216" customFormat="1" ht="21" customHeight="1" x14ac:dyDescent="0.35">
      <c r="A51" s="224"/>
      <c r="B51" s="215" t="s">
        <v>72</v>
      </c>
      <c r="C51" s="453">
        <v>181</v>
      </c>
      <c r="D51" s="453">
        <v>37</v>
      </c>
      <c r="E51" s="453">
        <v>849</v>
      </c>
      <c r="F51" s="453">
        <v>31</v>
      </c>
      <c r="G51" s="453">
        <v>18</v>
      </c>
      <c r="H51" s="453">
        <v>0</v>
      </c>
      <c r="I51" s="453">
        <v>1272</v>
      </c>
      <c r="J51" s="453">
        <v>5</v>
      </c>
      <c r="K51" s="453">
        <v>579</v>
      </c>
      <c r="L51" s="453">
        <v>357</v>
      </c>
      <c r="M51" s="453">
        <v>4</v>
      </c>
      <c r="N51" s="453">
        <v>20</v>
      </c>
      <c r="O51" s="453">
        <v>65</v>
      </c>
      <c r="P51" s="453">
        <v>0</v>
      </c>
      <c r="Q51" s="453">
        <v>145</v>
      </c>
      <c r="R51" s="453">
        <f t="shared" ref="R51:R54" si="18">SUM(E51:Q51)</f>
        <v>3345</v>
      </c>
      <c r="S51" s="453">
        <v>1008</v>
      </c>
      <c r="T51" s="453">
        <v>550</v>
      </c>
      <c r="U51" s="453">
        <v>2201</v>
      </c>
      <c r="V51" s="453">
        <v>3121</v>
      </c>
      <c r="W51" s="453">
        <v>1182</v>
      </c>
      <c r="X51" s="453">
        <v>908</v>
      </c>
      <c r="Y51" s="453">
        <v>42</v>
      </c>
      <c r="Z51" s="453">
        <v>10</v>
      </c>
      <c r="AA51" s="453">
        <v>42</v>
      </c>
      <c r="AB51" s="453">
        <v>230</v>
      </c>
      <c r="AC51" s="453">
        <v>114</v>
      </c>
      <c r="AD51" s="453">
        <v>658</v>
      </c>
      <c r="AE51" s="453">
        <v>28</v>
      </c>
      <c r="AF51" s="453">
        <v>60</v>
      </c>
      <c r="AG51" s="453">
        <v>3100</v>
      </c>
      <c r="AH51" s="453">
        <v>3839</v>
      </c>
      <c r="AI51" s="453">
        <v>3587</v>
      </c>
      <c r="AJ51" s="453">
        <v>1651</v>
      </c>
      <c r="AK51" s="453">
        <v>2953</v>
      </c>
      <c r="AL51" s="453">
        <v>425</v>
      </c>
      <c r="AM51" s="453">
        <v>467</v>
      </c>
      <c r="AN51" s="453">
        <v>15</v>
      </c>
      <c r="AO51" s="453">
        <v>0</v>
      </c>
      <c r="AP51" s="454">
        <f t="shared" si="1"/>
        <v>29754</v>
      </c>
    </row>
    <row r="52" spans="1:42" s="216" customFormat="1" ht="21" customHeight="1" x14ac:dyDescent="0.35">
      <c r="A52" s="224"/>
      <c r="B52" s="215" t="s">
        <v>71</v>
      </c>
      <c r="C52" s="453">
        <v>258</v>
      </c>
      <c r="D52" s="453">
        <v>115</v>
      </c>
      <c r="E52" s="453">
        <v>3148</v>
      </c>
      <c r="F52" s="453">
        <v>114</v>
      </c>
      <c r="G52" s="453">
        <v>359</v>
      </c>
      <c r="H52" s="453">
        <v>0</v>
      </c>
      <c r="I52" s="453">
        <v>581</v>
      </c>
      <c r="J52" s="453">
        <v>849</v>
      </c>
      <c r="K52" s="453">
        <v>1812</v>
      </c>
      <c r="L52" s="453">
        <v>7249</v>
      </c>
      <c r="M52" s="453">
        <v>883</v>
      </c>
      <c r="N52" s="453">
        <v>430</v>
      </c>
      <c r="O52" s="453">
        <v>1368</v>
      </c>
      <c r="P52" s="453">
        <v>1961</v>
      </c>
      <c r="Q52" s="453">
        <v>1662</v>
      </c>
      <c r="R52" s="453">
        <f t="shared" si="18"/>
        <v>20416</v>
      </c>
      <c r="S52" s="453">
        <v>1453</v>
      </c>
      <c r="T52" s="453">
        <v>2395</v>
      </c>
      <c r="U52" s="453">
        <v>11385</v>
      </c>
      <c r="V52" s="453">
        <v>25991</v>
      </c>
      <c r="W52" s="453">
        <v>13904</v>
      </c>
      <c r="X52" s="453">
        <v>6744</v>
      </c>
      <c r="Y52" s="453">
        <v>668</v>
      </c>
      <c r="Z52" s="453">
        <v>793</v>
      </c>
      <c r="AA52" s="453">
        <v>3035</v>
      </c>
      <c r="AB52" s="453">
        <v>4416</v>
      </c>
      <c r="AC52" s="453">
        <v>1359</v>
      </c>
      <c r="AD52" s="453">
        <v>6016</v>
      </c>
      <c r="AE52" s="453">
        <v>1258</v>
      </c>
      <c r="AF52" s="453">
        <v>632</v>
      </c>
      <c r="AG52" s="453">
        <v>21157</v>
      </c>
      <c r="AH52" s="453">
        <v>21943</v>
      </c>
      <c r="AI52" s="453">
        <v>28978</v>
      </c>
      <c r="AJ52" s="453">
        <v>20582</v>
      </c>
      <c r="AK52" s="453">
        <v>17266</v>
      </c>
      <c r="AL52" s="453">
        <v>3310</v>
      </c>
      <c r="AM52" s="453">
        <v>3370</v>
      </c>
      <c r="AN52" s="453">
        <v>15</v>
      </c>
      <c r="AO52" s="453">
        <v>12</v>
      </c>
      <c r="AP52" s="454">
        <f t="shared" si="1"/>
        <v>217471</v>
      </c>
    </row>
    <row r="53" spans="1:42" s="216" customFormat="1" ht="21" customHeight="1" x14ac:dyDescent="0.35">
      <c r="A53" s="224"/>
      <c r="B53" s="215" t="s">
        <v>73</v>
      </c>
      <c r="C53" s="453">
        <v>471</v>
      </c>
      <c r="D53" s="453">
        <v>39</v>
      </c>
      <c r="E53" s="453">
        <v>3914</v>
      </c>
      <c r="F53" s="453">
        <v>542</v>
      </c>
      <c r="G53" s="453">
        <v>1122</v>
      </c>
      <c r="H53" s="453">
        <v>0</v>
      </c>
      <c r="I53" s="453">
        <v>216</v>
      </c>
      <c r="J53" s="453">
        <v>238</v>
      </c>
      <c r="K53" s="453">
        <v>1825</v>
      </c>
      <c r="L53" s="453">
        <v>1874</v>
      </c>
      <c r="M53" s="453">
        <v>54</v>
      </c>
      <c r="N53" s="453">
        <v>1080</v>
      </c>
      <c r="O53" s="453">
        <v>1168</v>
      </c>
      <c r="P53" s="453">
        <v>229</v>
      </c>
      <c r="Q53" s="453">
        <v>895</v>
      </c>
      <c r="R53" s="453">
        <f t="shared" si="18"/>
        <v>13157</v>
      </c>
      <c r="S53" s="453">
        <v>223</v>
      </c>
      <c r="T53" s="453">
        <v>638</v>
      </c>
      <c r="U53" s="453">
        <v>7061</v>
      </c>
      <c r="V53" s="453">
        <v>10362</v>
      </c>
      <c r="W53" s="453">
        <v>2990</v>
      </c>
      <c r="X53" s="453">
        <v>2969</v>
      </c>
      <c r="Y53" s="453">
        <v>271</v>
      </c>
      <c r="Z53" s="453">
        <v>75</v>
      </c>
      <c r="AA53" s="453">
        <v>167</v>
      </c>
      <c r="AB53" s="453">
        <v>971</v>
      </c>
      <c r="AC53" s="453">
        <v>379</v>
      </c>
      <c r="AD53" s="453">
        <v>1613</v>
      </c>
      <c r="AE53" s="453">
        <v>11</v>
      </c>
      <c r="AF53" s="453">
        <v>181</v>
      </c>
      <c r="AG53" s="453">
        <v>6264</v>
      </c>
      <c r="AH53" s="453">
        <v>8388</v>
      </c>
      <c r="AI53" s="453">
        <v>10003</v>
      </c>
      <c r="AJ53" s="453">
        <v>5670</v>
      </c>
      <c r="AK53" s="453">
        <v>9086</v>
      </c>
      <c r="AL53" s="453">
        <v>1229</v>
      </c>
      <c r="AM53" s="453">
        <v>1650</v>
      </c>
      <c r="AN53" s="453">
        <v>35</v>
      </c>
      <c r="AO53" s="453">
        <v>2</v>
      </c>
      <c r="AP53" s="454">
        <f t="shared" si="1"/>
        <v>83905</v>
      </c>
    </row>
    <row r="54" spans="1:42" s="216" customFormat="1" ht="21" customHeight="1" x14ac:dyDescent="0.35">
      <c r="A54" s="224"/>
      <c r="B54" s="215" t="s">
        <v>74</v>
      </c>
      <c r="C54" s="453">
        <v>163</v>
      </c>
      <c r="D54" s="453">
        <v>11</v>
      </c>
      <c r="E54" s="453">
        <v>967</v>
      </c>
      <c r="F54" s="453">
        <v>0</v>
      </c>
      <c r="G54" s="453">
        <v>8</v>
      </c>
      <c r="H54" s="453">
        <v>0</v>
      </c>
      <c r="I54" s="453">
        <v>2</v>
      </c>
      <c r="J54" s="453">
        <v>300</v>
      </c>
      <c r="K54" s="453">
        <v>274</v>
      </c>
      <c r="L54" s="453">
        <v>140</v>
      </c>
      <c r="M54" s="453">
        <v>74</v>
      </c>
      <c r="N54" s="453">
        <v>1</v>
      </c>
      <c r="O54" s="453">
        <v>45</v>
      </c>
      <c r="P54" s="453">
        <v>0</v>
      </c>
      <c r="Q54" s="453">
        <v>29</v>
      </c>
      <c r="R54" s="453">
        <f t="shared" si="18"/>
        <v>1840</v>
      </c>
      <c r="S54" s="453">
        <v>5</v>
      </c>
      <c r="T54" s="453">
        <v>27</v>
      </c>
      <c r="U54" s="453">
        <v>1632</v>
      </c>
      <c r="V54" s="453">
        <v>2277</v>
      </c>
      <c r="W54" s="453">
        <v>872</v>
      </c>
      <c r="X54" s="453">
        <v>631</v>
      </c>
      <c r="Y54" s="453">
        <v>0</v>
      </c>
      <c r="Z54" s="453">
        <v>17</v>
      </c>
      <c r="AA54" s="453">
        <v>89</v>
      </c>
      <c r="AB54" s="453">
        <v>204</v>
      </c>
      <c r="AC54" s="453">
        <v>85</v>
      </c>
      <c r="AD54" s="453">
        <v>357</v>
      </c>
      <c r="AE54" s="453">
        <v>3</v>
      </c>
      <c r="AF54" s="453">
        <v>34</v>
      </c>
      <c r="AG54" s="453">
        <v>2289</v>
      </c>
      <c r="AH54" s="453">
        <v>1845</v>
      </c>
      <c r="AI54" s="453">
        <v>2226</v>
      </c>
      <c r="AJ54" s="453">
        <v>661</v>
      </c>
      <c r="AK54" s="453">
        <v>1637</v>
      </c>
      <c r="AL54" s="453">
        <v>176</v>
      </c>
      <c r="AM54" s="453">
        <v>222</v>
      </c>
      <c r="AN54" s="453">
        <v>3</v>
      </c>
      <c r="AO54" s="453">
        <v>0</v>
      </c>
      <c r="AP54" s="454">
        <f t="shared" si="1"/>
        <v>17306</v>
      </c>
    </row>
    <row r="55" spans="1:42" s="220" customFormat="1" ht="26.4" customHeight="1" x14ac:dyDescent="0.35">
      <c r="A55" s="218" t="s">
        <v>75</v>
      </c>
      <c r="B55" s="225"/>
      <c r="C55" s="457">
        <f>SUM(C56:C60)</f>
        <v>645</v>
      </c>
      <c r="D55" s="457">
        <f t="shared" ref="D55:AO55" si="19">SUM(D56:D60)</f>
        <v>158</v>
      </c>
      <c r="E55" s="457">
        <f t="shared" si="19"/>
        <v>3156</v>
      </c>
      <c r="F55" s="457">
        <f t="shared" si="19"/>
        <v>23</v>
      </c>
      <c r="G55" s="457">
        <f t="shared" si="19"/>
        <v>1952</v>
      </c>
      <c r="H55" s="457">
        <f t="shared" si="19"/>
        <v>0</v>
      </c>
      <c r="I55" s="457">
        <f t="shared" si="19"/>
        <v>704</v>
      </c>
      <c r="J55" s="457">
        <f t="shared" si="19"/>
        <v>203</v>
      </c>
      <c r="K55" s="457">
        <f t="shared" si="19"/>
        <v>1310</v>
      </c>
      <c r="L55" s="457">
        <f t="shared" si="19"/>
        <v>533</v>
      </c>
      <c r="M55" s="457">
        <f t="shared" si="19"/>
        <v>13</v>
      </c>
      <c r="N55" s="457">
        <f t="shared" si="19"/>
        <v>16</v>
      </c>
      <c r="O55" s="457">
        <f t="shared" si="19"/>
        <v>180</v>
      </c>
      <c r="P55" s="457">
        <f t="shared" si="19"/>
        <v>263</v>
      </c>
      <c r="Q55" s="457">
        <f t="shared" si="19"/>
        <v>335</v>
      </c>
      <c r="R55" s="457">
        <f t="shared" si="19"/>
        <v>8688</v>
      </c>
      <c r="S55" s="457">
        <f t="shared" si="19"/>
        <v>350</v>
      </c>
      <c r="T55" s="457">
        <f t="shared" si="19"/>
        <v>710</v>
      </c>
      <c r="U55" s="457">
        <f t="shared" si="19"/>
        <v>6572</v>
      </c>
      <c r="V55" s="457">
        <f t="shared" si="19"/>
        <v>10320</v>
      </c>
      <c r="W55" s="457">
        <f t="shared" si="19"/>
        <v>3030</v>
      </c>
      <c r="X55" s="457">
        <f t="shared" si="19"/>
        <v>3884</v>
      </c>
      <c r="Y55" s="457">
        <f t="shared" si="19"/>
        <v>87</v>
      </c>
      <c r="Z55" s="457">
        <f t="shared" si="19"/>
        <v>248</v>
      </c>
      <c r="AA55" s="457">
        <f t="shared" si="19"/>
        <v>108</v>
      </c>
      <c r="AB55" s="457">
        <f t="shared" si="19"/>
        <v>812</v>
      </c>
      <c r="AC55" s="457">
        <f t="shared" si="19"/>
        <v>388</v>
      </c>
      <c r="AD55" s="457">
        <f t="shared" si="19"/>
        <v>1133</v>
      </c>
      <c r="AE55" s="457">
        <f t="shared" si="19"/>
        <v>246</v>
      </c>
      <c r="AF55" s="457">
        <f t="shared" si="19"/>
        <v>94</v>
      </c>
      <c r="AG55" s="457">
        <f t="shared" si="19"/>
        <v>6318</v>
      </c>
      <c r="AH55" s="457">
        <f t="shared" si="19"/>
        <v>13064</v>
      </c>
      <c r="AI55" s="457">
        <f t="shared" si="19"/>
        <v>11160</v>
      </c>
      <c r="AJ55" s="457">
        <f t="shared" si="19"/>
        <v>4196</v>
      </c>
      <c r="AK55" s="457">
        <f t="shared" si="19"/>
        <v>9202</v>
      </c>
      <c r="AL55" s="457">
        <f t="shared" si="19"/>
        <v>1110</v>
      </c>
      <c r="AM55" s="457">
        <f t="shared" si="19"/>
        <v>1643</v>
      </c>
      <c r="AN55" s="457">
        <f t="shared" si="19"/>
        <v>28</v>
      </c>
      <c r="AO55" s="457">
        <f t="shared" si="19"/>
        <v>0</v>
      </c>
      <c r="AP55" s="458">
        <f t="shared" si="1"/>
        <v>84194</v>
      </c>
    </row>
    <row r="56" spans="1:42" s="216" customFormat="1" ht="21" customHeight="1" x14ac:dyDescent="0.35">
      <c r="A56" s="224"/>
      <c r="B56" s="215" t="s">
        <v>76</v>
      </c>
      <c r="C56" s="453">
        <v>55</v>
      </c>
      <c r="D56" s="453">
        <v>7</v>
      </c>
      <c r="E56" s="453">
        <v>1524</v>
      </c>
      <c r="F56" s="453">
        <v>8</v>
      </c>
      <c r="G56" s="453">
        <v>68</v>
      </c>
      <c r="H56" s="453">
        <v>0</v>
      </c>
      <c r="I56" s="453">
        <v>169</v>
      </c>
      <c r="J56" s="453">
        <v>0</v>
      </c>
      <c r="K56" s="453">
        <v>42</v>
      </c>
      <c r="L56" s="453">
        <v>38</v>
      </c>
      <c r="M56" s="453">
        <v>0</v>
      </c>
      <c r="N56" s="453">
        <v>2</v>
      </c>
      <c r="O56" s="453">
        <v>1</v>
      </c>
      <c r="P56" s="453">
        <v>257</v>
      </c>
      <c r="Q56" s="453">
        <v>2</v>
      </c>
      <c r="R56" s="453">
        <f>SUM(E56:Q56)</f>
        <v>2111</v>
      </c>
      <c r="S56" s="453">
        <v>88</v>
      </c>
      <c r="T56" s="453">
        <v>176</v>
      </c>
      <c r="U56" s="453">
        <v>664</v>
      </c>
      <c r="V56" s="453">
        <v>2876</v>
      </c>
      <c r="W56" s="453">
        <v>912</v>
      </c>
      <c r="X56" s="453">
        <v>575</v>
      </c>
      <c r="Y56" s="453">
        <v>23</v>
      </c>
      <c r="Z56" s="453">
        <v>18</v>
      </c>
      <c r="AA56" s="453">
        <v>14</v>
      </c>
      <c r="AB56" s="453">
        <v>161</v>
      </c>
      <c r="AC56" s="453">
        <v>79</v>
      </c>
      <c r="AD56" s="453">
        <v>150</v>
      </c>
      <c r="AE56" s="453">
        <v>0</v>
      </c>
      <c r="AF56" s="453">
        <v>27</v>
      </c>
      <c r="AG56" s="453">
        <v>1636</v>
      </c>
      <c r="AH56" s="453">
        <v>3474</v>
      </c>
      <c r="AI56" s="453">
        <v>2337</v>
      </c>
      <c r="AJ56" s="453">
        <v>1060</v>
      </c>
      <c r="AK56" s="453">
        <v>1681</v>
      </c>
      <c r="AL56" s="453">
        <v>224</v>
      </c>
      <c r="AM56" s="453">
        <v>500</v>
      </c>
      <c r="AN56" s="453">
        <v>7</v>
      </c>
      <c r="AO56" s="453">
        <v>0</v>
      </c>
      <c r="AP56" s="454">
        <f t="shared" si="1"/>
        <v>18855</v>
      </c>
    </row>
    <row r="57" spans="1:42" s="216" customFormat="1" ht="21" customHeight="1" x14ac:dyDescent="0.35">
      <c r="A57" s="224"/>
      <c r="B57" s="215" t="s">
        <v>77</v>
      </c>
      <c r="C57" s="453">
        <v>134</v>
      </c>
      <c r="D57" s="453">
        <v>30</v>
      </c>
      <c r="E57" s="453">
        <v>221</v>
      </c>
      <c r="F57" s="453">
        <v>6</v>
      </c>
      <c r="G57" s="453">
        <v>729</v>
      </c>
      <c r="H57" s="453">
        <v>0</v>
      </c>
      <c r="I57" s="453">
        <v>22</v>
      </c>
      <c r="J57" s="453">
        <v>0</v>
      </c>
      <c r="K57" s="453">
        <v>149</v>
      </c>
      <c r="L57" s="453">
        <v>282</v>
      </c>
      <c r="M57" s="453">
        <v>0</v>
      </c>
      <c r="N57" s="453">
        <v>2</v>
      </c>
      <c r="O57" s="453">
        <v>0</v>
      </c>
      <c r="P57" s="453">
        <v>0</v>
      </c>
      <c r="Q57" s="453">
        <v>22</v>
      </c>
      <c r="R57" s="453">
        <f t="shared" ref="R57:R60" si="20">SUM(E57:Q57)</f>
        <v>1433</v>
      </c>
      <c r="S57" s="453">
        <v>26</v>
      </c>
      <c r="T57" s="453">
        <v>38</v>
      </c>
      <c r="U57" s="453">
        <v>964</v>
      </c>
      <c r="V57" s="453">
        <v>1668</v>
      </c>
      <c r="W57" s="453">
        <v>299</v>
      </c>
      <c r="X57" s="453">
        <v>751</v>
      </c>
      <c r="Y57" s="453">
        <v>6</v>
      </c>
      <c r="Z57" s="453">
        <v>3</v>
      </c>
      <c r="AA57" s="453">
        <v>14</v>
      </c>
      <c r="AB57" s="453">
        <v>156</v>
      </c>
      <c r="AC57" s="453">
        <v>42</v>
      </c>
      <c r="AD57" s="453">
        <v>131</v>
      </c>
      <c r="AE57" s="453">
        <v>17</v>
      </c>
      <c r="AF57" s="453">
        <v>13</v>
      </c>
      <c r="AG57" s="453">
        <v>863</v>
      </c>
      <c r="AH57" s="453">
        <v>1138</v>
      </c>
      <c r="AI57" s="453">
        <v>1872</v>
      </c>
      <c r="AJ57" s="453">
        <v>417</v>
      </c>
      <c r="AK57" s="453">
        <v>1606</v>
      </c>
      <c r="AL57" s="453">
        <v>149</v>
      </c>
      <c r="AM57" s="453">
        <v>197</v>
      </c>
      <c r="AN57" s="453">
        <v>2</v>
      </c>
      <c r="AO57" s="453">
        <v>0</v>
      </c>
      <c r="AP57" s="454">
        <f t="shared" si="1"/>
        <v>11969</v>
      </c>
    </row>
    <row r="58" spans="1:42" s="216" customFormat="1" ht="21" customHeight="1" x14ac:dyDescent="0.35">
      <c r="A58" s="224"/>
      <c r="B58" s="215" t="s">
        <v>78</v>
      </c>
      <c r="C58" s="453">
        <v>153</v>
      </c>
      <c r="D58" s="453">
        <v>31</v>
      </c>
      <c r="E58" s="453">
        <v>614</v>
      </c>
      <c r="F58" s="453">
        <v>2</v>
      </c>
      <c r="G58" s="453">
        <v>240</v>
      </c>
      <c r="H58" s="453">
        <v>0</v>
      </c>
      <c r="I58" s="453">
        <v>47</v>
      </c>
      <c r="J58" s="453">
        <v>203</v>
      </c>
      <c r="K58" s="453">
        <v>139</v>
      </c>
      <c r="L58" s="453">
        <v>128</v>
      </c>
      <c r="M58" s="453">
        <v>5</v>
      </c>
      <c r="N58" s="453">
        <v>12</v>
      </c>
      <c r="O58" s="453">
        <v>69</v>
      </c>
      <c r="P58" s="453">
        <v>0</v>
      </c>
      <c r="Q58" s="453">
        <v>180</v>
      </c>
      <c r="R58" s="453">
        <f t="shared" si="20"/>
        <v>1639</v>
      </c>
      <c r="S58" s="453">
        <v>163</v>
      </c>
      <c r="T58" s="453">
        <v>210</v>
      </c>
      <c r="U58" s="453">
        <v>1490</v>
      </c>
      <c r="V58" s="453">
        <v>2402</v>
      </c>
      <c r="W58" s="453">
        <v>614</v>
      </c>
      <c r="X58" s="453">
        <v>1314</v>
      </c>
      <c r="Y58" s="453">
        <v>11</v>
      </c>
      <c r="Z58" s="453">
        <v>38</v>
      </c>
      <c r="AA58" s="453">
        <v>34</v>
      </c>
      <c r="AB58" s="453">
        <v>198</v>
      </c>
      <c r="AC58" s="453">
        <v>137</v>
      </c>
      <c r="AD58" s="453">
        <v>288</v>
      </c>
      <c r="AE58" s="453">
        <v>171</v>
      </c>
      <c r="AF58" s="453">
        <v>30</v>
      </c>
      <c r="AG58" s="453">
        <v>1582</v>
      </c>
      <c r="AH58" s="453">
        <v>4212</v>
      </c>
      <c r="AI58" s="453">
        <v>2106</v>
      </c>
      <c r="AJ58" s="453">
        <v>925</v>
      </c>
      <c r="AK58" s="453">
        <v>1867</v>
      </c>
      <c r="AL58" s="453">
        <v>350</v>
      </c>
      <c r="AM58" s="453">
        <v>378</v>
      </c>
      <c r="AN58" s="453">
        <v>2</v>
      </c>
      <c r="AO58" s="453">
        <v>0</v>
      </c>
      <c r="AP58" s="454">
        <f t="shared" si="1"/>
        <v>20345</v>
      </c>
    </row>
    <row r="59" spans="1:42" s="216" customFormat="1" ht="21" customHeight="1" x14ac:dyDescent="0.35">
      <c r="A59" s="224"/>
      <c r="B59" s="215" t="s">
        <v>79</v>
      </c>
      <c r="C59" s="453">
        <v>244</v>
      </c>
      <c r="D59" s="453">
        <v>71</v>
      </c>
      <c r="E59" s="453">
        <v>533</v>
      </c>
      <c r="F59" s="453">
        <v>7</v>
      </c>
      <c r="G59" s="453">
        <v>143</v>
      </c>
      <c r="H59" s="453">
        <v>0</v>
      </c>
      <c r="I59" s="453">
        <v>433</v>
      </c>
      <c r="J59" s="453">
        <v>0</v>
      </c>
      <c r="K59" s="453">
        <v>482</v>
      </c>
      <c r="L59" s="453">
        <v>79</v>
      </c>
      <c r="M59" s="453">
        <v>8</v>
      </c>
      <c r="N59" s="453">
        <v>0</v>
      </c>
      <c r="O59" s="453">
        <v>51</v>
      </c>
      <c r="P59" s="453">
        <v>3</v>
      </c>
      <c r="Q59" s="453">
        <v>66</v>
      </c>
      <c r="R59" s="453">
        <f t="shared" si="20"/>
        <v>1805</v>
      </c>
      <c r="S59" s="453">
        <v>63</v>
      </c>
      <c r="T59" s="453">
        <v>78</v>
      </c>
      <c r="U59" s="453">
        <v>2776</v>
      </c>
      <c r="V59" s="453">
        <v>2279</v>
      </c>
      <c r="W59" s="453">
        <v>911</v>
      </c>
      <c r="X59" s="453">
        <v>805</v>
      </c>
      <c r="Y59" s="453">
        <v>47</v>
      </c>
      <c r="Z59" s="453">
        <v>189</v>
      </c>
      <c r="AA59" s="453">
        <v>45</v>
      </c>
      <c r="AB59" s="453">
        <v>187</v>
      </c>
      <c r="AC59" s="453">
        <v>88</v>
      </c>
      <c r="AD59" s="453">
        <v>415</v>
      </c>
      <c r="AE59" s="453">
        <v>47</v>
      </c>
      <c r="AF59" s="453">
        <v>15</v>
      </c>
      <c r="AG59" s="453">
        <v>1609</v>
      </c>
      <c r="AH59" s="453">
        <v>2922</v>
      </c>
      <c r="AI59" s="453">
        <v>2680</v>
      </c>
      <c r="AJ59" s="453">
        <v>1566</v>
      </c>
      <c r="AK59" s="453">
        <v>2557</v>
      </c>
      <c r="AL59" s="453">
        <v>197</v>
      </c>
      <c r="AM59" s="453">
        <v>332</v>
      </c>
      <c r="AN59" s="453">
        <v>8</v>
      </c>
      <c r="AO59" s="453">
        <v>0</v>
      </c>
      <c r="AP59" s="454">
        <f t="shared" si="1"/>
        <v>21936</v>
      </c>
    </row>
    <row r="60" spans="1:42" s="216" customFormat="1" ht="21" customHeight="1" x14ac:dyDescent="0.35">
      <c r="A60" s="224"/>
      <c r="B60" s="215" t="s">
        <v>80</v>
      </c>
      <c r="C60" s="453">
        <v>59</v>
      </c>
      <c r="D60" s="453">
        <v>19</v>
      </c>
      <c r="E60" s="453">
        <v>264</v>
      </c>
      <c r="F60" s="453">
        <v>0</v>
      </c>
      <c r="G60" s="453">
        <v>772</v>
      </c>
      <c r="H60" s="453">
        <v>0</v>
      </c>
      <c r="I60" s="453">
        <v>33</v>
      </c>
      <c r="J60" s="453">
        <v>0</v>
      </c>
      <c r="K60" s="453">
        <v>498</v>
      </c>
      <c r="L60" s="453">
        <v>6</v>
      </c>
      <c r="M60" s="453">
        <v>0</v>
      </c>
      <c r="N60" s="453">
        <v>0</v>
      </c>
      <c r="O60" s="453">
        <v>59</v>
      </c>
      <c r="P60" s="453">
        <v>3</v>
      </c>
      <c r="Q60" s="453">
        <v>65</v>
      </c>
      <c r="R60" s="453">
        <f t="shared" si="20"/>
        <v>1700</v>
      </c>
      <c r="S60" s="453">
        <v>10</v>
      </c>
      <c r="T60" s="453">
        <v>208</v>
      </c>
      <c r="U60" s="453">
        <v>678</v>
      </c>
      <c r="V60" s="453">
        <v>1095</v>
      </c>
      <c r="W60" s="453">
        <v>294</v>
      </c>
      <c r="X60" s="453">
        <v>439</v>
      </c>
      <c r="Y60" s="453">
        <v>0</v>
      </c>
      <c r="Z60" s="453">
        <v>0</v>
      </c>
      <c r="AA60" s="453">
        <v>1</v>
      </c>
      <c r="AB60" s="453">
        <v>110</v>
      </c>
      <c r="AC60" s="453">
        <v>42</v>
      </c>
      <c r="AD60" s="453">
        <v>149</v>
      </c>
      <c r="AE60" s="453">
        <v>11</v>
      </c>
      <c r="AF60" s="453">
        <v>9</v>
      </c>
      <c r="AG60" s="453">
        <v>628</v>
      </c>
      <c r="AH60" s="453">
        <v>1318</v>
      </c>
      <c r="AI60" s="453">
        <v>2165</v>
      </c>
      <c r="AJ60" s="453">
        <v>228</v>
      </c>
      <c r="AK60" s="453">
        <v>1491</v>
      </c>
      <c r="AL60" s="453">
        <v>190</v>
      </c>
      <c r="AM60" s="453">
        <v>236</v>
      </c>
      <c r="AN60" s="453">
        <v>9</v>
      </c>
      <c r="AO60" s="453">
        <v>0</v>
      </c>
      <c r="AP60" s="454">
        <f t="shared" si="1"/>
        <v>11089</v>
      </c>
    </row>
    <row r="61" spans="1:42" s="220" customFormat="1" ht="26.4" customHeight="1" x14ac:dyDescent="0.35">
      <c r="A61" s="218" t="s">
        <v>81</v>
      </c>
      <c r="B61" s="225"/>
      <c r="C61" s="457">
        <f>SUM(C62:C64)</f>
        <v>902</v>
      </c>
      <c r="D61" s="457">
        <f t="shared" ref="D61:AO61" si="21">SUM(D62:D64)</f>
        <v>398</v>
      </c>
      <c r="E61" s="457">
        <f t="shared" si="21"/>
        <v>2978</v>
      </c>
      <c r="F61" s="457">
        <f t="shared" si="21"/>
        <v>10</v>
      </c>
      <c r="G61" s="457">
        <f t="shared" si="21"/>
        <v>647</v>
      </c>
      <c r="H61" s="457">
        <f t="shared" si="21"/>
        <v>0</v>
      </c>
      <c r="I61" s="457">
        <f t="shared" si="21"/>
        <v>945</v>
      </c>
      <c r="J61" s="457">
        <f t="shared" si="21"/>
        <v>292</v>
      </c>
      <c r="K61" s="457">
        <f t="shared" si="21"/>
        <v>1926</v>
      </c>
      <c r="L61" s="457">
        <f t="shared" si="21"/>
        <v>1167</v>
      </c>
      <c r="M61" s="457">
        <f t="shared" si="21"/>
        <v>37</v>
      </c>
      <c r="N61" s="457">
        <f t="shared" si="21"/>
        <v>365</v>
      </c>
      <c r="O61" s="457">
        <f t="shared" si="21"/>
        <v>336</v>
      </c>
      <c r="P61" s="457">
        <f t="shared" si="21"/>
        <v>61</v>
      </c>
      <c r="Q61" s="457">
        <f t="shared" si="21"/>
        <v>1068</v>
      </c>
      <c r="R61" s="457">
        <f t="shared" si="21"/>
        <v>9832</v>
      </c>
      <c r="S61" s="457">
        <f t="shared" si="21"/>
        <v>633</v>
      </c>
      <c r="T61" s="457">
        <f t="shared" si="21"/>
        <v>1597</v>
      </c>
      <c r="U61" s="457">
        <f t="shared" si="21"/>
        <v>7581</v>
      </c>
      <c r="V61" s="457">
        <f t="shared" si="21"/>
        <v>16887</v>
      </c>
      <c r="W61" s="457">
        <f t="shared" si="21"/>
        <v>5945</v>
      </c>
      <c r="X61" s="457">
        <f t="shared" si="21"/>
        <v>4921</v>
      </c>
      <c r="Y61" s="457">
        <f t="shared" si="21"/>
        <v>687</v>
      </c>
      <c r="Z61" s="457">
        <f t="shared" si="21"/>
        <v>527</v>
      </c>
      <c r="AA61" s="457">
        <f t="shared" si="21"/>
        <v>1254</v>
      </c>
      <c r="AB61" s="457">
        <f t="shared" si="21"/>
        <v>2459</v>
      </c>
      <c r="AC61" s="457">
        <f t="shared" si="21"/>
        <v>715</v>
      </c>
      <c r="AD61" s="457">
        <f t="shared" si="21"/>
        <v>3694</v>
      </c>
      <c r="AE61" s="457">
        <f t="shared" si="21"/>
        <v>600</v>
      </c>
      <c r="AF61" s="457">
        <f t="shared" si="21"/>
        <v>565</v>
      </c>
      <c r="AG61" s="457">
        <f t="shared" si="21"/>
        <v>12589</v>
      </c>
      <c r="AH61" s="457">
        <f t="shared" si="21"/>
        <v>24158</v>
      </c>
      <c r="AI61" s="457">
        <f t="shared" si="21"/>
        <v>19159</v>
      </c>
      <c r="AJ61" s="457">
        <f t="shared" si="21"/>
        <v>11961</v>
      </c>
      <c r="AK61" s="457">
        <f t="shared" si="21"/>
        <v>16200</v>
      </c>
      <c r="AL61" s="457">
        <f t="shared" si="21"/>
        <v>1902</v>
      </c>
      <c r="AM61" s="457">
        <f t="shared" si="21"/>
        <v>4055</v>
      </c>
      <c r="AN61" s="457">
        <f t="shared" si="21"/>
        <v>39</v>
      </c>
      <c r="AO61" s="457">
        <f t="shared" si="21"/>
        <v>0</v>
      </c>
      <c r="AP61" s="458">
        <f t="shared" si="1"/>
        <v>149260</v>
      </c>
    </row>
    <row r="62" spans="1:42" s="216" customFormat="1" ht="21" customHeight="1" x14ac:dyDescent="0.35">
      <c r="A62" s="224"/>
      <c r="B62" s="215" t="s">
        <v>82</v>
      </c>
      <c r="C62" s="453">
        <v>429</v>
      </c>
      <c r="D62" s="453">
        <v>106</v>
      </c>
      <c r="E62" s="453">
        <v>432</v>
      </c>
      <c r="F62" s="453">
        <v>3</v>
      </c>
      <c r="G62" s="453">
        <v>195</v>
      </c>
      <c r="H62" s="453">
        <v>0</v>
      </c>
      <c r="I62" s="453">
        <v>6</v>
      </c>
      <c r="J62" s="453">
        <v>200</v>
      </c>
      <c r="K62" s="453">
        <v>465</v>
      </c>
      <c r="L62" s="453">
        <v>177</v>
      </c>
      <c r="M62" s="453">
        <v>21</v>
      </c>
      <c r="N62" s="453">
        <v>31</v>
      </c>
      <c r="O62" s="453">
        <v>80</v>
      </c>
      <c r="P62" s="453">
        <v>0</v>
      </c>
      <c r="Q62" s="453">
        <v>112</v>
      </c>
      <c r="R62" s="453">
        <f t="shared" ref="R62:R66" si="22">SUM(E62:Q62)</f>
        <v>1722</v>
      </c>
      <c r="S62" s="453">
        <v>25</v>
      </c>
      <c r="T62" s="453">
        <v>218</v>
      </c>
      <c r="U62" s="453">
        <v>2052</v>
      </c>
      <c r="V62" s="453">
        <v>3344</v>
      </c>
      <c r="W62" s="453">
        <v>1133</v>
      </c>
      <c r="X62" s="453">
        <v>1286</v>
      </c>
      <c r="Y62" s="453">
        <v>33</v>
      </c>
      <c r="Z62" s="453">
        <v>6</v>
      </c>
      <c r="AA62" s="453">
        <v>48</v>
      </c>
      <c r="AB62" s="453">
        <v>258</v>
      </c>
      <c r="AC62" s="453">
        <v>142</v>
      </c>
      <c r="AD62" s="453">
        <v>439</v>
      </c>
      <c r="AE62" s="453">
        <v>0</v>
      </c>
      <c r="AF62" s="453">
        <v>194</v>
      </c>
      <c r="AG62" s="453">
        <v>1421</v>
      </c>
      <c r="AH62" s="453">
        <v>2903</v>
      </c>
      <c r="AI62" s="453">
        <v>3534</v>
      </c>
      <c r="AJ62" s="453">
        <v>3289</v>
      </c>
      <c r="AK62" s="453">
        <v>4595</v>
      </c>
      <c r="AL62" s="453">
        <v>563</v>
      </c>
      <c r="AM62" s="453">
        <v>712</v>
      </c>
      <c r="AN62" s="453">
        <v>25</v>
      </c>
      <c r="AO62" s="453">
        <v>0</v>
      </c>
      <c r="AP62" s="454">
        <f t="shared" si="1"/>
        <v>28477</v>
      </c>
    </row>
    <row r="63" spans="1:42" s="216" customFormat="1" ht="21" customHeight="1" x14ac:dyDescent="0.35">
      <c r="A63" s="224"/>
      <c r="B63" s="215" t="s">
        <v>81</v>
      </c>
      <c r="C63" s="453">
        <v>321</v>
      </c>
      <c r="D63" s="453">
        <v>193</v>
      </c>
      <c r="E63" s="453">
        <v>2390</v>
      </c>
      <c r="F63" s="453">
        <v>7</v>
      </c>
      <c r="G63" s="453">
        <v>131</v>
      </c>
      <c r="H63" s="453">
        <v>0</v>
      </c>
      <c r="I63" s="453">
        <v>928</v>
      </c>
      <c r="J63" s="453">
        <v>92</v>
      </c>
      <c r="K63" s="453">
        <v>1381</v>
      </c>
      <c r="L63" s="453">
        <v>792</v>
      </c>
      <c r="M63" s="453">
        <v>16</v>
      </c>
      <c r="N63" s="453">
        <v>331</v>
      </c>
      <c r="O63" s="453">
        <v>242</v>
      </c>
      <c r="P63" s="453">
        <v>61</v>
      </c>
      <c r="Q63" s="453">
        <v>907</v>
      </c>
      <c r="R63" s="453">
        <f t="shared" si="22"/>
        <v>7278</v>
      </c>
      <c r="S63" s="453">
        <v>590</v>
      </c>
      <c r="T63" s="453">
        <v>1223</v>
      </c>
      <c r="U63" s="453">
        <v>4657</v>
      </c>
      <c r="V63" s="453">
        <v>11817</v>
      </c>
      <c r="W63" s="453">
        <v>4231</v>
      </c>
      <c r="X63" s="453">
        <v>3176</v>
      </c>
      <c r="Y63" s="453">
        <v>653</v>
      </c>
      <c r="Z63" s="453">
        <v>519</v>
      </c>
      <c r="AA63" s="453">
        <v>1200</v>
      </c>
      <c r="AB63" s="453">
        <v>2063</v>
      </c>
      <c r="AC63" s="453">
        <v>538</v>
      </c>
      <c r="AD63" s="453">
        <v>3056</v>
      </c>
      <c r="AE63" s="453">
        <v>548</v>
      </c>
      <c r="AF63" s="453">
        <v>352</v>
      </c>
      <c r="AG63" s="453">
        <v>10313</v>
      </c>
      <c r="AH63" s="453">
        <v>18343</v>
      </c>
      <c r="AI63" s="453">
        <v>13882</v>
      </c>
      <c r="AJ63" s="453">
        <v>8418</v>
      </c>
      <c r="AK63" s="453">
        <v>9167</v>
      </c>
      <c r="AL63" s="453">
        <v>1156</v>
      </c>
      <c r="AM63" s="453">
        <v>3102</v>
      </c>
      <c r="AN63" s="453">
        <v>10</v>
      </c>
      <c r="AO63" s="453">
        <v>0</v>
      </c>
      <c r="AP63" s="454">
        <f t="shared" si="1"/>
        <v>106806</v>
      </c>
    </row>
    <row r="64" spans="1:42" s="216" customFormat="1" ht="21" customHeight="1" x14ac:dyDescent="0.35">
      <c r="A64" s="224"/>
      <c r="B64" s="215" t="s">
        <v>83</v>
      </c>
      <c r="C64" s="453">
        <v>152</v>
      </c>
      <c r="D64" s="453">
        <v>99</v>
      </c>
      <c r="E64" s="453">
        <v>156</v>
      </c>
      <c r="F64" s="453">
        <v>0</v>
      </c>
      <c r="G64" s="453">
        <v>321</v>
      </c>
      <c r="H64" s="453">
        <v>0</v>
      </c>
      <c r="I64" s="453">
        <v>11</v>
      </c>
      <c r="J64" s="453">
        <v>0</v>
      </c>
      <c r="K64" s="453">
        <v>80</v>
      </c>
      <c r="L64" s="453">
        <v>198</v>
      </c>
      <c r="M64" s="453">
        <v>0</v>
      </c>
      <c r="N64" s="453">
        <v>3</v>
      </c>
      <c r="O64" s="453">
        <v>14</v>
      </c>
      <c r="P64" s="453">
        <v>0</v>
      </c>
      <c r="Q64" s="453">
        <v>49</v>
      </c>
      <c r="R64" s="453">
        <f t="shared" si="22"/>
        <v>832</v>
      </c>
      <c r="S64" s="453">
        <v>18</v>
      </c>
      <c r="T64" s="453">
        <v>156</v>
      </c>
      <c r="U64" s="453">
        <v>872</v>
      </c>
      <c r="V64" s="453">
        <v>1726</v>
      </c>
      <c r="W64" s="453">
        <v>581</v>
      </c>
      <c r="X64" s="453">
        <v>459</v>
      </c>
      <c r="Y64" s="453">
        <v>1</v>
      </c>
      <c r="Z64" s="453">
        <v>2</v>
      </c>
      <c r="AA64" s="453">
        <v>6</v>
      </c>
      <c r="AB64" s="453">
        <v>138</v>
      </c>
      <c r="AC64" s="453">
        <v>35</v>
      </c>
      <c r="AD64" s="453">
        <v>199</v>
      </c>
      <c r="AE64" s="453">
        <v>52</v>
      </c>
      <c r="AF64" s="453">
        <v>19</v>
      </c>
      <c r="AG64" s="453">
        <v>855</v>
      </c>
      <c r="AH64" s="453">
        <v>2912</v>
      </c>
      <c r="AI64" s="453">
        <v>1743</v>
      </c>
      <c r="AJ64" s="453">
        <v>254</v>
      </c>
      <c r="AK64" s="453">
        <v>2438</v>
      </c>
      <c r="AL64" s="453">
        <v>183</v>
      </c>
      <c r="AM64" s="453">
        <v>241</v>
      </c>
      <c r="AN64" s="453">
        <v>4</v>
      </c>
      <c r="AO64" s="453">
        <v>0</v>
      </c>
      <c r="AP64" s="454">
        <f t="shared" si="1"/>
        <v>13977</v>
      </c>
    </row>
    <row r="65" spans="1:42" s="216" customFormat="1" ht="42" customHeight="1" x14ac:dyDescent="0.35">
      <c r="A65" s="560" t="s">
        <v>252</v>
      </c>
      <c r="B65" s="561"/>
      <c r="C65" s="457">
        <v>16</v>
      </c>
      <c r="D65" s="457">
        <v>0</v>
      </c>
      <c r="E65" s="457">
        <v>0</v>
      </c>
      <c r="F65" s="457">
        <v>0</v>
      </c>
      <c r="G65" s="457">
        <v>0</v>
      </c>
      <c r="H65" s="457">
        <v>0</v>
      </c>
      <c r="I65" s="457">
        <v>2</v>
      </c>
      <c r="J65" s="457">
        <v>1</v>
      </c>
      <c r="K65" s="457">
        <v>0</v>
      </c>
      <c r="L65" s="457">
        <v>13</v>
      </c>
      <c r="M65" s="457">
        <v>4</v>
      </c>
      <c r="N65" s="457">
        <v>0</v>
      </c>
      <c r="O65" s="457">
        <v>2</v>
      </c>
      <c r="P65" s="457">
        <v>0</v>
      </c>
      <c r="Q65" s="457">
        <v>11</v>
      </c>
      <c r="R65" s="457">
        <f t="shared" si="22"/>
        <v>33</v>
      </c>
      <c r="S65" s="457">
        <v>0</v>
      </c>
      <c r="T65" s="457">
        <v>5</v>
      </c>
      <c r="U65" s="457">
        <v>127</v>
      </c>
      <c r="V65" s="457">
        <v>469</v>
      </c>
      <c r="W65" s="457">
        <v>611</v>
      </c>
      <c r="X65" s="457">
        <v>2</v>
      </c>
      <c r="Y65" s="457">
        <v>17</v>
      </c>
      <c r="Z65" s="457">
        <v>447</v>
      </c>
      <c r="AA65" s="457">
        <v>82</v>
      </c>
      <c r="AB65" s="457">
        <v>23</v>
      </c>
      <c r="AC65" s="457">
        <v>16</v>
      </c>
      <c r="AD65" s="457">
        <v>108</v>
      </c>
      <c r="AE65" s="457">
        <v>15</v>
      </c>
      <c r="AF65" s="457">
        <v>23</v>
      </c>
      <c r="AG65" s="457">
        <v>106</v>
      </c>
      <c r="AH65" s="457">
        <v>0</v>
      </c>
      <c r="AI65" s="457">
        <v>31</v>
      </c>
      <c r="AJ65" s="457">
        <v>0</v>
      </c>
      <c r="AK65" s="457">
        <v>2</v>
      </c>
      <c r="AL65" s="457">
        <v>15</v>
      </c>
      <c r="AM65" s="457">
        <v>34</v>
      </c>
      <c r="AN65" s="457">
        <v>21</v>
      </c>
      <c r="AO65" s="457">
        <v>1</v>
      </c>
      <c r="AP65" s="458">
        <f>R65+S65+T65+U65+V65+W65+X65+Y65+Z65+AA65+AB65+AC65+AD65+AE65+AF65+AG65+AH65+AI65+AJ65+AK65+AL65+AM65+AN65+AO65+C65+D65</f>
        <v>2204</v>
      </c>
    </row>
    <row r="66" spans="1:42" s="216" customFormat="1" ht="42" customHeight="1" x14ac:dyDescent="0.35">
      <c r="A66" s="560" t="s">
        <v>260</v>
      </c>
      <c r="B66" s="561"/>
      <c r="C66" s="457">
        <v>180</v>
      </c>
      <c r="D66" s="457">
        <v>5</v>
      </c>
      <c r="E66" s="457">
        <v>730</v>
      </c>
      <c r="F66" s="457">
        <v>361</v>
      </c>
      <c r="G66" s="457">
        <v>313</v>
      </c>
      <c r="H66" s="457">
        <v>0</v>
      </c>
      <c r="I66" s="457">
        <v>128</v>
      </c>
      <c r="J66" s="457">
        <v>18</v>
      </c>
      <c r="K66" s="457">
        <v>866</v>
      </c>
      <c r="L66" s="457">
        <v>966</v>
      </c>
      <c r="M66" s="457">
        <v>43</v>
      </c>
      <c r="N66" s="457">
        <v>916</v>
      </c>
      <c r="O66" s="457">
        <v>132</v>
      </c>
      <c r="P66" s="457">
        <v>53</v>
      </c>
      <c r="Q66" s="457">
        <v>516</v>
      </c>
      <c r="R66" s="457">
        <f t="shared" si="22"/>
        <v>5042</v>
      </c>
      <c r="S66" s="457">
        <v>89</v>
      </c>
      <c r="T66" s="457">
        <v>125</v>
      </c>
      <c r="U66" s="457">
        <v>1292</v>
      </c>
      <c r="V66" s="457">
        <v>3105</v>
      </c>
      <c r="W66" s="457">
        <v>834</v>
      </c>
      <c r="X66" s="457">
        <v>722</v>
      </c>
      <c r="Y66" s="457">
        <v>168</v>
      </c>
      <c r="Z66" s="457">
        <v>44</v>
      </c>
      <c r="AA66" s="457">
        <v>20</v>
      </c>
      <c r="AB66" s="457">
        <v>289</v>
      </c>
      <c r="AC66" s="457">
        <v>51</v>
      </c>
      <c r="AD66" s="457">
        <v>339</v>
      </c>
      <c r="AE66" s="457">
        <v>10</v>
      </c>
      <c r="AF66" s="457">
        <v>55</v>
      </c>
      <c r="AG66" s="457">
        <v>1245</v>
      </c>
      <c r="AH66" s="457">
        <v>2732</v>
      </c>
      <c r="AI66" s="457">
        <v>2955</v>
      </c>
      <c r="AJ66" s="457">
        <v>1306</v>
      </c>
      <c r="AK66" s="457">
        <v>2122</v>
      </c>
      <c r="AL66" s="457">
        <v>442</v>
      </c>
      <c r="AM66" s="457">
        <v>523</v>
      </c>
      <c r="AN66" s="457">
        <v>22</v>
      </c>
      <c r="AO66" s="457">
        <v>2</v>
      </c>
      <c r="AP66" s="458">
        <f>R66+S66+T66+U66+V66+W66+X66+Y66+Z66+AA66+AB66+AC66+AD66+AE66+AF66+AG66+AH66+AI66+AJ66+AK66+AL66+AM66+AN66+AO66+C66+D66</f>
        <v>23719</v>
      </c>
    </row>
    <row r="67" spans="1:42" s="216" customFormat="1" ht="8.25" customHeight="1" x14ac:dyDescent="0.35">
      <c r="A67" s="352"/>
      <c r="B67" s="353"/>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C8+C10+C39</f>
        <v>18241</v>
      </c>
      <c r="D68" s="228">
        <f t="shared" ref="D68:AP68" si="23">D8+D10+D39</f>
        <v>2314</v>
      </c>
      <c r="E68" s="228">
        <f t="shared" si="23"/>
        <v>100957</v>
      </c>
      <c r="F68" s="228">
        <f t="shared" si="23"/>
        <v>20375</v>
      </c>
      <c r="G68" s="228">
        <f t="shared" si="23"/>
        <v>29948</v>
      </c>
      <c r="H68" s="228">
        <f t="shared" si="23"/>
        <v>3158</v>
      </c>
      <c r="I68" s="228">
        <f t="shared" si="23"/>
        <v>43355</v>
      </c>
      <c r="J68" s="228">
        <f t="shared" si="23"/>
        <v>35279</v>
      </c>
      <c r="K68" s="228">
        <f t="shared" si="23"/>
        <v>48745</v>
      </c>
      <c r="L68" s="228">
        <f t="shared" si="23"/>
        <v>79779</v>
      </c>
      <c r="M68" s="228">
        <f t="shared" si="23"/>
        <v>12170</v>
      </c>
      <c r="N68" s="228">
        <f t="shared" si="23"/>
        <v>11910</v>
      </c>
      <c r="O68" s="228">
        <f t="shared" si="23"/>
        <v>32733</v>
      </c>
      <c r="P68" s="228">
        <f t="shared" si="23"/>
        <v>35953</v>
      </c>
      <c r="Q68" s="228">
        <f t="shared" si="23"/>
        <v>34822</v>
      </c>
      <c r="R68" s="228">
        <f t="shared" si="23"/>
        <v>489184</v>
      </c>
      <c r="S68" s="228">
        <f t="shared" si="23"/>
        <v>19341</v>
      </c>
      <c r="T68" s="228">
        <f t="shared" si="23"/>
        <v>33313</v>
      </c>
      <c r="U68" s="228">
        <f t="shared" si="23"/>
        <v>214450</v>
      </c>
      <c r="V68" s="228">
        <f t="shared" si="23"/>
        <v>519126</v>
      </c>
      <c r="W68" s="228">
        <f t="shared" si="23"/>
        <v>240543</v>
      </c>
      <c r="X68" s="228">
        <f t="shared" si="23"/>
        <v>144291</v>
      </c>
      <c r="Y68" s="228">
        <f t="shared" si="23"/>
        <v>19074</v>
      </c>
      <c r="Z68" s="228">
        <f t="shared" si="23"/>
        <v>18091</v>
      </c>
      <c r="AA68" s="228">
        <f t="shared" si="23"/>
        <v>87272</v>
      </c>
      <c r="AB68" s="228">
        <f t="shared" si="23"/>
        <v>117570</v>
      </c>
      <c r="AC68" s="228">
        <f t="shared" si="23"/>
        <v>23453</v>
      </c>
      <c r="AD68" s="228">
        <f t="shared" si="23"/>
        <v>152732</v>
      </c>
      <c r="AE68" s="228">
        <f t="shared" si="23"/>
        <v>25615</v>
      </c>
      <c r="AF68" s="228">
        <f t="shared" si="23"/>
        <v>22038</v>
      </c>
      <c r="AG68" s="228">
        <f t="shared" si="23"/>
        <v>441066</v>
      </c>
      <c r="AH68" s="228">
        <f t="shared" si="23"/>
        <v>389301</v>
      </c>
      <c r="AI68" s="228">
        <f t="shared" si="23"/>
        <v>458507</v>
      </c>
      <c r="AJ68" s="228">
        <f t="shared" si="23"/>
        <v>264330</v>
      </c>
      <c r="AK68" s="228">
        <f t="shared" si="23"/>
        <v>382002</v>
      </c>
      <c r="AL68" s="228">
        <f t="shared" si="23"/>
        <v>55682</v>
      </c>
      <c r="AM68" s="228">
        <f t="shared" si="23"/>
        <v>76426</v>
      </c>
      <c r="AN68" s="228">
        <f t="shared" si="23"/>
        <v>4947</v>
      </c>
      <c r="AO68" s="228">
        <f t="shared" si="23"/>
        <v>3330</v>
      </c>
      <c r="AP68" s="229">
        <f t="shared" si="23"/>
        <v>4222239</v>
      </c>
    </row>
    <row r="69" spans="1:42" s="203" customFormat="1" ht="15.75" customHeight="1" x14ac:dyDescent="0.3">
      <c r="A69" s="369" t="s">
        <v>253</v>
      </c>
      <c r="B69" s="241"/>
      <c r="C69" s="242"/>
      <c r="D69" s="241"/>
      <c r="E69" s="241"/>
      <c r="F69" s="241"/>
      <c r="G69" s="243"/>
      <c r="H69" s="241"/>
      <c r="I69" s="241"/>
      <c r="J69" s="241"/>
      <c r="K69" s="241"/>
      <c r="L69" s="241"/>
      <c r="M69" s="241"/>
      <c r="N69" s="241"/>
      <c r="O69" s="241"/>
      <c r="P69" s="241"/>
      <c r="Q69" s="241"/>
      <c r="R69" s="241"/>
      <c r="S69" s="241"/>
      <c r="T69" s="241"/>
      <c r="U69" s="241"/>
      <c r="V69" s="241"/>
      <c r="W69" s="241"/>
      <c r="X69" s="241"/>
      <c r="Y69" s="241"/>
      <c r="Z69" s="241"/>
      <c r="AA69" s="241"/>
      <c r="AB69" s="241"/>
      <c r="AC69" s="241"/>
      <c r="AD69" s="241"/>
      <c r="AE69" s="241"/>
      <c r="AF69" s="241"/>
      <c r="AG69" s="241"/>
      <c r="AH69" s="241"/>
      <c r="AI69" s="241"/>
      <c r="AJ69" s="241"/>
      <c r="AK69" s="241"/>
      <c r="AL69" s="241"/>
      <c r="AM69" s="241"/>
      <c r="AN69" s="241"/>
    </row>
    <row r="70" spans="1:42" s="203" customFormat="1" ht="10.95" customHeight="1" x14ac:dyDescent="0.25">
      <c r="C70" s="208"/>
      <c r="G70" s="240"/>
    </row>
    <row r="71" spans="1:42" s="203" customFormat="1" ht="15" x14ac:dyDescent="0.25">
      <c r="C71" s="208"/>
      <c r="G71" s="240"/>
    </row>
    <row r="72" spans="1:42" s="203" customFormat="1" ht="15" x14ac:dyDescent="0.25">
      <c r="G72" s="240"/>
    </row>
    <row r="73" spans="1:42" s="203" customFormat="1" ht="15" x14ac:dyDescent="0.25">
      <c r="G73" s="240"/>
    </row>
    <row r="74" spans="1:42" s="203" customFormat="1" ht="15" x14ac:dyDescent="0.25">
      <c r="G74" s="240"/>
    </row>
    <row r="75" spans="1:42" s="203" customFormat="1" ht="15" x14ac:dyDescent="0.25">
      <c r="G75" s="240"/>
    </row>
    <row r="76" spans="1:42" s="203" customFormat="1" ht="15" x14ac:dyDescent="0.25">
      <c r="G76" s="240"/>
    </row>
    <row r="77" spans="1:42" s="203" customFormat="1" ht="15" x14ac:dyDescent="0.25">
      <c r="G77" s="240"/>
    </row>
    <row r="78" spans="1:42" s="203" customFormat="1" ht="15" x14ac:dyDescent="0.25">
      <c r="G78" s="240"/>
    </row>
    <row r="79" spans="1:42" s="203" customFormat="1" ht="15" x14ac:dyDescent="0.25">
      <c r="G79" s="240"/>
    </row>
    <row r="80" spans="1:42" s="203" customFormat="1" ht="15" x14ac:dyDescent="0.25">
      <c r="G80" s="240"/>
    </row>
    <row r="81" spans="7:7" s="203" customFormat="1" ht="15" x14ac:dyDescent="0.25">
      <c r="G81" s="240"/>
    </row>
    <row r="82" spans="7:7" s="203" customFormat="1" ht="15" x14ac:dyDescent="0.25">
      <c r="G82" s="240"/>
    </row>
    <row r="83" spans="7:7" s="203" customFormat="1" ht="15" x14ac:dyDescent="0.25">
      <c r="G83" s="240"/>
    </row>
    <row r="84" spans="7:7" s="203" customFormat="1" ht="15" x14ac:dyDescent="0.25">
      <c r="G84" s="240"/>
    </row>
    <row r="85" spans="7:7" s="203" customFormat="1" ht="15" x14ac:dyDescent="0.25">
      <c r="G85" s="240"/>
    </row>
    <row r="86" spans="7:7" s="203" customFormat="1" ht="15" x14ac:dyDescent="0.25">
      <c r="G86" s="240"/>
    </row>
    <row r="87" spans="7:7" s="203" customFormat="1" ht="15" x14ac:dyDescent="0.25">
      <c r="G87" s="240"/>
    </row>
    <row r="88" spans="7:7" s="203" customFormat="1" ht="15" x14ac:dyDescent="0.25">
      <c r="G88" s="240"/>
    </row>
    <row r="89" spans="7:7" s="203" customFormat="1" ht="15" x14ac:dyDescent="0.25">
      <c r="G89" s="240"/>
    </row>
    <row r="90" spans="7:7" s="203" customFormat="1" ht="15" x14ac:dyDescent="0.25">
      <c r="G90" s="240"/>
    </row>
    <row r="91" spans="7:7" s="203" customFormat="1" ht="15" x14ac:dyDescent="0.25">
      <c r="G91" s="240"/>
    </row>
    <row r="92" spans="7:7" s="203" customFormat="1" ht="15" x14ac:dyDescent="0.25">
      <c r="G92" s="240"/>
    </row>
    <row r="93" spans="7:7" s="203" customFormat="1" ht="15" x14ac:dyDescent="0.25">
      <c r="G93" s="240"/>
    </row>
    <row r="94" spans="7:7" s="203" customFormat="1" ht="15" x14ac:dyDescent="0.25">
      <c r="G94" s="240"/>
    </row>
    <row r="95" spans="7:7" s="203" customFormat="1" ht="15" x14ac:dyDescent="0.25">
      <c r="G95" s="240"/>
    </row>
    <row r="96" spans="7:7" s="203" customFormat="1" ht="15" x14ac:dyDescent="0.25">
      <c r="G96" s="240"/>
    </row>
    <row r="97" spans="7:7" s="203" customFormat="1" ht="15" x14ac:dyDescent="0.25">
      <c r="G97" s="240"/>
    </row>
    <row r="98" spans="7:7" s="203" customFormat="1" ht="15" x14ac:dyDescent="0.25">
      <c r="G98" s="240"/>
    </row>
    <row r="99" spans="7:7" s="203" customFormat="1" ht="15" x14ac:dyDescent="0.25">
      <c r="G99" s="240"/>
    </row>
    <row r="100" spans="7:7" s="203" customFormat="1" ht="15" x14ac:dyDescent="0.25">
      <c r="G100" s="240"/>
    </row>
    <row r="101" spans="7:7" s="203" customFormat="1" ht="15" x14ac:dyDescent="0.25">
      <c r="G101" s="240"/>
    </row>
    <row r="102" spans="7:7" s="203" customFormat="1" ht="15" x14ac:dyDescent="0.25">
      <c r="G102" s="240"/>
    </row>
    <row r="103" spans="7:7" s="203" customFormat="1" ht="15" x14ac:dyDescent="0.25">
      <c r="G103" s="240"/>
    </row>
    <row r="104" spans="7:7" s="203" customFormat="1" ht="15" x14ac:dyDescent="0.25">
      <c r="G104" s="240"/>
    </row>
    <row r="105" spans="7:7" s="203" customFormat="1" ht="15" x14ac:dyDescent="0.25">
      <c r="G105" s="240"/>
    </row>
    <row r="106" spans="7:7" s="203" customFormat="1" ht="15" x14ac:dyDescent="0.25">
      <c r="G106" s="240"/>
    </row>
    <row r="107" spans="7:7" s="203" customFormat="1" ht="15" x14ac:dyDescent="0.25">
      <c r="G107" s="240"/>
    </row>
    <row r="108" spans="7:7" s="203" customFormat="1" ht="15" x14ac:dyDescent="0.25">
      <c r="G108" s="240"/>
    </row>
    <row r="109" spans="7:7" s="203" customFormat="1" ht="15" x14ac:dyDescent="0.25">
      <c r="G109" s="240"/>
    </row>
    <row r="110" spans="7:7" s="203" customFormat="1" ht="15" x14ac:dyDescent="0.25">
      <c r="G110" s="240"/>
    </row>
    <row r="111" spans="7:7" s="203" customFormat="1" ht="15" x14ac:dyDescent="0.25">
      <c r="G111" s="240"/>
    </row>
    <row r="112" spans="7:7" s="203" customFormat="1" ht="15" x14ac:dyDescent="0.25">
      <c r="G112" s="240"/>
    </row>
    <row r="113" spans="7:7" s="203" customFormat="1" ht="15" x14ac:dyDescent="0.25">
      <c r="G113" s="240"/>
    </row>
    <row r="114" spans="7:7" s="203" customFormat="1" ht="15" x14ac:dyDescent="0.25">
      <c r="G114" s="240"/>
    </row>
    <row r="115" spans="7:7" s="203" customFormat="1" ht="15" x14ac:dyDescent="0.25">
      <c r="G115" s="240"/>
    </row>
    <row r="116" spans="7:7" s="203" customFormat="1" ht="15" x14ac:dyDescent="0.25">
      <c r="G116" s="240"/>
    </row>
    <row r="117" spans="7:7" s="203" customFormat="1" ht="15" x14ac:dyDescent="0.25">
      <c r="G117" s="240"/>
    </row>
    <row r="118" spans="7:7" s="203" customFormat="1" ht="15" x14ac:dyDescent="0.25">
      <c r="G118" s="240"/>
    </row>
    <row r="119" spans="7:7" s="203" customFormat="1" ht="15" x14ac:dyDescent="0.25">
      <c r="G119" s="240"/>
    </row>
    <row r="120" spans="7:7" s="203" customFormat="1" ht="15" x14ac:dyDescent="0.25">
      <c r="G120" s="240"/>
    </row>
    <row r="121" spans="7:7" s="203" customFormat="1" ht="15" x14ac:dyDescent="0.25">
      <c r="G121" s="240"/>
    </row>
    <row r="122" spans="7:7" s="203" customFormat="1" ht="15" x14ac:dyDescent="0.25">
      <c r="G122" s="240"/>
    </row>
    <row r="123" spans="7:7" s="203" customFormat="1" ht="15" x14ac:dyDescent="0.25">
      <c r="G123" s="240"/>
    </row>
    <row r="124" spans="7:7" s="203" customFormat="1" ht="15" x14ac:dyDescent="0.25">
      <c r="G124" s="240"/>
    </row>
    <row r="125" spans="7:7" s="203" customFormat="1" ht="15" x14ac:dyDescent="0.25">
      <c r="G125" s="240"/>
    </row>
    <row r="126" spans="7:7" s="203" customFormat="1" ht="15" x14ac:dyDescent="0.25">
      <c r="G126" s="240"/>
    </row>
    <row r="127" spans="7:7" s="203" customFormat="1" ht="15" x14ac:dyDescent="0.25">
      <c r="G127" s="240"/>
    </row>
    <row r="128" spans="7:7" s="203" customFormat="1" ht="15" x14ac:dyDescent="0.25">
      <c r="G128" s="240"/>
    </row>
    <row r="129" spans="1:7" s="203" customFormat="1" ht="15" x14ac:dyDescent="0.25">
      <c r="G129" s="240"/>
    </row>
    <row r="130" spans="1:7" s="203" customFormat="1" ht="15" x14ac:dyDescent="0.25">
      <c r="G130" s="240"/>
    </row>
    <row r="131" spans="1:7" s="203" customFormat="1" x14ac:dyDescent="0.3">
      <c r="A131" s="231"/>
      <c r="B131" s="231"/>
      <c r="G131" s="240"/>
    </row>
    <row r="132" spans="1:7" s="203" customFormat="1" x14ac:dyDescent="0.3">
      <c r="A132" s="231"/>
      <c r="B132" s="231"/>
      <c r="G132" s="240"/>
    </row>
    <row r="133" spans="1:7" s="203" customFormat="1" x14ac:dyDescent="0.3">
      <c r="A133" s="231"/>
      <c r="B133" s="231"/>
      <c r="G133" s="240"/>
    </row>
    <row r="134" spans="1:7" s="203" customFormat="1" x14ac:dyDescent="0.3">
      <c r="A134" s="231"/>
      <c r="B134" s="231"/>
      <c r="G134" s="240"/>
    </row>
    <row r="135" spans="1:7" s="203" customFormat="1" x14ac:dyDescent="0.3">
      <c r="A135" s="231"/>
      <c r="B135" s="231"/>
      <c r="G135" s="240"/>
    </row>
    <row r="136" spans="1:7" s="203" customFormat="1" x14ac:dyDescent="0.3">
      <c r="A136" s="231"/>
      <c r="B136" s="231"/>
      <c r="G136" s="240"/>
    </row>
    <row r="137" spans="1:7" s="203" customFormat="1" x14ac:dyDescent="0.3">
      <c r="A137" s="231"/>
      <c r="B137" s="231"/>
      <c r="G137" s="240"/>
    </row>
    <row r="138" spans="1:7" s="203" customFormat="1" x14ac:dyDescent="0.3">
      <c r="A138" s="231"/>
      <c r="B138" s="231"/>
      <c r="G138" s="240"/>
    </row>
    <row r="139" spans="1:7" s="203" customFormat="1" x14ac:dyDescent="0.3">
      <c r="A139" s="231"/>
      <c r="B139" s="231"/>
      <c r="G139" s="240"/>
    </row>
    <row r="140" spans="1:7" s="203" customFormat="1" x14ac:dyDescent="0.3">
      <c r="A140" s="231"/>
      <c r="B140" s="231"/>
      <c r="G140" s="240"/>
    </row>
    <row r="141" spans="1:7" s="203" customFormat="1" x14ac:dyDescent="0.3">
      <c r="A141" s="231"/>
      <c r="B141" s="231"/>
      <c r="G141" s="240"/>
    </row>
    <row r="142" spans="1:7" s="203" customFormat="1" x14ac:dyDescent="0.3">
      <c r="A142" s="231"/>
      <c r="B142" s="231"/>
      <c r="G142" s="240"/>
    </row>
    <row r="143" spans="1:7" s="203" customFormat="1" x14ac:dyDescent="0.3">
      <c r="A143" s="231"/>
      <c r="B143" s="231"/>
      <c r="G143" s="240"/>
    </row>
    <row r="144" spans="1:7" s="203" customFormat="1" x14ac:dyDescent="0.3">
      <c r="A144" s="231"/>
      <c r="B144" s="231"/>
      <c r="G144" s="240"/>
    </row>
    <row r="145" spans="1:7" s="203" customFormat="1" x14ac:dyDescent="0.3">
      <c r="A145" s="231"/>
      <c r="B145" s="231"/>
      <c r="G145" s="240"/>
    </row>
  </sheetData>
  <mergeCells count="5">
    <mergeCell ref="A6:B7"/>
    <mergeCell ref="A38:B38"/>
    <mergeCell ref="A65:B65"/>
    <mergeCell ref="A39:B39"/>
    <mergeCell ref="A66:B66"/>
  </mergeCells>
  <printOptions horizontalCentered="1"/>
  <pageMargins left="0.39370078740157483" right="0.39370078740157483" top="0.82677165354330717" bottom="0.70866141732283472" header="0.51181102362204722" footer="0.51181102362204722"/>
  <pageSetup paperSize="9" scale="41" fitToWidth="2" orientation="portrait" r:id="rId1"/>
  <headerFooter alignWithMargins="0"/>
  <rowBreaks count="1" manualBreakCount="1">
    <brk id="6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147"/>
  <sheetViews>
    <sheetView showGridLines="0" view="pageBreakPreview" topLeftCell="W40" zoomScale="60" zoomScaleNormal="80" workbookViewId="0">
      <selection activeCell="AI68" sqref="AI68"/>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58"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201</v>
      </c>
    </row>
    <row r="3" spans="1:42" s="197" customFormat="1" ht="27.9" customHeight="1" x14ac:dyDescent="0.4">
      <c r="T3" s="198"/>
      <c r="U3" s="235" t="s">
        <v>5</v>
      </c>
      <c r="V3" s="236" t="s">
        <v>9</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202</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82</v>
      </c>
      <c r="D8" s="451">
        <f t="shared" si="0"/>
        <v>1</v>
      </c>
      <c r="E8" s="451">
        <f t="shared" si="0"/>
        <v>1434</v>
      </c>
      <c r="F8" s="451">
        <f t="shared" si="0"/>
        <v>56</v>
      </c>
      <c r="G8" s="451">
        <f t="shared" si="0"/>
        <v>358</v>
      </c>
      <c r="H8" s="451">
        <f t="shared" si="0"/>
        <v>0</v>
      </c>
      <c r="I8" s="451">
        <f t="shared" si="0"/>
        <v>29</v>
      </c>
      <c r="J8" s="451">
        <f t="shared" si="0"/>
        <v>172</v>
      </c>
      <c r="K8" s="451">
        <f t="shared" si="0"/>
        <v>170</v>
      </c>
      <c r="L8" s="451">
        <f t="shared" si="0"/>
        <v>606</v>
      </c>
      <c r="M8" s="451">
        <f t="shared" si="0"/>
        <v>6</v>
      </c>
      <c r="N8" s="451">
        <f t="shared" si="0"/>
        <v>120</v>
      </c>
      <c r="O8" s="451">
        <f t="shared" si="0"/>
        <v>391</v>
      </c>
      <c r="P8" s="451">
        <f t="shared" si="0"/>
        <v>2326</v>
      </c>
      <c r="Q8" s="451">
        <f t="shared" si="0"/>
        <v>232</v>
      </c>
      <c r="R8" s="451">
        <f t="shared" si="0"/>
        <v>5900</v>
      </c>
      <c r="S8" s="451">
        <f t="shared" si="0"/>
        <v>26</v>
      </c>
      <c r="T8" s="451">
        <f t="shared" si="0"/>
        <v>412</v>
      </c>
      <c r="U8" s="451">
        <f t="shared" si="0"/>
        <v>7280</v>
      </c>
      <c r="V8" s="451">
        <f t="shared" si="0"/>
        <v>5440</v>
      </c>
      <c r="W8" s="451">
        <f t="shared" si="0"/>
        <v>6863</v>
      </c>
      <c r="X8" s="451">
        <f t="shared" si="0"/>
        <v>13059</v>
      </c>
      <c r="Y8" s="451">
        <f t="shared" si="0"/>
        <v>73</v>
      </c>
      <c r="Z8" s="451">
        <f t="shared" si="0"/>
        <v>36</v>
      </c>
      <c r="AA8" s="451">
        <f t="shared" si="0"/>
        <v>44</v>
      </c>
      <c r="AB8" s="451">
        <f t="shared" si="0"/>
        <v>54</v>
      </c>
      <c r="AC8" s="451">
        <f t="shared" si="0"/>
        <v>1058</v>
      </c>
      <c r="AD8" s="451">
        <f t="shared" si="0"/>
        <v>113</v>
      </c>
      <c r="AE8" s="451">
        <f t="shared" si="0"/>
        <v>4</v>
      </c>
      <c r="AF8" s="451">
        <f t="shared" si="0"/>
        <v>398</v>
      </c>
      <c r="AG8" s="451">
        <f t="shared" si="0"/>
        <v>14012</v>
      </c>
      <c r="AH8" s="451">
        <f t="shared" si="0"/>
        <v>14</v>
      </c>
      <c r="AI8" s="451">
        <f t="shared" si="0"/>
        <v>147</v>
      </c>
      <c r="AJ8" s="451">
        <f t="shared" si="0"/>
        <v>574</v>
      </c>
      <c r="AK8" s="451">
        <f t="shared" si="0"/>
        <v>2535</v>
      </c>
      <c r="AL8" s="451">
        <f t="shared" si="0"/>
        <v>528</v>
      </c>
      <c r="AM8" s="451">
        <f t="shared" si="0"/>
        <v>898</v>
      </c>
      <c r="AN8" s="451">
        <f t="shared" si="0"/>
        <v>115</v>
      </c>
      <c r="AO8" s="451">
        <f t="shared" si="0"/>
        <v>6</v>
      </c>
      <c r="AP8" s="452">
        <f t="shared" si="0"/>
        <v>59672</v>
      </c>
    </row>
    <row r="9" spans="1:42" s="216" customFormat="1" ht="21" customHeight="1" x14ac:dyDescent="0.35">
      <c r="A9" s="214"/>
      <c r="B9" s="215" t="s">
        <v>35</v>
      </c>
      <c r="C9" s="453">
        <v>82</v>
      </c>
      <c r="D9" s="453">
        <v>1</v>
      </c>
      <c r="E9" s="453">
        <v>1434</v>
      </c>
      <c r="F9" s="453">
        <v>56</v>
      </c>
      <c r="G9" s="453">
        <v>358</v>
      </c>
      <c r="H9" s="453">
        <v>0</v>
      </c>
      <c r="I9" s="453">
        <v>29</v>
      </c>
      <c r="J9" s="453">
        <v>172</v>
      </c>
      <c r="K9" s="453">
        <v>170</v>
      </c>
      <c r="L9" s="453">
        <v>606</v>
      </c>
      <c r="M9" s="453">
        <v>6</v>
      </c>
      <c r="N9" s="453">
        <v>120</v>
      </c>
      <c r="O9" s="453">
        <v>391</v>
      </c>
      <c r="P9" s="453">
        <v>2326</v>
      </c>
      <c r="Q9" s="453">
        <v>232</v>
      </c>
      <c r="R9" s="453">
        <f>SUM(E9:Q9)</f>
        <v>5900</v>
      </c>
      <c r="S9" s="453">
        <v>26</v>
      </c>
      <c r="T9" s="453">
        <v>412</v>
      </c>
      <c r="U9" s="453">
        <v>7280</v>
      </c>
      <c r="V9" s="453">
        <v>5440</v>
      </c>
      <c r="W9" s="453">
        <v>6863</v>
      </c>
      <c r="X9" s="453">
        <v>13059</v>
      </c>
      <c r="Y9" s="453">
        <v>73</v>
      </c>
      <c r="Z9" s="453">
        <v>36</v>
      </c>
      <c r="AA9" s="453">
        <v>44</v>
      </c>
      <c r="AB9" s="453">
        <v>54</v>
      </c>
      <c r="AC9" s="453">
        <v>1058</v>
      </c>
      <c r="AD9" s="453">
        <v>113</v>
      </c>
      <c r="AE9" s="453">
        <v>4</v>
      </c>
      <c r="AF9" s="453">
        <v>398</v>
      </c>
      <c r="AG9" s="453">
        <v>14012</v>
      </c>
      <c r="AH9" s="453">
        <v>14</v>
      </c>
      <c r="AI9" s="453">
        <v>147</v>
      </c>
      <c r="AJ9" s="453">
        <v>574</v>
      </c>
      <c r="AK9" s="453">
        <v>2535</v>
      </c>
      <c r="AL9" s="453">
        <v>528</v>
      </c>
      <c r="AM9" s="453">
        <v>898</v>
      </c>
      <c r="AN9" s="453">
        <v>115</v>
      </c>
      <c r="AO9" s="453">
        <v>6</v>
      </c>
      <c r="AP9" s="454">
        <f>SUM(S9:AO9)+R9+C9+D9</f>
        <v>59672</v>
      </c>
    </row>
    <row r="10" spans="1:42" s="213" customFormat="1" ht="33.9" customHeight="1" x14ac:dyDescent="0.35">
      <c r="A10" s="211" t="s">
        <v>36</v>
      </c>
      <c r="B10" s="217"/>
      <c r="C10" s="455">
        <f>C11+C15+C18+C22+C29+C38</f>
        <v>8059</v>
      </c>
      <c r="D10" s="455">
        <f t="shared" ref="D10:AP10" si="1">D11+D15+D18+D22+D29+D38</f>
        <v>200</v>
      </c>
      <c r="E10" s="455">
        <f t="shared" si="1"/>
        <v>34949</v>
      </c>
      <c r="F10" s="455">
        <f t="shared" si="1"/>
        <v>8369</v>
      </c>
      <c r="G10" s="455">
        <f t="shared" si="1"/>
        <v>12573</v>
      </c>
      <c r="H10" s="455">
        <f t="shared" si="1"/>
        <v>637</v>
      </c>
      <c r="I10" s="455">
        <f t="shared" si="1"/>
        <v>12909</v>
      </c>
      <c r="J10" s="455">
        <f t="shared" si="1"/>
        <v>2466</v>
      </c>
      <c r="K10" s="455">
        <f t="shared" si="1"/>
        <v>20663</v>
      </c>
      <c r="L10" s="455">
        <f t="shared" si="1"/>
        <v>36306</v>
      </c>
      <c r="M10" s="455">
        <f t="shared" si="1"/>
        <v>1511</v>
      </c>
      <c r="N10" s="455">
        <f t="shared" si="1"/>
        <v>2642</v>
      </c>
      <c r="O10" s="455">
        <f t="shared" si="1"/>
        <v>14025</v>
      </c>
      <c r="P10" s="455">
        <f t="shared" si="1"/>
        <v>18346</v>
      </c>
      <c r="Q10" s="455">
        <f t="shared" si="1"/>
        <v>11857</v>
      </c>
      <c r="R10" s="455">
        <f t="shared" si="1"/>
        <v>177253</v>
      </c>
      <c r="S10" s="455">
        <f t="shared" si="1"/>
        <v>54</v>
      </c>
      <c r="T10" s="455">
        <f t="shared" si="1"/>
        <v>5637</v>
      </c>
      <c r="U10" s="455">
        <f t="shared" si="1"/>
        <v>96921</v>
      </c>
      <c r="V10" s="455">
        <f t="shared" si="1"/>
        <v>66116</v>
      </c>
      <c r="W10" s="455">
        <f t="shared" si="1"/>
        <v>63605</v>
      </c>
      <c r="X10" s="455">
        <f t="shared" si="1"/>
        <v>36595</v>
      </c>
      <c r="Y10" s="455">
        <f t="shared" si="1"/>
        <v>398</v>
      </c>
      <c r="Z10" s="455">
        <f t="shared" si="1"/>
        <v>42</v>
      </c>
      <c r="AA10" s="455">
        <f t="shared" si="1"/>
        <v>263</v>
      </c>
      <c r="AB10" s="455">
        <f t="shared" si="1"/>
        <v>259</v>
      </c>
      <c r="AC10" s="455">
        <f t="shared" si="1"/>
        <v>1305</v>
      </c>
      <c r="AD10" s="455">
        <f t="shared" si="1"/>
        <v>1830</v>
      </c>
      <c r="AE10" s="455">
        <f t="shared" si="1"/>
        <v>146</v>
      </c>
      <c r="AF10" s="455">
        <f t="shared" si="1"/>
        <v>991</v>
      </c>
      <c r="AG10" s="455">
        <f t="shared" si="1"/>
        <v>83284</v>
      </c>
      <c r="AH10" s="455">
        <f t="shared" si="1"/>
        <v>38</v>
      </c>
      <c r="AI10" s="455">
        <f t="shared" si="1"/>
        <v>334</v>
      </c>
      <c r="AJ10" s="455">
        <f t="shared" si="1"/>
        <v>2988</v>
      </c>
      <c r="AK10" s="455">
        <f t="shared" si="1"/>
        <v>20302</v>
      </c>
      <c r="AL10" s="455">
        <f t="shared" si="1"/>
        <v>3172</v>
      </c>
      <c r="AM10" s="455">
        <f t="shared" si="1"/>
        <v>4141</v>
      </c>
      <c r="AN10" s="455">
        <f t="shared" si="1"/>
        <v>183</v>
      </c>
      <c r="AO10" s="455">
        <f t="shared" si="1"/>
        <v>0</v>
      </c>
      <c r="AP10" s="456">
        <f t="shared" si="1"/>
        <v>574116</v>
      </c>
    </row>
    <row r="11" spans="1:42" s="220" customFormat="1" ht="26.4" customHeight="1" x14ac:dyDescent="0.35">
      <c r="A11" s="218" t="s">
        <v>37</v>
      </c>
      <c r="B11" s="219"/>
      <c r="C11" s="457">
        <f t="shared" ref="C11:AP11" si="2">SUM(C12:C14)</f>
        <v>2920</v>
      </c>
      <c r="D11" s="457">
        <f t="shared" si="2"/>
        <v>88</v>
      </c>
      <c r="E11" s="457">
        <f t="shared" si="2"/>
        <v>7578</v>
      </c>
      <c r="F11" s="457">
        <f t="shared" si="2"/>
        <v>98</v>
      </c>
      <c r="G11" s="457">
        <f t="shared" si="2"/>
        <v>2775</v>
      </c>
      <c r="H11" s="457">
        <f t="shared" si="2"/>
        <v>452</v>
      </c>
      <c r="I11" s="457">
        <f t="shared" si="2"/>
        <v>7156</v>
      </c>
      <c r="J11" s="457">
        <f t="shared" si="2"/>
        <v>2128</v>
      </c>
      <c r="K11" s="457">
        <f t="shared" si="2"/>
        <v>4596</v>
      </c>
      <c r="L11" s="457">
        <f t="shared" si="2"/>
        <v>10161</v>
      </c>
      <c r="M11" s="457">
        <f t="shared" si="2"/>
        <v>61</v>
      </c>
      <c r="N11" s="457">
        <f t="shared" si="2"/>
        <v>483</v>
      </c>
      <c r="O11" s="457">
        <f t="shared" si="2"/>
        <v>4229</v>
      </c>
      <c r="P11" s="457">
        <f t="shared" si="2"/>
        <v>4696</v>
      </c>
      <c r="Q11" s="457">
        <f t="shared" si="2"/>
        <v>3431</v>
      </c>
      <c r="R11" s="457">
        <f t="shared" si="2"/>
        <v>47844</v>
      </c>
      <c r="S11" s="457">
        <f t="shared" si="2"/>
        <v>3</v>
      </c>
      <c r="T11" s="457">
        <f t="shared" si="2"/>
        <v>1759</v>
      </c>
      <c r="U11" s="457">
        <f t="shared" si="2"/>
        <v>27358</v>
      </c>
      <c r="V11" s="457">
        <f t="shared" si="2"/>
        <v>17285</v>
      </c>
      <c r="W11" s="457">
        <f t="shared" si="2"/>
        <v>19006</v>
      </c>
      <c r="X11" s="457">
        <f t="shared" si="2"/>
        <v>11397</v>
      </c>
      <c r="Y11" s="457">
        <f t="shared" si="2"/>
        <v>42</v>
      </c>
      <c r="Z11" s="457">
        <f t="shared" si="2"/>
        <v>22</v>
      </c>
      <c r="AA11" s="457">
        <f t="shared" si="2"/>
        <v>91</v>
      </c>
      <c r="AB11" s="457">
        <f t="shared" si="2"/>
        <v>58</v>
      </c>
      <c r="AC11" s="457">
        <f t="shared" si="2"/>
        <v>480</v>
      </c>
      <c r="AD11" s="457">
        <f t="shared" si="2"/>
        <v>625</v>
      </c>
      <c r="AE11" s="457">
        <f t="shared" si="2"/>
        <v>16</v>
      </c>
      <c r="AF11" s="457">
        <f t="shared" si="2"/>
        <v>310</v>
      </c>
      <c r="AG11" s="457">
        <f t="shared" si="2"/>
        <v>29642</v>
      </c>
      <c r="AH11" s="457">
        <f t="shared" si="2"/>
        <v>15</v>
      </c>
      <c r="AI11" s="457">
        <f t="shared" si="2"/>
        <v>121</v>
      </c>
      <c r="AJ11" s="457">
        <f t="shared" si="2"/>
        <v>897</v>
      </c>
      <c r="AK11" s="457">
        <f t="shared" si="2"/>
        <v>5216</v>
      </c>
      <c r="AL11" s="457">
        <f t="shared" si="2"/>
        <v>1031</v>
      </c>
      <c r="AM11" s="457">
        <f t="shared" si="2"/>
        <v>1213</v>
      </c>
      <c r="AN11" s="457">
        <f t="shared" si="2"/>
        <v>57</v>
      </c>
      <c r="AO11" s="457">
        <f t="shared" si="2"/>
        <v>0</v>
      </c>
      <c r="AP11" s="458">
        <f t="shared" si="2"/>
        <v>167496</v>
      </c>
    </row>
    <row r="12" spans="1:42" s="216" customFormat="1" ht="21" customHeight="1" x14ac:dyDescent="0.35">
      <c r="A12" s="221"/>
      <c r="B12" s="215" t="s">
        <v>37</v>
      </c>
      <c r="C12" s="453">
        <v>617</v>
      </c>
      <c r="D12" s="453">
        <v>0</v>
      </c>
      <c r="E12" s="453">
        <v>3026</v>
      </c>
      <c r="F12" s="453">
        <v>63</v>
      </c>
      <c r="G12" s="453">
        <v>654</v>
      </c>
      <c r="H12" s="453">
        <v>452</v>
      </c>
      <c r="I12" s="453">
        <v>4757</v>
      </c>
      <c r="J12" s="453">
        <v>31</v>
      </c>
      <c r="K12" s="453">
        <v>1209</v>
      </c>
      <c r="L12" s="453">
        <v>5036</v>
      </c>
      <c r="M12" s="453">
        <v>33</v>
      </c>
      <c r="N12" s="453">
        <v>214</v>
      </c>
      <c r="O12" s="453">
        <v>3199</v>
      </c>
      <c r="P12" s="453">
        <v>241</v>
      </c>
      <c r="Q12" s="453">
        <v>1933</v>
      </c>
      <c r="R12" s="453">
        <f>SUM(E12:Q12)</f>
        <v>20848</v>
      </c>
      <c r="S12" s="453">
        <v>0</v>
      </c>
      <c r="T12" s="453">
        <v>619</v>
      </c>
      <c r="U12" s="453">
        <v>12828</v>
      </c>
      <c r="V12" s="453">
        <v>8739</v>
      </c>
      <c r="W12" s="453">
        <v>9565</v>
      </c>
      <c r="X12" s="453">
        <v>7750</v>
      </c>
      <c r="Y12" s="453">
        <v>30</v>
      </c>
      <c r="Z12" s="453">
        <v>22</v>
      </c>
      <c r="AA12" s="453">
        <v>86</v>
      </c>
      <c r="AB12" s="453">
        <v>41</v>
      </c>
      <c r="AC12" s="453">
        <v>364</v>
      </c>
      <c r="AD12" s="453">
        <v>436</v>
      </c>
      <c r="AE12" s="453">
        <v>0</v>
      </c>
      <c r="AF12" s="453">
        <v>180</v>
      </c>
      <c r="AG12" s="453">
        <v>21339</v>
      </c>
      <c r="AH12" s="453">
        <v>15</v>
      </c>
      <c r="AI12" s="453">
        <v>111</v>
      </c>
      <c r="AJ12" s="453">
        <v>718</v>
      </c>
      <c r="AK12" s="453">
        <v>2860</v>
      </c>
      <c r="AL12" s="453">
        <v>438</v>
      </c>
      <c r="AM12" s="453">
        <v>685</v>
      </c>
      <c r="AN12" s="453">
        <v>48</v>
      </c>
      <c r="AO12" s="453">
        <v>0</v>
      </c>
      <c r="AP12" s="454">
        <f>SUM(S12:AO12)+R12+C12+D12</f>
        <v>88339</v>
      </c>
    </row>
    <row r="13" spans="1:42" s="216" customFormat="1" ht="21" customHeight="1" x14ac:dyDescent="0.35">
      <c r="A13" s="214"/>
      <c r="B13" s="215" t="s">
        <v>38</v>
      </c>
      <c r="C13" s="453">
        <v>721</v>
      </c>
      <c r="D13" s="453">
        <v>0</v>
      </c>
      <c r="E13" s="453">
        <v>1431</v>
      </c>
      <c r="F13" s="453">
        <v>10</v>
      </c>
      <c r="G13" s="453">
        <v>698</v>
      </c>
      <c r="H13" s="453">
        <v>0</v>
      </c>
      <c r="I13" s="453">
        <v>782</v>
      </c>
      <c r="J13" s="453">
        <v>1899</v>
      </c>
      <c r="K13" s="453">
        <v>980</v>
      </c>
      <c r="L13" s="453">
        <v>1610</v>
      </c>
      <c r="M13" s="453">
        <v>17</v>
      </c>
      <c r="N13" s="453">
        <v>69</v>
      </c>
      <c r="O13" s="453">
        <v>401</v>
      </c>
      <c r="P13" s="453">
        <v>2005</v>
      </c>
      <c r="Q13" s="453">
        <v>328</v>
      </c>
      <c r="R13" s="453">
        <f>SUM(E13:Q13)</f>
        <v>10230</v>
      </c>
      <c r="S13" s="453">
        <v>1</v>
      </c>
      <c r="T13" s="453">
        <v>436</v>
      </c>
      <c r="U13" s="453">
        <v>4698</v>
      </c>
      <c r="V13" s="453">
        <v>4428</v>
      </c>
      <c r="W13" s="453">
        <v>4762</v>
      </c>
      <c r="X13" s="453">
        <v>1784</v>
      </c>
      <c r="Y13" s="453">
        <v>4</v>
      </c>
      <c r="Z13" s="453">
        <v>0</v>
      </c>
      <c r="AA13" s="453">
        <v>3</v>
      </c>
      <c r="AB13" s="453">
        <v>8</v>
      </c>
      <c r="AC13" s="453">
        <v>61</v>
      </c>
      <c r="AD13" s="453">
        <v>62</v>
      </c>
      <c r="AE13" s="453">
        <v>9</v>
      </c>
      <c r="AF13" s="453">
        <v>102</v>
      </c>
      <c r="AG13" s="453">
        <v>4053</v>
      </c>
      <c r="AH13" s="453">
        <v>0</v>
      </c>
      <c r="AI13" s="453">
        <v>0</v>
      </c>
      <c r="AJ13" s="453">
        <v>118</v>
      </c>
      <c r="AK13" s="453">
        <v>1151</v>
      </c>
      <c r="AL13" s="453">
        <v>188</v>
      </c>
      <c r="AM13" s="453">
        <v>241</v>
      </c>
      <c r="AN13" s="453">
        <v>2</v>
      </c>
      <c r="AO13" s="453">
        <v>0</v>
      </c>
      <c r="AP13" s="454">
        <f>SUM(S13:AO13)+R13+C13+D13</f>
        <v>33062</v>
      </c>
    </row>
    <row r="14" spans="1:42" s="216" customFormat="1" ht="21" customHeight="1" x14ac:dyDescent="0.35">
      <c r="A14" s="222"/>
      <c r="B14" s="215" t="s">
        <v>39</v>
      </c>
      <c r="C14" s="453">
        <v>1582</v>
      </c>
      <c r="D14" s="453">
        <v>88</v>
      </c>
      <c r="E14" s="453">
        <v>3121</v>
      </c>
      <c r="F14" s="453">
        <v>25</v>
      </c>
      <c r="G14" s="453">
        <v>1423</v>
      </c>
      <c r="H14" s="453">
        <v>0</v>
      </c>
      <c r="I14" s="453">
        <v>1617</v>
      </c>
      <c r="J14" s="453">
        <v>198</v>
      </c>
      <c r="K14" s="453">
        <v>2407</v>
      </c>
      <c r="L14" s="453">
        <v>3515</v>
      </c>
      <c r="M14" s="453">
        <v>11</v>
      </c>
      <c r="N14" s="453">
        <v>200</v>
      </c>
      <c r="O14" s="453">
        <v>629</v>
      </c>
      <c r="P14" s="453">
        <v>2450</v>
      </c>
      <c r="Q14" s="453">
        <v>1170</v>
      </c>
      <c r="R14" s="453">
        <f>SUM(E14:Q14)</f>
        <v>16766</v>
      </c>
      <c r="S14" s="453">
        <v>2</v>
      </c>
      <c r="T14" s="453">
        <v>704</v>
      </c>
      <c r="U14" s="453">
        <v>9832</v>
      </c>
      <c r="V14" s="453">
        <v>4118</v>
      </c>
      <c r="W14" s="453">
        <v>4679</v>
      </c>
      <c r="X14" s="453">
        <v>1863</v>
      </c>
      <c r="Y14" s="453">
        <v>8</v>
      </c>
      <c r="Z14" s="453">
        <v>0</v>
      </c>
      <c r="AA14" s="453">
        <v>2</v>
      </c>
      <c r="AB14" s="453">
        <v>9</v>
      </c>
      <c r="AC14" s="453">
        <v>55</v>
      </c>
      <c r="AD14" s="453">
        <v>127</v>
      </c>
      <c r="AE14" s="453">
        <v>7</v>
      </c>
      <c r="AF14" s="453">
        <v>28</v>
      </c>
      <c r="AG14" s="453">
        <v>4250</v>
      </c>
      <c r="AH14" s="453">
        <v>0</v>
      </c>
      <c r="AI14" s="453">
        <v>10</v>
      </c>
      <c r="AJ14" s="453">
        <v>61</v>
      </c>
      <c r="AK14" s="453">
        <v>1205</v>
      </c>
      <c r="AL14" s="453">
        <v>405</v>
      </c>
      <c r="AM14" s="453">
        <v>287</v>
      </c>
      <c r="AN14" s="453">
        <v>7</v>
      </c>
      <c r="AO14" s="453">
        <v>0</v>
      </c>
      <c r="AP14" s="454">
        <f>SUM(S14:AO14)+R14+C14+D14</f>
        <v>46095</v>
      </c>
    </row>
    <row r="15" spans="1:42" s="220" customFormat="1" ht="26.4" customHeight="1" x14ac:dyDescent="0.35">
      <c r="A15" s="218" t="s">
        <v>40</v>
      </c>
      <c r="B15" s="223"/>
      <c r="C15" s="457">
        <f t="shared" ref="C15:AP15" si="3">SUM(C16:C17)</f>
        <v>715</v>
      </c>
      <c r="D15" s="457">
        <f t="shared" si="3"/>
        <v>16</v>
      </c>
      <c r="E15" s="457">
        <f t="shared" si="3"/>
        <v>4094</v>
      </c>
      <c r="F15" s="457">
        <f t="shared" si="3"/>
        <v>84</v>
      </c>
      <c r="G15" s="457">
        <f t="shared" si="3"/>
        <v>958</v>
      </c>
      <c r="H15" s="457">
        <f t="shared" si="3"/>
        <v>0</v>
      </c>
      <c r="I15" s="457">
        <f t="shared" si="3"/>
        <v>692</v>
      </c>
      <c r="J15" s="457">
        <f t="shared" si="3"/>
        <v>21</v>
      </c>
      <c r="K15" s="457">
        <f t="shared" si="3"/>
        <v>1579</v>
      </c>
      <c r="L15" s="457">
        <f t="shared" si="3"/>
        <v>1476</v>
      </c>
      <c r="M15" s="457">
        <f t="shared" si="3"/>
        <v>68</v>
      </c>
      <c r="N15" s="457">
        <f t="shared" si="3"/>
        <v>482</v>
      </c>
      <c r="O15" s="457">
        <f t="shared" si="3"/>
        <v>523</v>
      </c>
      <c r="P15" s="457">
        <f t="shared" si="3"/>
        <v>877</v>
      </c>
      <c r="Q15" s="457">
        <f t="shared" si="3"/>
        <v>919</v>
      </c>
      <c r="R15" s="457">
        <f t="shared" si="3"/>
        <v>11773</v>
      </c>
      <c r="S15" s="457">
        <f t="shared" si="3"/>
        <v>0</v>
      </c>
      <c r="T15" s="457">
        <f t="shared" si="3"/>
        <v>412</v>
      </c>
      <c r="U15" s="457">
        <f t="shared" si="3"/>
        <v>8852</v>
      </c>
      <c r="V15" s="457">
        <f t="shared" si="3"/>
        <v>14790</v>
      </c>
      <c r="W15" s="457">
        <f t="shared" si="3"/>
        <v>11683</v>
      </c>
      <c r="X15" s="457">
        <f t="shared" si="3"/>
        <v>6142</v>
      </c>
      <c r="Y15" s="457">
        <f t="shared" si="3"/>
        <v>14</v>
      </c>
      <c r="Z15" s="457">
        <f t="shared" si="3"/>
        <v>10</v>
      </c>
      <c r="AA15" s="457">
        <f t="shared" si="3"/>
        <v>63</v>
      </c>
      <c r="AB15" s="457">
        <f t="shared" si="3"/>
        <v>25</v>
      </c>
      <c r="AC15" s="457">
        <f t="shared" si="3"/>
        <v>180</v>
      </c>
      <c r="AD15" s="457">
        <f t="shared" si="3"/>
        <v>158</v>
      </c>
      <c r="AE15" s="457">
        <f t="shared" si="3"/>
        <v>99</v>
      </c>
      <c r="AF15" s="457">
        <f t="shared" si="3"/>
        <v>218</v>
      </c>
      <c r="AG15" s="457">
        <f t="shared" si="3"/>
        <v>12143</v>
      </c>
      <c r="AH15" s="457">
        <f t="shared" si="3"/>
        <v>2</v>
      </c>
      <c r="AI15" s="457">
        <f t="shared" si="3"/>
        <v>37</v>
      </c>
      <c r="AJ15" s="457">
        <f t="shared" si="3"/>
        <v>430</v>
      </c>
      <c r="AK15" s="457">
        <f t="shared" si="3"/>
        <v>3523</v>
      </c>
      <c r="AL15" s="457">
        <f t="shared" si="3"/>
        <v>484</v>
      </c>
      <c r="AM15" s="457">
        <f t="shared" si="3"/>
        <v>711</v>
      </c>
      <c r="AN15" s="457">
        <f t="shared" si="3"/>
        <v>58</v>
      </c>
      <c r="AO15" s="457">
        <f t="shared" si="3"/>
        <v>0</v>
      </c>
      <c r="AP15" s="458">
        <f t="shared" si="3"/>
        <v>72538</v>
      </c>
    </row>
    <row r="16" spans="1:42" s="216" customFormat="1" ht="21" customHeight="1" x14ac:dyDescent="0.35">
      <c r="A16" s="222"/>
      <c r="B16" s="215" t="s">
        <v>41</v>
      </c>
      <c r="C16" s="453">
        <v>263</v>
      </c>
      <c r="D16" s="453">
        <v>16</v>
      </c>
      <c r="E16" s="453">
        <v>1842</v>
      </c>
      <c r="F16" s="453">
        <v>64</v>
      </c>
      <c r="G16" s="453">
        <v>536</v>
      </c>
      <c r="H16" s="453">
        <v>0</v>
      </c>
      <c r="I16" s="453">
        <v>455</v>
      </c>
      <c r="J16" s="453">
        <v>0</v>
      </c>
      <c r="K16" s="453">
        <v>1033</v>
      </c>
      <c r="L16" s="453">
        <v>714</v>
      </c>
      <c r="M16" s="453">
        <v>25</v>
      </c>
      <c r="N16" s="453">
        <v>153</v>
      </c>
      <c r="O16" s="453">
        <v>462</v>
      </c>
      <c r="P16" s="453">
        <v>551</v>
      </c>
      <c r="Q16" s="453">
        <v>433</v>
      </c>
      <c r="R16" s="453">
        <f>SUM(E16:Q16)</f>
        <v>6268</v>
      </c>
      <c r="S16" s="453">
        <v>0</v>
      </c>
      <c r="T16" s="453">
        <v>234</v>
      </c>
      <c r="U16" s="453">
        <v>5589</v>
      </c>
      <c r="V16" s="453">
        <v>11424</v>
      </c>
      <c r="W16" s="453">
        <v>9517</v>
      </c>
      <c r="X16" s="453">
        <v>3567</v>
      </c>
      <c r="Y16" s="453">
        <v>3</v>
      </c>
      <c r="Z16" s="453">
        <v>9</v>
      </c>
      <c r="AA16" s="453">
        <v>26</v>
      </c>
      <c r="AB16" s="453">
        <v>14</v>
      </c>
      <c r="AC16" s="453">
        <v>95</v>
      </c>
      <c r="AD16" s="453">
        <v>98</v>
      </c>
      <c r="AE16" s="453">
        <v>0</v>
      </c>
      <c r="AF16" s="453">
        <v>173</v>
      </c>
      <c r="AG16" s="453">
        <v>9743</v>
      </c>
      <c r="AH16" s="453">
        <v>2</v>
      </c>
      <c r="AI16" s="453">
        <v>30</v>
      </c>
      <c r="AJ16" s="453">
        <v>152</v>
      </c>
      <c r="AK16" s="453">
        <v>1309</v>
      </c>
      <c r="AL16" s="453">
        <v>237</v>
      </c>
      <c r="AM16" s="453">
        <v>493</v>
      </c>
      <c r="AN16" s="453">
        <v>33</v>
      </c>
      <c r="AO16" s="453">
        <v>0</v>
      </c>
      <c r="AP16" s="454">
        <f>SUM(S16:AO16)+R16+C16+D16</f>
        <v>49295</v>
      </c>
    </row>
    <row r="17" spans="1:42" s="216" customFormat="1" ht="21" customHeight="1" x14ac:dyDescent="0.35">
      <c r="A17" s="222"/>
      <c r="B17" s="215" t="s">
        <v>42</v>
      </c>
      <c r="C17" s="453">
        <v>452</v>
      </c>
      <c r="D17" s="453">
        <v>0</v>
      </c>
      <c r="E17" s="453">
        <v>2252</v>
      </c>
      <c r="F17" s="453">
        <v>20</v>
      </c>
      <c r="G17" s="453">
        <v>422</v>
      </c>
      <c r="H17" s="453">
        <v>0</v>
      </c>
      <c r="I17" s="453">
        <v>237</v>
      </c>
      <c r="J17" s="453">
        <v>21</v>
      </c>
      <c r="K17" s="453">
        <v>546</v>
      </c>
      <c r="L17" s="453">
        <v>762</v>
      </c>
      <c r="M17" s="453">
        <v>43</v>
      </c>
      <c r="N17" s="453">
        <v>329</v>
      </c>
      <c r="O17" s="453">
        <v>61</v>
      </c>
      <c r="P17" s="453">
        <v>326</v>
      </c>
      <c r="Q17" s="453">
        <v>486</v>
      </c>
      <c r="R17" s="453">
        <f>SUM(E17:Q17)</f>
        <v>5505</v>
      </c>
      <c r="S17" s="453">
        <v>0</v>
      </c>
      <c r="T17" s="453">
        <v>178</v>
      </c>
      <c r="U17" s="453">
        <v>3263</v>
      </c>
      <c r="V17" s="453">
        <v>3366</v>
      </c>
      <c r="W17" s="453">
        <v>2166</v>
      </c>
      <c r="X17" s="453">
        <v>2575</v>
      </c>
      <c r="Y17" s="453">
        <v>11</v>
      </c>
      <c r="Z17" s="453">
        <v>1</v>
      </c>
      <c r="AA17" s="453">
        <v>37</v>
      </c>
      <c r="AB17" s="453">
        <v>11</v>
      </c>
      <c r="AC17" s="453">
        <v>85</v>
      </c>
      <c r="AD17" s="453">
        <v>60</v>
      </c>
      <c r="AE17" s="453">
        <v>99</v>
      </c>
      <c r="AF17" s="453">
        <v>45</v>
      </c>
      <c r="AG17" s="453">
        <v>2400</v>
      </c>
      <c r="AH17" s="453">
        <v>0</v>
      </c>
      <c r="AI17" s="453">
        <v>7</v>
      </c>
      <c r="AJ17" s="453">
        <v>278</v>
      </c>
      <c r="AK17" s="453">
        <v>2214</v>
      </c>
      <c r="AL17" s="453">
        <v>247</v>
      </c>
      <c r="AM17" s="453">
        <v>218</v>
      </c>
      <c r="AN17" s="453">
        <v>25</v>
      </c>
      <c r="AO17" s="453">
        <v>0</v>
      </c>
      <c r="AP17" s="454">
        <f>SUM(S17:AO17)+R17+C17+D17</f>
        <v>23243</v>
      </c>
    </row>
    <row r="18" spans="1:42" s="220" customFormat="1" ht="26.4" customHeight="1" x14ac:dyDescent="0.35">
      <c r="A18" s="218" t="s">
        <v>43</v>
      </c>
      <c r="B18" s="215"/>
      <c r="C18" s="457">
        <f t="shared" ref="C18:AP18" si="4">SUM(C19:C21)</f>
        <v>1249</v>
      </c>
      <c r="D18" s="457">
        <f t="shared" si="4"/>
        <v>85</v>
      </c>
      <c r="E18" s="457">
        <f t="shared" si="4"/>
        <v>3764</v>
      </c>
      <c r="F18" s="457">
        <f t="shared" si="4"/>
        <v>279</v>
      </c>
      <c r="G18" s="457">
        <f t="shared" si="4"/>
        <v>1790</v>
      </c>
      <c r="H18" s="457">
        <f t="shared" si="4"/>
        <v>0</v>
      </c>
      <c r="I18" s="457">
        <f t="shared" si="4"/>
        <v>1634</v>
      </c>
      <c r="J18" s="457">
        <f t="shared" si="4"/>
        <v>11</v>
      </c>
      <c r="K18" s="457">
        <f t="shared" si="4"/>
        <v>4931</v>
      </c>
      <c r="L18" s="457">
        <f t="shared" si="4"/>
        <v>8585</v>
      </c>
      <c r="M18" s="457">
        <f t="shared" si="4"/>
        <v>197</v>
      </c>
      <c r="N18" s="457">
        <f t="shared" si="4"/>
        <v>571</v>
      </c>
      <c r="O18" s="457">
        <f t="shared" si="4"/>
        <v>1131</v>
      </c>
      <c r="P18" s="457">
        <f t="shared" si="4"/>
        <v>2266</v>
      </c>
      <c r="Q18" s="457">
        <f t="shared" si="4"/>
        <v>1619</v>
      </c>
      <c r="R18" s="457">
        <f t="shared" si="4"/>
        <v>26778</v>
      </c>
      <c r="S18" s="457">
        <f t="shared" si="4"/>
        <v>3</v>
      </c>
      <c r="T18" s="457">
        <f t="shared" si="4"/>
        <v>945</v>
      </c>
      <c r="U18" s="457">
        <f t="shared" si="4"/>
        <v>13442</v>
      </c>
      <c r="V18" s="457">
        <f t="shared" si="4"/>
        <v>8030</v>
      </c>
      <c r="W18" s="457">
        <f t="shared" si="4"/>
        <v>9049</v>
      </c>
      <c r="X18" s="457">
        <f t="shared" si="4"/>
        <v>4483</v>
      </c>
      <c r="Y18" s="457">
        <f t="shared" si="4"/>
        <v>15</v>
      </c>
      <c r="Z18" s="457">
        <f t="shared" si="4"/>
        <v>9</v>
      </c>
      <c r="AA18" s="457">
        <f t="shared" si="4"/>
        <v>11</v>
      </c>
      <c r="AB18" s="457">
        <f t="shared" si="4"/>
        <v>58</v>
      </c>
      <c r="AC18" s="457">
        <f t="shared" si="4"/>
        <v>148</v>
      </c>
      <c r="AD18" s="457">
        <f t="shared" si="4"/>
        <v>225</v>
      </c>
      <c r="AE18" s="457">
        <f t="shared" si="4"/>
        <v>20</v>
      </c>
      <c r="AF18" s="457">
        <f t="shared" si="4"/>
        <v>85</v>
      </c>
      <c r="AG18" s="457">
        <f t="shared" si="4"/>
        <v>8927</v>
      </c>
      <c r="AH18" s="457">
        <f t="shared" si="4"/>
        <v>1</v>
      </c>
      <c r="AI18" s="457">
        <f t="shared" si="4"/>
        <v>51</v>
      </c>
      <c r="AJ18" s="457">
        <f t="shared" si="4"/>
        <v>390</v>
      </c>
      <c r="AK18" s="457">
        <f t="shared" si="4"/>
        <v>2648</v>
      </c>
      <c r="AL18" s="457">
        <f t="shared" si="4"/>
        <v>394</v>
      </c>
      <c r="AM18" s="457">
        <f t="shared" si="4"/>
        <v>574</v>
      </c>
      <c r="AN18" s="457">
        <f t="shared" si="4"/>
        <v>12</v>
      </c>
      <c r="AO18" s="457">
        <f t="shared" si="4"/>
        <v>0</v>
      </c>
      <c r="AP18" s="458">
        <f t="shared" si="4"/>
        <v>77632</v>
      </c>
    </row>
    <row r="19" spans="1:42" s="216" customFormat="1" ht="21" customHeight="1" x14ac:dyDescent="0.35">
      <c r="A19" s="222"/>
      <c r="B19" s="215" t="s">
        <v>44</v>
      </c>
      <c r="C19" s="453">
        <v>428</v>
      </c>
      <c r="D19" s="453">
        <v>0</v>
      </c>
      <c r="E19" s="453">
        <v>1551</v>
      </c>
      <c r="F19" s="453">
        <v>190</v>
      </c>
      <c r="G19" s="453">
        <v>947</v>
      </c>
      <c r="H19" s="453">
        <v>0</v>
      </c>
      <c r="I19" s="453">
        <v>1355</v>
      </c>
      <c r="J19" s="453">
        <v>0</v>
      </c>
      <c r="K19" s="453">
        <v>1807</v>
      </c>
      <c r="L19" s="453">
        <v>4122</v>
      </c>
      <c r="M19" s="453">
        <v>54</v>
      </c>
      <c r="N19" s="453">
        <v>456</v>
      </c>
      <c r="O19" s="453">
        <v>349</v>
      </c>
      <c r="P19" s="453">
        <v>1359</v>
      </c>
      <c r="Q19" s="453">
        <v>539</v>
      </c>
      <c r="R19" s="453">
        <f>SUM(E19:Q19)</f>
        <v>12729</v>
      </c>
      <c r="S19" s="453">
        <v>0</v>
      </c>
      <c r="T19" s="453">
        <v>371</v>
      </c>
      <c r="U19" s="453">
        <v>6466</v>
      </c>
      <c r="V19" s="453">
        <v>4239</v>
      </c>
      <c r="W19" s="453">
        <v>4912</v>
      </c>
      <c r="X19" s="453">
        <v>2594</v>
      </c>
      <c r="Y19" s="453">
        <v>11</v>
      </c>
      <c r="Z19" s="453">
        <v>0</v>
      </c>
      <c r="AA19" s="453">
        <v>10</v>
      </c>
      <c r="AB19" s="453">
        <v>18</v>
      </c>
      <c r="AC19" s="453">
        <v>74</v>
      </c>
      <c r="AD19" s="453">
        <v>168</v>
      </c>
      <c r="AE19" s="453">
        <v>19</v>
      </c>
      <c r="AF19" s="453">
        <v>31</v>
      </c>
      <c r="AG19" s="453">
        <v>5624</v>
      </c>
      <c r="AH19" s="453">
        <v>1</v>
      </c>
      <c r="AI19" s="453">
        <v>22</v>
      </c>
      <c r="AJ19" s="453">
        <v>302</v>
      </c>
      <c r="AK19" s="453">
        <v>1555</v>
      </c>
      <c r="AL19" s="453">
        <v>226</v>
      </c>
      <c r="AM19" s="453">
        <v>300</v>
      </c>
      <c r="AN19" s="453">
        <v>5</v>
      </c>
      <c r="AO19" s="453">
        <v>0</v>
      </c>
      <c r="AP19" s="454">
        <f>SUM(S19:AO19)+R19+C19+D19</f>
        <v>40105</v>
      </c>
    </row>
    <row r="20" spans="1:42" s="216" customFormat="1" ht="21" customHeight="1" x14ac:dyDescent="0.35">
      <c r="A20" s="224"/>
      <c r="B20" s="215" t="s">
        <v>45</v>
      </c>
      <c r="C20" s="453">
        <v>340</v>
      </c>
      <c r="D20" s="453">
        <v>52</v>
      </c>
      <c r="E20" s="453">
        <v>1371</v>
      </c>
      <c r="F20" s="453">
        <v>70</v>
      </c>
      <c r="G20" s="453">
        <v>298</v>
      </c>
      <c r="H20" s="453">
        <v>0</v>
      </c>
      <c r="I20" s="453">
        <v>92</v>
      </c>
      <c r="J20" s="453">
        <v>11</v>
      </c>
      <c r="K20" s="453">
        <v>1874</v>
      </c>
      <c r="L20" s="453">
        <v>3891</v>
      </c>
      <c r="M20" s="453">
        <v>130</v>
      </c>
      <c r="N20" s="453">
        <v>94</v>
      </c>
      <c r="O20" s="453">
        <v>663</v>
      </c>
      <c r="P20" s="453">
        <v>883</v>
      </c>
      <c r="Q20" s="453">
        <v>923</v>
      </c>
      <c r="R20" s="453">
        <f>SUM(E20:Q20)</f>
        <v>10300</v>
      </c>
      <c r="S20" s="453">
        <v>3</v>
      </c>
      <c r="T20" s="453">
        <v>445</v>
      </c>
      <c r="U20" s="453">
        <v>4360</v>
      </c>
      <c r="V20" s="453">
        <v>2166</v>
      </c>
      <c r="W20" s="453">
        <v>2310</v>
      </c>
      <c r="X20" s="453">
        <v>981</v>
      </c>
      <c r="Y20" s="453">
        <v>0</v>
      </c>
      <c r="Z20" s="453">
        <v>0</v>
      </c>
      <c r="AA20" s="453">
        <v>1</v>
      </c>
      <c r="AB20" s="453">
        <v>38</v>
      </c>
      <c r="AC20" s="453">
        <v>41</v>
      </c>
      <c r="AD20" s="453">
        <v>33</v>
      </c>
      <c r="AE20" s="453">
        <v>1</v>
      </c>
      <c r="AF20" s="453">
        <v>45</v>
      </c>
      <c r="AG20" s="453">
        <v>2070</v>
      </c>
      <c r="AH20" s="453">
        <v>0</v>
      </c>
      <c r="AI20" s="453">
        <v>29</v>
      </c>
      <c r="AJ20" s="453">
        <v>50</v>
      </c>
      <c r="AK20" s="453">
        <v>692</v>
      </c>
      <c r="AL20" s="453">
        <v>93</v>
      </c>
      <c r="AM20" s="453">
        <v>102</v>
      </c>
      <c r="AN20" s="453">
        <v>2</v>
      </c>
      <c r="AO20" s="453">
        <v>0</v>
      </c>
      <c r="AP20" s="454">
        <f>SUM(S20:AO20)+R20+C20+D20</f>
        <v>24154</v>
      </c>
    </row>
    <row r="21" spans="1:42" s="216" customFormat="1" ht="21" customHeight="1" x14ac:dyDescent="0.35">
      <c r="A21" s="224"/>
      <c r="B21" s="215" t="s">
        <v>46</v>
      </c>
      <c r="C21" s="453">
        <v>481</v>
      </c>
      <c r="D21" s="453">
        <v>33</v>
      </c>
      <c r="E21" s="453">
        <v>842</v>
      </c>
      <c r="F21" s="453">
        <v>19</v>
      </c>
      <c r="G21" s="453">
        <v>545</v>
      </c>
      <c r="H21" s="453">
        <v>0</v>
      </c>
      <c r="I21" s="453">
        <v>187</v>
      </c>
      <c r="J21" s="453">
        <v>0</v>
      </c>
      <c r="K21" s="453">
        <v>1250</v>
      </c>
      <c r="L21" s="453">
        <v>572</v>
      </c>
      <c r="M21" s="453">
        <v>13</v>
      </c>
      <c r="N21" s="453">
        <v>21</v>
      </c>
      <c r="O21" s="453">
        <v>119</v>
      </c>
      <c r="P21" s="453">
        <v>24</v>
      </c>
      <c r="Q21" s="453">
        <v>157</v>
      </c>
      <c r="R21" s="453">
        <f>SUM(E21:Q21)</f>
        <v>3749</v>
      </c>
      <c r="S21" s="453">
        <v>0</v>
      </c>
      <c r="T21" s="453">
        <v>129</v>
      </c>
      <c r="U21" s="453">
        <v>2616</v>
      </c>
      <c r="V21" s="453">
        <v>1625</v>
      </c>
      <c r="W21" s="453">
        <v>1827</v>
      </c>
      <c r="X21" s="453">
        <v>908</v>
      </c>
      <c r="Y21" s="453">
        <v>4</v>
      </c>
      <c r="Z21" s="453">
        <v>9</v>
      </c>
      <c r="AA21" s="453">
        <v>0</v>
      </c>
      <c r="AB21" s="453">
        <v>2</v>
      </c>
      <c r="AC21" s="453">
        <v>33</v>
      </c>
      <c r="AD21" s="453">
        <v>24</v>
      </c>
      <c r="AE21" s="453">
        <v>0</v>
      </c>
      <c r="AF21" s="453">
        <v>9</v>
      </c>
      <c r="AG21" s="453">
        <v>1233</v>
      </c>
      <c r="AH21" s="453">
        <v>0</v>
      </c>
      <c r="AI21" s="453">
        <v>0</v>
      </c>
      <c r="AJ21" s="453">
        <v>38</v>
      </c>
      <c r="AK21" s="453">
        <v>401</v>
      </c>
      <c r="AL21" s="453">
        <v>75</v>
      </c>
      <c r="AM21" s="453">
        <v>172</v>
      </c>
      <c r="AN21" s="453">
        <v>5</v>
      </c>
      <c r="AO21" s="453">
        <v>0</v>
      </c>
      <c r="AP21" s="454">
        <f>SUM(S21:AO21)+R21+C21+D21</f>
        <v>13373</v>
      </c>
    </row>
    <row r="22" spans="1:42" s="220" customFormat="1" ht="26.4" customHeight="1" x14ac:dyDescent="0.35">
      <c r="A22" s="218" t="s">
        <v>47</v>
      </c>
      <c r="B22" s="225"/>
      <c r="C22" s="457">
        <f t="shared" ref="C22:AP22" si="5">SUM(C23:C28)</f>
        <v>1179</v>
      </c>
      <c r="D22" s="457">
        <f t="shared" si="5"/>
        <v>3</v>
      </c>
      <c r="E22" s="457">
        <f t="shared" si="5"/>
        <v>9279</v>
      </c>
      <c r="F22" s="457">
        <f t="shared" si="5"/>
        <v>2752</v>
      </c>
      <c r="G22" s="457">
        <f t="shared" si="5"/>
        <v>3630</v>
      </c>
      <c r="H22" s="457">
        <f t="shared" si="5"/>
        <v>185</v>
      </c>
      <c r="I22" s="457">
        <f t="shared" si="5"/>
        <v>2405</v>
      </c>
      <c r="J22" s="457">
        <f t="shared" si="5"/>
        <v>269</v>
      </c>
      <c r="K22" s="457">
        <f t="shared" si="5"/>
        <v>4625</v>
      </c>
      <c r="L22" s="457">
        <f t="shared" si="5"/>
        <v>8413</v>
      </c>
      <c r="M22" s="457">
        <f t="shared" si="5"/>
        <v>494</v>
      </c>
      <c r="N22" s="457">
        <f t="shared" si="5"/>
        <v>756</v>
      </c>
      <c r="O22" s="457">
        <f t="shared" si="5"/>
        <v>1259</v>
      </c>
      <c r="P22" s="457">
        <f t="shared" si="5"/>
        <v>8994</v>
      </c>
      <c r="Q22" s="457">
        <f t="shared" si="5"/>
        <v>2596</v>
      </c>
      <c r="R22" s="457">
        <f t="shared" si="5"/>
        <v>45657</v>
      </c>
      <c r="S22" s="457">
        <f t="shared" si="5"/>
        <v>7</v>
      </c>
      <c r="T22" s="457">
        <f t="shared" si="5"/>
        <v>1173</v>
      </c>
      <c r="U22" s="457">
        <f t="shared" si="5"/>
        <v>25939</v>
      </c>
      <c r="V22" s="457">
        <f t="shared" si="5"/>
        <v>12842</v>
      </c>
      <c r="W22" s="457">
        <f t="shared" si="5"/>
        <v>13681</v>
      </c>
      <c r="X22" s="457">
        <f t="shared" si="5"/>
        <v>6258</v>
      </c>
      <c r="Y22" s="457">
        <f t="shared" si="5"/>
        <v>50</v>
      </c>
      <c r="Z22" s="457">
        <f t="shared" si="5"/>
        <v>0</v>
      </c>
      <c r="AA22" s="457">
        <f t="shared" si="5"/>
        <v>37</v>
      </c>
      <c r="AB22" s="457">
        <f t="shared" si="5"/>
        <v>71</v>
      </c>
      <c r="AC22" s="457">
        <f t="shared" si="5"/>
        <v>269</v>
      </c>
      <c r="AD22" s="457">
        <f t="shared" si="5"/>
        <v>506</v>
      </c>
      <c r="AE22" s="457">
        <f t="shared" si="5"/>
        <v>9</v>
      </c>
      <c r="AF22" s="457">
        <f t="shared" si="5"/>
        <v>240</v>
      </c>
      <c r="AG22" s="457">
        <f t="shared" si="5"/>
        <v>17553</v>
      </c>
      <c r="AH22" s="457">
        <f t="shared" si="5"/>
        <v>15</v>
      </c>
      <c r="AI22" s="457">
        <f t="shared" si="5"/>
        <v>64</v>
      </c>
      <c r="AJ22" s="457">
        <f t="shared" si="5"/>
        <v>606</v>
      </c>
      <c r="AK22" s="457">
        <f t="shared" si="5"/>
        <v>3824</v>
      </c>
      <c r="AL22" s="457">
        <f t="shared" si="5"/>
        <v>592</v>
      </c>
      <c r="AM22" s="457">
        <f t="shared" si="5"/>
        <v>852</v>
      </c>
      <c r="AN22" s="457">
        <f t="shared" si="5"/>
        <v>16</v>
      </c>
      <c r="AO22" s="457">
        <f t="shared" si="5"/>
        <v>0</v>
      </c>
      <c r="AP22" s="458">
        <f t="shared" si="5"/>
        <v>131443</v>
      </c>
    </row>
    <row r="23" spans="1:42" s="216" customFormat="1" ht="21" customHeight="1" x14ac:dyDescent="0.35">
      <c r="A23" s="224"/>
      <c r="B23" s="215" t="s">
        <v>48</v>
      </c>
      <c r="C23" s="453">
        <v>60</v>
      </c>
      <c r="D23" s="453">
        <v>0</v>
      </c>
      <c r="E23" s="453">
        <v>2003</v>
      </c>
      <c r="F23" s="453">
        <v>98</v>
      </c>
      <c r="G23" s="453">
        <v>318</v>
      </c>
      <c r="H23" s="453">
        <v>0</v>
      </c>
      <c r="I23" s="453">
        <v>24</v>
      </c>
      <c r="J23" s="453">
        <v>0</v>
      </c>
      <c r="K23" s="453">
        <v>625</v>
      </c>
      <c r="L23" s="453">
        <v>633</v>
      </c>
      <c r="M23" s="453">
        <v>0</v>
      </c>
      <c r="N23" s="453">
        <v>259</v>
      </c>
      <c r="O23" s="453">
        <v>155</v>
      </c>
      <c r="P23" s="453">
        <v>138</v>
      </c>
      <c r="Q23" s="453">
        <v>325</v>
      </c>
      <c r="R23" s="453">
        <f t="shared" ref="R23:R28" si="6">SUM(E23:Q23)</f>
        <v>4578</v>
      </c>
      <c r="S23" s="453">
        <v>0</v>
      </c>
      <c r="T23" s="453">
        <v>134</v>
      </c>
      <c r="U23" s="453">
        <v>3071</v>
      </c>
      <c r="V23" s="453">
        <v>2818</v>
      </c>
      <c r="W23" s="453">
        <v>1711</v>
      </c>
      <c r="X23" s="453">
        <v>906</v>
      </c>
      <c r="Y23" s="453">
        <v>26</v>
      </c>
      <c r="Z23" s="453">
        <v>0</v>
      </c>
      <c r="AA23" s="453">
        <v>5</v>
      </c>
      <c r="AB23" s="453">
        <v>1</v>
      </c>
      <c r="AC23" s="453">
        <v>25</v>
      </c>
      <c r="AD23" s="453">
        <v>18</v>
      </c>
      <c r="AE23" s="453">
        <v>0</v>
      </c>
      <c r="AF23" s="453">
        <v>46</v>
      </c>
      <c r="AG23" s="453">
        <v>1617</v>
      </c>
      <c r="AH23" s="453">
        <v>1</v>
      </c>
      <c r="AI23" s="453">
        <v>20</v>
      </c>
      <c r="AJ23" s="453">
        <v>74</v>
      </c>
      <c r="AK23" s="453">
        <v>595</v>
      </c>
      <c r="AL23" s="453">
        <v>78</v>
      </c>
      <c r="AM23" s="453">
        <v>99</v>
      </c>
      <c r="AN23" s="453">
        <v>2</v>
      </c>
      <c r="AO23" s="453">
        <v>0</v>
      </c>
      <c r="AP23" s="454">
        <f t="shared" ref="AP23:AP28" si="7">SUM(S23:AO23)+R23+C23+D23</f>
        <v>15885</v>
      </c>
    </row>
    <row r="24" spans="1:42" s="216" customFormat="1" ht="21" customHeight="1" x14ac:dyDescent="0.35">
      <c r="A24" s="224"/>
      <c r="B24" s="215" t="s">
        <v>49</v>
      </c>
      <c r="C24" s="453">
        <v>199</v>
      </c>
      <c r="D24" s="453">
        <v>0</v>
      </c>
      <c r="E24" s="453">
        <v>1053</v>
      </c>
      <c r="F24" s="453">
        <v>571</v>
      </c>
      <c r="G24" s="453">
        <v>1143</v>
      </c>
      <c r="H24" s="453">
        <v>0</v>
      </c>
      <c r="I24" s="453">
        <v>309</v>
      </c>
      <c r="J24" s="453">
        <v>246</v>
      </c>
      <c r="K24" s="453">
        <v>478</v>
      </c>
      <c r="L24" s="453">
        <v>889</v>
      </c>
      <c r="M24" s="453">
        <v>123</v>
      </c>
      <c r="N24" s="453">
        <v>39</v>
      </c>
      <c r="O24" s="453">
        <v>30</v>
      </c>
      <c r="P24" s="453">
        <v>10</v>
      </c>
      <c r="Q24" s="453">
        <v>199</v>
      </c>
      <c r="R24" s="453">
        <f t="shared" si="6"/>
        <v>5090</v>
      </c>
      <c r="S24" s="453">
        <v>0</v>
      </c>
      <c r="T24" s="453">
        <v>73</v>
      </c>
      <c r="U24" s="453">
        <v>3888</v>
      </c>
      <c r="V24" s="453">
        <v>1490</v>
      </c>
      <c r="W24" s="453">
        <v>1439</v>
      </c>
      <c r="X24" s="453">
        <v>549</v>
      </c>
      <c r="Y24" s="453">
        <v>0</v>
      </c>
      <c r="Z24" s="453">
        <v>0</v>
      </c>
      <c r="AA24" s="453">
        <v>0</v>
      </c>
      <c r="AB24" s="453">
        <v>4</v>
      </c>
      <c r="AC24" s="453">
        <v>18</v>
      </c>
      <c r="AD24" s="453">
        <v>28</v>
      </c>
      <c r="AE24" s="453">
        <v>0</v>
      </c>
      <c r="AF24" s="453">
        <v>64</v>
      </c>
      <c r="AG24" s="453">
        <v>1319</v>
      </c>
      <c r="AH24" s="453">
        <v>0</v>
      </c>
      <c r="AI24" s="453">
        <v>1</v>
      </c>
      <c r="AJ24" s="453">
        <v>84</v>
      </c>
      <c r="AK24" s="453">
        <v>537</v>
      </c>
      <c r="AL24" s="453">
        <v>48</v>
      </c>
      <c r="AM24" s="453">
        <v>90</v>
      </c>
      <c r="AN24" s="453">
        <v>3</v>
      </c>
      <c r="AO24" s="453">
        <v>0</v>
      </c>
      <c r="AP24" s="454">
        <f t="shared" si="7"/>
        <v>14924</v>
      </c>
    </row>
    <row r="25" spans="1:42" s="216" customFormat="1" ht="21" customHeight="1" x14ac:dyDescent="0.35">
      <c r="A25" s="224"/>
      <c r="B25" s="215" t="s">
        <v>50</v>
      </c>
      <c r="C25" s="453">
        <v>115</v>
      </c>
      <c r="D25" s="453">
        <v>0</v>
      </c>
      <c r="E25" s="453">
        <v>764</v>
      </c>
      <c r="F25" s="453">
        <v>13</v>
      </c>
      <c r="G25" s="453">
        <v>536</v>
      </c>
      <c r="H25" s="453">
        <v>0</v>
      </c>
      <c r="I25" s="453">
        <v>87</v>
      </c>
      <c r="J25" s="453">
        <v>0</v>
      </c>
      <c r="K25" s="453">
        <v>162</v>
      </c>
      <c r="L25" s="453">
        <v>471</v>
      </c>
      <c r="M25" s="453">
        <v>0</v>
      </c>
      <c r="N25" s="453">
        <v>14</v>
      </c>
      <c r="O25" s="453">
        <v>143</v>
      </c>
      <c r="P25" s="453">
        <v>453</v>
      </c>
      <c r="Q25" s="453">
        <v>150</v>
      </c>
      <c r="R25" s="453">
        <f t="shared" si="6"/>
        <v>2793</v>
      </c>
      <c r="S25" s="453">
        <v>0</v>
      </c>
      <c r="T25" s="453">
        <v>75</v>
      </c>
      <c r="U25" s="453">
        <v>1269</v>
      </c>
      <c r="V25" s="453">
        <v>474</v>
      </c>
      <c r="W25" s="453">
        <v>528</v>
      </c>
      <c r="X25" s="453">
        <v>174</v>
      </c>
      <c r="Y25" s="453">
        <v>0</v>
      </c>
      <c r="Z25" s="453">
        <v>0</v>
      </c>
      <c r="AA25" s="453">
        <v>0</v>
      </c>
      <c r="AB25" s="453">
        <v>6</v>
      </c>
      <c r="AC25" s="453">
        <v>12</v>
      </c>
      <c r="AD25" s="453">
        <v>62</v>
      </c>
      <c r="AE25" s="453">
        <v>0</v>
      </c>
      <c r="AF25" s="453">
        <v>0</v>
      </c>
      <c r="AG25" s="453">
        <v>767</v>
      </c>
      <c r="AH25" s="453">
        <v>0</v>
      </c>
      <c r="AI25" s="453">
        <v>5</v>
      </c>
      <c r="AJ25" s="453">
        <v>117</v>
      </c>
      <c r="AK25" s="453">
        <v>158</v>
      </c>
      <c r="AL25" s="453">
        <v>25</v>
      </c>
      <c r="AM25" s="453">
        <v>63</v>
      </c>
      <c r="AN25" s="453">
        <v>1</v>
      </c>
      <c r="AO25" s="453">
        <v>0</v>
      </c>
      <c r="AP25" s="454">
        <f t="shared" si="7"/>
        <v>6644</v>
      </c>
    </row>
    <row r="26" spans="1:42" s="216" customFormat="1" ht="21" customHeight="1" x14ac:dyDescent="0.35">
      <c r="A26" s="224"/>
      <c r="B26" s="215" t="s">
        <v>51</v>
      </c>
      <c r="C26" s="453">
        <v>559</v>
      </c>
      <c r="D26" s="453">
        <v>2</v>
      </c>
      <c r="E26" s="453">
        <v>3881</v>
      </c>
      <c r="F26" s="453">
        <v>346</v>
      </c>
      <c r="G26" s="453">
        <v>1041</v>
      </c>
      <c r="H26" s="453">
        <v>185</v>
      </c>
      <c r="I26" s="453">
        <v>1242</v>
      </c>
      <c r="J26" s="453">
        <v>23</v>
      </c>
      <c r="K26" s="453">
        <v>1573</v>
      </c>
      <c r="L26" s="453">
        <v>4753</v>
      </c>
      <c r="M26" s="453">
        <v>1</v>
      </c>
      <c r="N26" s="453">
        <v>281</v>
      </c>
      <c r="O26" s="453">
        <v>530</v>
      </c>
      <c r="P26" s="453">
        <v>8088</v>
      </c>
      <c r="Q26" s="453">
        <v>945</v>
      </c>
      <c r="R26" s="453">
        <f t="shared" si="6"/>
        <v>22889</v>
      </c>
      <c r="S26" s="453">
        <v>0</v>
      </c>
      <c r="T26" s="453">
        <v>497</v>
      </c>
      <c r="U26" s="453">
        <v>8576</v>
      </c>
      <c r="V26" s="453">
        <v>4193</v>
      </c>
      <c r="W26" s="453">
        <v>5722</v>
      </c>
      <c r="X26" s="453">
        <v>3284</v>
      </c>
      <c r="Y26" s="453">
        <v>16</v>
      </c>
      <c r="Z26" s="453">
        <v>0</v>
      </c>
      <c r="AA26" s="453">
        <v>31</v>
      </c>
      <c r="AB26" s="453">
        <v>29</v>
      </c>
      <c r="AC26" s="453">
        <v>175</v>
      </c>
      <c r="AD26" s="453">
        <v>288</v>
      </c>
      <c r="AE26" s="453">
        <v>8</v>
      </c>
      <c r="AF26" s="453">
        <v>96</v>
      </c>
      <c r="AG26" s="453">
        <v>10870</v>
      </c>
      <c r="AH26" s="453">
        <v>14</v>
      </c>
      <c r="AI26" s="453">
        <v>19</v>
      </c>
      <c r="AJ26" s="453">
        <v>225</v>
      </c>
      <c r="AK26" s="453">
        <v>1639</v>
      </c>
      <c r="AL26" s="453">
        <v>295</v>
      </c>
      <c r="AM26" s="453">
        <v>306</v>
      </c>
      <c r="AN26" s="453">
        <v>8</v>
      </c>
      <c r="AO26" s="453">
        <v>0</v>
      </c>
      <c r="AP26" s="454">
        <f t="shared" si="7"/>
        <v>59741</v>
      </c>
    </row>
    <row r="27" spans="1:42" s="216" customFormat="1" ht="21" customHeight="1" x14ac:dyDescent="0.35">
      <c r="A27" s="224"/>
      <c r="B27" s="215" t="s">
        <v>52</v>
      </c>
      <c r="C27" s="453">
        <v>48</v>
      </c>
      <c r="D27" s="453">
        <v>0</v>
      </c>
      <c r="E27" s="453">
        <v>395</v>
      </c>
      <c r="F27" s="453">
        <v>1362</v>
      </c>
      <c r="G27" s="453">
        <v>206</v>
      </c>
      <c r="H27" s="453">
        <v>0</v>
      </c>
      <c r="I27" s="453">
        <v>131</v>
      </c>
      <c r="J27" s="453">
        <v>0</v>
      </c>
      <c r="K27" s="453">
        <v>845</v>
      </c>
      <c r="L27" s="453">
        <v>511</v>
      </c>
      <c r="M27" s="453">
        <v>337</v>
      </c>
      <c r="N27" s="453">
        <v>5</v>
      </c>
      <c r="O27" s="453">
        <v>74</v>
      </c>
      <c r="P27" s="453">
        <v>0</v>
      </c>
      <c r="Q27" s="453">
        <v>182</v>
      </c>
      <c r="R27" s="453">
        <f t="shared" si="6"/>
        <v>4048</v>
      </c>
      <c r="S27" s="453">
        <v>6</v>
      </c>
      <c r="T27" s="453">
        <v>65</v>
      </c>
      <c r="U27" s="453">
        <v>2230</v>
      </c>
      <c r="V27" s="453">
        <v>935</v>
      </c>
      <c r="W27" s="453">
        <v>802</v>
      </c>
      <c r="X27" s="453">
        <v>340</v>
      </c>
      <c r="Y27" s="453">
        <v>0</v>
      </c>
      <c r="Z27" s="453">
        <v>0</v>
      </c>
      <c r="AA27" s="453">
        <v>0</v>
      </c>
      <c r="AB27" s="453">
        <v>2</v>
      </c>
      <c r="AC27" s="453">
        <v>16</v>
      </c>
      <c r="AD27" s="453">
        <v>29</v>
      </c>
      <c r="AE27" s="453">
        <v>1</v>
      </c>
      <c r="AF27" s="453">
        <v>0</v>
      </c>
      <c r="AG27" s="453">
        <v>806</v>
      </c>
      <c r="AH27" s="453">
        <v>0</v>
      </c>
      <c r="AI27" s="453">
        <v>3</v>
      </c>
      <c r="AJ27" s="453">
        <v>57</v>
      </c>
      <c r="AK27" s="453">
        <v>439</v>
      </c>
      <c r="AL27" s="453">
        <v>47</v>
      </c>
      <c r="AM27" s="453">
        <v>24</v>
      </c>
      <c r="AN27" s="453">
        <v>1</v>
      </c>
      <c r="AO27" s="453">
        <v>0</v>
      </c>
      <c r="AP27" s="454">
        <f t="shared" si="7"/>
        <v>9899</v>
      </c>
    </row>
    <row r="28" spans="1:42" s="216" customFormat="1" ht="21" customHeight="1" x14ac:dyDescent="0.35">
      <c r="A28" s="224"/>
      <c r="B28" s="215" t="s">
        <v>53</v>
      </c>
      <c r="C28" s="453">
        <v>198</v>
      </c>
      <c r="D28" s="453">
        <v>1</v>
      </c>
      <c r="E28" s="453">
        <v>1183</v>
      </c>
      <c r="F28" s="453">
        <v>362</v>
      </c>
      <c r="G28" s="453">
        <v>386</v>
      </c>
      <c r="H28" s="453">
        <v>0</v>
      </c>
      <c r="I28" s="453">
        <v>612</v>
      </c>
      <c r="J28" s="453">
        <v>0</v>
      </c>
      <c r="K28" s="453">
        <v>942</v>
      </c>
      <c r="L28" s="453">
        <v>1156</v>
      </c>
      <c r="M28" s="453">
        <v>33</v>
      </c>
      <c r="N28" s="453">
        <v>158</v>
      </c>
      <c r="O28" s="453">
        <v>327</v>
      </c>
      <c r="P28" s="453">
        <v>305</v>
      </c>
      <c r="Q28" s="453">
        <v>795</v>
      </c>
      <c r="R28" s="453">
        <f t="shared" si="6"/>
        <v>6259</v>
      </c>
      <c r="S28" s="453">
        <v>1</v>
      </c>
      <c r="T28" s="453">
        <v>329</v>
      </c>
      <c r="U28" s="453">
        <v>6905</v>
      </c>
      <c r="V28" s="453">
        <v>2932</v>
      </c>
      <c r="W28" s="453">
        <v>3479</v>
      </c>
      <c r="X28" s="453">
        <v>1005</v>
      </c>
      <c r="Y28" s="453">
        <v>8</v>
      </c>
      <c r="Z28" s="453">
        <v>0</v>
      </c>
      <c r="AA28" s="453">
        <v>1</v>
      </c>
      <c r="AB28" s="453">
        <v>29</v>
      </c>
      <c r="AC28" s="453">
        <v>23</v>
      </c>
      <c r="AD28" s="453">
        <v>81</v>
      </c>
      <c r="AE28" s="453">
        <v>0</v>
      </c>
      <c r="AF28" s="453">
        <v>34</v>
      </c>
      <c r="AG28" s="453">
        <v>2174</v>
      </c>
      <c r="AH28" s="453">
        <v>0</v>
      </c>
      <c r="AI28" s="453">
        <v>16</v>
      </c>
      <c r="AJ28" s="453">
        <v>49</v>
      </c>
      <c r="AK28" s="453">
        <v>456</v>
      </c>
      <c r="AL28" s="453">
        <v>99</v>
      </c>
      <c r="AM28" s="453">
        <v>270</v>
      </c>
      <c r="AN28" s="453">
        <v>1</v>
      </c>
      <c r="AO28" s="453">
        <v>0</v>
      </c>
      <c r="AP28" s="454">
        <f t="shared" si="7"/>
        <v>24350</v>
      </c>
    </row>
    <row r="29" spans="1:42" s="220" customFormat="1" ht="26.4" customHeight="1" x14ac:dyDescent="0.35">
      <c r="A29" s="218" t="s">
        <v>54</v>
      </c>
      <c r="B29" s="225"/>
      <c r="C29" s="457">
        <f t="shared" ref="C29:R29" si="8">SUM(C30:C37)</f>
        <v>1986</v>
      </c>
      <c r="D29" s="457">
        <f t="shared" si="8"/>
        <v>8</v>
      </c>
      <c r="E29" s="457">
        <f t="shared" si="8"/>
        <v>10222</v>
      </c>
      <c r="F29" s="457">
        <f t="shared" si="8"/>
        <v>5156</v>
      </c>
      <c r="G29" s="457">
        <f t="shared" si="8"/>
        <v>3415</v>
      </c>
      <c r="H29" s="457">
        <f t="shared" si="8"/>
        <v>0</v>
      </c>
      <c r="I29" s="457">
        <f t="shared" si="8"/>
        <v>1022</v>
      </c>
      <c r="J29" s="457">
        <f t="shared" si="8"/>
        <v>37</v>
      </c>
      <c r="K29" s="457">
        <f t="shared" si="8"/>
        <v>4931</v>
      </c>
      <c r="L29" s="457">
        <f t="shared" si="8"/>
        <v>7577</v>
      </c>
      <c r="M29" s="457">
        <f t="shared" si="8"/>
        <v>691</v>
      </c>
      <c r="N29" s="457">
        <f t="shared" si="8"/>
        <v>350</v>
      </c>
      <c r="O29" s="457">
        <f t="shared" si="8"/>
        <v>6877</v>
      </c>
      <c r="P29" s="457">
        <f t="shared" si="8"/>
        <v>1506</v>
      </c>
      <c r="Q29" s="457">
        <f t="shared" si="8"/>
        <v>3269</v>
      </c>
      <c r="R29" s="457">
        <f t="shared" si="8"/>
        <v>45053</v>
      </c>
      <c r="S29" s="457">
        <v>41</v>
      </c>
      <c r="T29" s="457">
        <v>1348</v>
      </c>
      <c r="U29" s="457">
        <v>21279</v>
      </c>
      <c r="V29" s="457">
        <v>13140</v>
      </c>
      <c r="W29" s="457">
        <v>10102</v>
      </c>
      <c r="X29" s="457">
        <v>8314</v>
      </c>
      <c r="Y29" s="457">
        <v>277</v>
      </c>
      <c r="Z29" s="457">
        <v>1</v>
      </c>
      <c r="AA29" s="457">
        <v>61</v>
      </c>
      <c r="AB29" s="457">
        <v>47</v>
      </c>
      <c r="AC29" s="457">
        <v>228</v>
      </c>
      <c r="AD29" s="457">
        <v>311</v>
      </c>
      <c r="AE29" s="457">
        <v>2</v>
      </c>
      <c r="AF29" s="457">
        <v>134</v>
      </c>
      <c r="AG29" s="457">
        <v>14977</v>
      </c>
      <c r="AH29" s="457">
        <v>5</v>
      </c>
      <c r="AI29" s="457">
        <v>61</v>
      </c>
      <c r="AJ29" s="457">
        <v>665</v>
      </c>
      <c r="AK29" s="457">
        <v>5091</v>
      </c>
      <c r="AL29" s="457">
        <v>659</v>
      </c>
      <c r="AM29" s="457">
        <v>786</v>
      </c>
      <c r="AN29" s="457">
        <v>23</v>
      </c>
      <c r="AO29" s="457">
        <v>0</v>
      </c>
      <c r="AP29" s="458">
        <f t="shared" ref="AP29" si="9">SUM(AP30:AP37)</f>
        <v>124599</v>
      </c>
    </row>
    <row r="30" spans="1:42" s="216" customFormat="1" ht="21" customHeight="1" x14ac:dyDescent="0.35">
      <c r="A30" s="224"/>
      <c r="B30" s="215" t="s">
        <v>55</v>
      </c>
      <c r="C30" s="453">
        <v>223</v>
      </c>
      <c r="D30" s="453">
        <v>0</v>
      </c>
      <c r="E30" s="453">
        <v>1116</v>
      </c>
      <c r="F30" s="453">
        <v>20</v>
      </c>
      <c r="G30" s="453">
        <v>263</v>
      </c>
      <c r="H30" s="453">
        <v>0</v>
      </c>
      <c r="I30" s="453">
        <v>144</v>
      </c>
      <c r="J30" s="453">
        <v>14</v>
      </c>
      <c r="K30" s="453">
        <v>350</v>
      </c>
      <c r="L30" s="453">
        <v>610</v>
      </c>
      <c r="M30" s="453">
        <v>388</v>
      </c>
      <c r="N30" s="453">
        <v>6</v>
      </c>
      <c r="O30" s="453">
        <v>2989</v>
      </c>
      <c r="P30" s="453">
        <v>460</v>
      </c>
      <c r="Q30" s="453">
        <v>529</v>
      </c>
      <c r="R30" s="453">
        <f t="shared" ref="R30:R38" si="10">SUM(E30:Q30)</f>
        <v>6889</v>
      </c>
      <c r="S30" s="453">
        <v>0</v>
      </c>
      <c r="T30" s="453">
        <v>245</v>
      </c>
      <c r="U30" s="453">
        <v>3561</v>
      </c>
      <c r="V30" s="453">
        <v>2505</v>
      </c>
      <c r="W30" s="453">
        <v>2246</v>
      </c>
      <c r="X30" s="453">
        <v>3562</v>
      </c>
      <c r="Y30" s="453">
        <v>4</v>
      </c>
      <c r="Z30" s="453">
        <v>0</v>
      </c>
      <c r="AA30" s="453">
        <v>4</v>
      </c>
      <c r="AB30" s="453">
        <v>8</v>
      </c>
      <c r="AC30" s="453">
        <v>55</v>
      </c>
      <c r="AD30" s="453">
        <v>136</v>
      </c>
      <c r="AE30" s="453">
        <v>0</v>
      </c>
      <c r="AF30" s="453">
        <v>21</v>
      </c>
      <c r="AG30" s="453">
        <v>4550</v>
      </c>
      <c r="AH30" s="453">
        <v>3</v>
      </c>
      <c r="AI30" s="453">
        <v>38</v>
      </c>
      <c r="AJ30" s="453">
        <v>177</v>
      </c>
      <c r="AK30" s="453">
        <v>646</v>
      </c>
      <c r="AL30" s="453">
        <v>202</v>
      </c>
      <c r="AM30" s="453">
        <v>309</v>
      </c>
      <c r="AN30" s="453">
        <v>12</v>
      </c>
      <c r="AO30" s="453">
        <v>0</v>
      </c>
      <c r="AP30" s="454">
        <f t="shared" ref="AP30:AP38" si="11">SUM(S30:AO30)+R30+C30+D30</f>
        <v>25396</v>
      </c>
    </row>
    <row r="31" spans="1:42" s="216" customFormat="1" ht="21" customHeight="1" x14ac:dyDescent="0.35">
      <c r="A31" s="224"/>
      <c r="B31" s="215" t="s">
        <v>56</v>
      </c>
      <c r="C31" s="453">
        <v>267</v>
      </c>
      <c r="D31" s="453">
        <v>0</v>
      </c>
      <c r="E31" s="453">
        <v>172</v>
      </c>
      <c r="F31" s="453">
        <v>8</v>
      </c>
      <c r="G31" s="453">
        <v>59</v>
      </c>
      <c r="H31" s="453">
        <v>0</v>
      </c>
      <c r="I31" s="453">
        <v>0</v>
      </c>
      <c r="J31" s="453">
        <v>0</v>
      </c>
      <c r="K31" s="453">
        <v>254</v>
      </c>
      <c r="L31" s="453">
        <v>332</v>
      </c>
      <c r="M31" s="453">
        <v>0</v>
      </c>
      <c r="N31" s="453">
        <v>0</v>
      </c>
      <c r="O31" s="453">
        <v>152</v>
      </c>
      <c r="P31" s="453">
        <v>7</v>
      </c>
      <c r="Q31" s="453">
        <v>205</v>
      </c>
      <c r="R31" s="453">
        <f t="shared" si="10"/>
        <v>1189</v>
      </c>
      <c r="S31" s="453">
        <v>0</v>
      </c>
      <c r="T31" s="453">
        <v>85</v>
      </c>
      <c r="U31" s="453">
        <v>1197</v>
      </c>
      <c r="V31" s="453">
        <v>668</v>
      </c>
      <c r="W31" s="453">
        <v>346</v>
      </c>
      <c r="X31" s="453">
        <v>108</v>
      </c>
      <c r="Y31" s="453">
        <v>0</v>
      </c>
      <c r="Z31" s="453">
        <v>0</v>
      </c>
      <c r="AA31" s="453">
        <v>0</v>
      </c>
      <c r="AB31" s="453">
        <v>0</v>
      </c>
      <c r="AC31" s="453">
        <v>0</v>
      </c>
      <c r="AD31" s="453">
        <v>0</v>
      </c>
      <c r="AE31" s="453">
        <v>0</v>
      </c>
      <c r="AF31" s="453">
        <v>0</v>
      </c>
      <c r="AG31" s="453">
        <v>205</v>
      </c>
      <c r="AH31" s="453">
        <v>0</v>
      </c>
      <c r="AI31" s="453">
        <v>0</v>
      </c>
      <c r="AJ31" s="453">
        <v>7</v>
      </c>
      <c r="AK31" s="453">
        <v>251</v>
      </c>
      <c r="AL31" s="453">
        <v>3</v>
      </c>
      <c r="AM31" s="453">
        <v>19</v>
      </c>
      <c r="AN31" s="453">
        <v>0</v>
      </c>
      <c r="AO31" s="453">
        <v>0</v>
      </c>
      <c r="AP31" s="454">
        <f t="shared" si="11"/>
        <v>4345</v>
      </c>
    </row>
    <row r="32" spans="1:42" s="216" customFormat="1" ht="21" customHeight="1" x14ac:dyDescent="0.35">
      <c r="A32" s="224"/>
      <c r="B32" s="215" t="s">
        <v>57</v>
      </c>
      <c r="C32" s="453">
        <v>297</v>
      </c>
      <c r="D32" s="453">
        <v>0</v>
      </c>
      <c r="E32" s="453">
        <v>1972</v>
      </c>
      <c r="F32" s="453">
        <v>140</v>
      </c>
      <c r="G32" s="453">
        <v>282</v>
      </c>
      <c r="H32" s="453">
        <v>0</v>
      </c>
      <c r="I32" s="453">
        <v>311</v>
      </c>
      <c r="J32" s="453">
        <v>0</v>
      </c>
      <c r="K32" s="453">
        <v>308</v>
      </c>
      <c r="L32" s="453">
        <v>1174</v>
      </c>
      <c r="M32" s="453">
        <v>120</v>
      </c>
      <c r="N32" s="453">
        <v>3</v>
      </c>
      <c r="O32" s="453">
        <v>648</v>
      </c>
      <c r="P32" s="453">
        <v>8</v>
      </c>
      <c r="Q32" s="453">
        <v>149</v>
      </c>
      <c r="R32" s="453">
        <f t="shared" si="10"/>
        <v>5115</v>
      </c>
      <c r="S32" s="453">
        <v>0</v>
      </c>
      <c r="T32" s="453">
        <v>176</v>
      </c>
      <c r="U32" s="453">
        <v>1767</v>
      </c>
      <c r="V32" s="453">
        <v>995</v>
      </c>
      <c r="W32" s="453">
        <v>898</v>
      </c>
      <c r="X32" s="453">
        <v>399</v>
      </c>
      <c r="Y32" s="453">
        <v>0</v>
      </c>
      <c r="Z32" s="453">
        <v>0</v>
      </c>
      <c r="AA32" s="453">
        <v>6</v>
      </c>
      <c r="AB32" s="453">
        <v>9</v>
      </c>
      <c r="AC32" s="453">
        <v>8</v>
      </c>
      <c r="AD32" s="453">
        <v>7</v>
      </c>
      <c r="AE32" s="453">
        <v>0</v>
      </c>
      <c r="AF32" s="453">
        <v>9</v>
      </c>
      <c r="AG32" s="453">
        <v>832</v>
      </c>
      <c r="AH32" s="453">
        <v>0</v>
      </c>
      <c r="AI32" s="453">
        <v>2</v>
      </c>
      <c r="AJ32" s="453">
        <v>127</v>
      </c>
      <c r="AK32" s="453">
        <v>609</v>
      </c>
      <c r="AL32" s="453">
        <v>84</v>
      </c>
      <c r="AM32" s="453">
        <v>142</v>
      </c>
      <c r="AN32" s="453">
        <v>4</v>
      </c>
      <c r="AO32" s="453">
        <v>0</v>
      </c>
      <c r="AP32" s="454">
        <f t="shared" si="11"/>
        <v>11486</v>
      </c>
    </row>
    <row r="33" spans="1:42" s="216" customFormat="1" ht="21" customHeight="1" x14ac:dyDescent="0.35">
      <c r="A33" s="224"/>
      <c r="B33" s="215" t="s">
        <v>58</v>
      </c>
      <c r="C33" s="453">
        <v>219</v>
      </c>
      <c r="D33" s="453">
        <v>0</v>
      </c>
      <c r="E33" s="453">
        <v>1651</v>
      </c>
      <c r="F33" s="453">
        <v>2723</v>
      </c>
      <c r="G33" s="453">
        <v>1056</v>
      </c>
      <c r="H33" s="453">
        <v>0</v>
      </c>
      <c r="I33" s="453">
        <v>264</v>
      </c>
      <c r="J33" s="453">
        <v>23</v>
      </c>
      <c r="K33" s="453">
        <v>1613</v>
      </c>
      <c r="L33" s="453">
        <v>2481</v>
      </c>
      <c r="M33" s="453">
        <v>129</v>
      </c>
      <c r="N33" s="453">
        <v>228</v>
      </c>
      <c r="O33" s="453">
        <v>1457</v>
      </c>
      <c r="P33" s="453">
        <v>245</v>
      </c>
      <c r="Q33" s="453">
        <v>1045</v>
      </c>
      <c r="R33" s="453">
        <f t="shared" si="10"/>
        <v>12915</v>
      </c>
      <c r="S33" s="453">
        <v>8</v>
      </c>
      <c r="T33" s="453">
        <v>260</v>
      </c>
      <c r="U33" s="453">
        <v>6488</v>
      </c>
      <c r="V33" s="453">
        <v>4230</v>
      </c>
      <c r="W33" s="453">
        <v>2325</v>
      </c>
      <c r="X33" s="453">
        <v>1142</v>
      </c>
      <c r="Y33" s="453">
        <v>6</v>
      </c>
      <c r="Z33" s="453">
        <v>1</v>
      </c>
      <c r="AA33" s="453">
        <v>8</v>
      </c>
      <c r="AB33" s="453">
        <v>17</v>
      </c>
      <c r="AC33" s="453">
        <v>33</v>
      </c>
      <c r="AD33" s="453">
        <v>79</v>
      </c>
      <c r="AE33" s="453">
        <v>0</v>
      </c>
      <c r="AF33" s="453">
        <v>61</v>
      </c>
      <c r="AG33" s="453">
        <v>4563</v>
      </c>
      <c r="AH33" s="453">
        <v>1</v>
      </c>
      <c r="AI33" s="453">
        <v>5</v>
      </c>
      <c r="AJ33" s="453">
        <v>80</v>
      </c>
      <c r="AK33" s="453">
        <v>1864</v>
      </c>
      <c r="AL33" s="453">
        <v>99</v>
      </c>
      <c r="AM33" s="453">
        <v>122</v>
      </c>
      <c r="AN33" s="453">
        <v>3</v>
      </c>
      <c r="AO33" s="453">
        <v>0</v>
      </c>
      <c r="AP33" s="454">
        <f t="shared" si="11"/>
        <v>34529</v>
      </c>
    </row>
    <row r="34" spans="1:42" s="216" customFormat="1" ht="21" customHeight="1" x14ac:dyDescent="0.35">
      <c r="A34" s="224"/>
      <c r="B34" s="215" t="s">
        <v>59</v>
      </c>
      <c r="C34" s="453">
        <v>110</v>
      </c>
      <c r="D34" s="453">
        <v>0</v>
      </c>
      <c r="E34" s="453">
        <v>525</v>
      </c>
      <c r="F34" s="453">
        <v>29</v>
      </c>
      <c r="G34" s="453">
        <v>79</v>
      </c>
      <c r="H34" s="453">
        <v>0</v>
      </c>
      <c r="I34" s="453">
        <v>165</v>
      </c>
      <c r="J34" s="453">
        <v>0</v>
      </c>
      <c r="K34" s="453">
        <v>249</v>
      </c>
      <c r="L34" s="453">
        <v>101</v>
      </c>
      <c r="M34" s="453">
        <v>34</v>
      </c>
      <c r="N34" s="453">
        <v>2</v>
      </c>
      <c r="O34" s="453">
        <v>780</v>
      </c>
      <c r="P34" s="453">
        <v>21</v>
      </c>
      <c r="Q34" s="453">
        <v>248</v>
      </c>
      <c r="R34" s="453">
        <f t="shared" si="10"/>
        <v>2233</v>
      </c>
      <c r="S34" s="453">
        <v>24</v>
      </c>
      <c r="T34" s="453">
        <v>119</v>
      </c>
      <c r="U34" s="453">
        <v>1827</v>
      </c>
      <c r="V34" s="453">
        <v>1166</v>
      </c>
      <c r="W34" s="453">
        <v>1085</v>
      </c>
      <c r="X34" s="453">
        <v>1471</v>
      </c>
      <c r="Y34" s="453">
        <v>2</v>
      </c>
      <c r="Z34" s="453">
        <v>0</v>
      </c>
      <c r="AA34" s="453">
        <v>0</v>
      </c>
      <c r="AB34" s="453">
        <v>0</v>
      </c>
      <c r="AC34" s="453">
        <v>74</v>
      </c>
      <c r="AD34" s="453">
        <v>3</v>
      </c>
      <c r="AE34" s="453">
        <v>0</v>
      </c>
      <c r="AF34" s="453">
        <v>5</v>
      </c>
      <c r="AG34" s="453">
        <v>862</v>
      </c>
      <c r="AH34" s="453">
        <v>1</v>
      </c>
      <c r="AI34" s="453">
        <v>6</v>
      </c>
      <c r="AJ34" s="453">
        <v>88</v>
      </c>
      <c r="AK34" s="453">
        <v>455</v>
      </c>
      <c r="AL34" s="453">
        <v>110</v>
      </c>
      <c r="AM34" s="453">
        <v>63</v>
      </c>
      <c r="AN34" s="453">
        <v>0</v>
      </c>
      <c r="AO34" s="453">
        <v>0</v>
      </c>
      <c r="AP34" s="454">
        <f t="shared" si="11"/>
        <v>9704</v>
      </c>
    </row>
    <row r="35" spans="1:42" s="216" customFormat="1" ht="21" customHeight="1" x14ac:dyDescent="0.35">
      <c r="A35" s="224"/>
      <c r="B35" s="215" t="s">
        <v>60</v>
      </c>
      <c r="C35" s="453">
        <v>449</v>
      </c>
      <c r="D35" s="453">
        <v>2</v>
      </c>
      <c r="E35" s="453">
        <v>2358</v>
      </c>
      <c r="F35" s="453">
        <v>102</v>
      </c>
      <c r="G35" s="453">
        <v>404</v>
      </c>
      <c r="H35" s="453">
        <v>0</v>
      </c>
      <c r="I35" s="453">
        <v>118</v>
      </c>
      <c r="J35" s="453">
        <v>0</v>
      </c>
      <c r="K35" s="453">
        <v>1118</v>
      </c>
      <c r="L35" s="453">
        <v>1901</v>
      </c>
      <c r="M35" s="453">
        <v>19</v>
      </c>
      <c r="N35" s="453">
        <v>14</v>
      </c>
      <c r="O35" s="453">
        <v>595</v>
      </c>
      <c r="P35" s="453">
        <v>738</v>
      </c>
      <c r="Q35" s="453">
        <v>527</v>
      </c>
      <c r="R35" s="453">
        <f t="shared" si="10"/>
        <v>7894</v>
      </c>
      <c r="S35" s="453">
        <v>2</v>
      </c>
      <c r="T35" s="453">
        <v>364</v>
      </c>
      <c r="U35" s="453">
        <v>3283</v>
      </c>
      <c r="V35" s="453">
        <v>2010</v>
      </c>
      <c r="W35" s="453">
        <v>1580</v>
      </c>
      <c r="X35" s="453">
        <v>465</v>
      </c>
      <c r="Y35" s="453">
        <v>265</v>
      </c>
      <c r="Z35" s="453">
        <v>0</v>
      </c>
      <c r="AA35" s="453">
        <v>38</v>
      </c>
      <c r="AB35" s="453">
        <v>13</v>
      </c>
      <c r="AC35" s="453">
        <v>17</v>
      </c>
      <c r="AD35" s="453">
        <v>70</v>
      </c>
      <c r="AE35" s="453">
        <v>2</v>
      </c>
      <c r="AF35" s="453">
        <v>17</v>
      </c>
      <c r="AG35" s="453">
        <v>2782</v>
      </c>
      <c r="AH35" s="453">
        <v>0</v>
      </c>
      <c r="AI35" s="453">
        <v>10</v>
      </c>
      <c r="AJ35" s="453">
        <v>91</v>
      </c>
      <c r="AK35" s="453">
        <v>1032</v>
      </c>
      <c r="AL35" s="453">
        <v>25</v>
      </c>
      <c r="AM35" s="453">
        <v>62</v>
      </c>
      <c r="AN35" s="453">
        <v>1</v>
      </c>
      <c r="AO35" s="453">
        <v>0</v>
      </c>
      <c r="AP35" s="454">
        <f t="shared" si="11"/>
        <v>20474</v>
      </c>
    </row>
    <row r="36" spans="1:42" s="216" customFormat="1" ht="21" customHeight="1" x14ac:dyDescent="0.35">
      <c r="A36" s="224"/>
      <c r="B36" s="215" t="s">
        <v>61</v>
      </c>
      <c r="C36" s="453">
        <v>347</v>
      </c>
      <c r="D36" s="453">
        <v>0</v>
      </c>
      <c r="E36" s="453">
        <v>1585</v>
      </c>
      <c r="F36" s="453">
        <v>2093</v>
      </c>
      <c r="G36" s="453">
        <v>1257</v>
      </c>
      <c r="H36" s="453">
        <v>0</v>
      </c>
      <c r="I36" s="453">
        <v>18</v>
      </c>
      <c r="J36" s="453">
        <v>0</v>
      </c>
      <c r="K36" s="453">
        <v>978</v>
      </c>
      <c r="L36" s="453">
        <v>824</v>
      </c>
      <c r="M36" s="453">
        <v>0</v>
      </c>
      <c r="N36" s="453">
        <v>93</v>
      </c>
      <c r="O36" s="453">
        <v>185</v>
      </c>
      <c r="P36" s="453">
        <v>22</v>
      </c>
      <c r="Q36" s="453">
        <v>506</v>
      </c>
      <c r="R36" s="453">
        <f t="shared" si="10"/>
        <v>7561</v>
      </c>
      <c r="S36" s="453">
        <v>7</v>
      </c>
      <c r="T36" s="453">
        <v>99</v>
      </c>
      <c r="U36" s="453">
        <v>2306</v>
      </c>
      <c r="V36" s="453">
        <v>1037</v>
      </c>
      <c r="W36" s="453">
        <v>1373</v>
      </c>
      <c r="X36" s="453">
        <v>196</v>
      </c>
      <c r="Y36" s="453">
        <v>0</v>
      </c>
      <c r="Z36" s="453">
        <v>0</v>
      </c>
      <c r="AA36" s="453">
        <v>5</v>
      </c>
      <c r="AB36" s="453">
        <v>0</v>
      </c>
      <c r="AC36" s="453">
        <v>14</v>
      </c>
      <c r="AD36" s="453">
        <v>8</v>
      </c>
      <c r="AE36" s="453">
        <v>0</v>
      </c>
      <c r="AF36" s="453">
        <v>17</v>
      </c>
      <c r="AG36" s="453">
        <v>610</v>
      </c>
      <c r="AH36" s="453">
        <v>0</v>
      </c>
      <c r="AI36" s="453">
        <v>0</v>
      </c>
      <c r="AJ36" s="453">
        <v>33</v>
      </c>
      <c r="AK36" s="453">
        <v>38</v>
      </c>
      <c r="AL36" s="453">
        <v>5</v>
      </c>
      <c r="AM36" s="453">
        <v>34</v>
      </c>
      <c r="AN36" s="453">
        <v>2</v>
      </c>
      <c r="AO36" s="453">
        <v>0</v>
      </c>
      <c r="AP36" s="454">
        <f t="shared" si="11"/>
        <v>13692</v>
      </c>
    </row>
    <row r="37" spans="1:42" s="216" customFormat="1" ht="21" customHeight="1" x14ac:dyDescent="0.35">
      <c r="A37" s="224"/>
      <c r="B37" s="215" t="s">
        <v>62</v>
      </c>
      <c r="C37" s="453">
        <v>74</v>
      </c>
      <c r="D37" s="453">
        <v>6</v>
      </c>
      <c r="E37" s="453">
        <v>843</v>
      </c>
      <c r="F37" s="453">
        <v>41</v>
      </c>
      <c r="G37" s="453">
        <v>15</v>
      </c>
      <c r="H37" s="453">
        <v>0</v>
      </c>
      <c r="I37" s="453">
        <v>2</v>
      </c>
      <c r="J37" s="453">
        <v>0</v>
      </c>
      <c r="K37" s="453">
        <v>61</v>
      </c>
      <c r="L37" s="453">
        <v>154</v>
      </c>
      <c r="M37" s="453">
        <v>1</v>
      </c>
      <c r="N37" s="453">
        <v>4</v>
      </c>
      <c r="O37" s="453">
        <v>71</v>
      </c>
      <c r="P37" s="453">
        <v>5</v>
      </c>
      <c r="Q37" s="453">
        <v>60</v>
      </c>
      <c r="R37" s="453">
        <f t="shared" si="10"/>
        <v>1257</v>
      </c>
      <c r="S37" s="453">
        <v>0</v>
      </c>
      <c r="T37" s="453">
        <v>0</v>
      </c>
      <c r="U37" s="453">
        <v>850</v>
      </c>
      <c r="V37" s="453">
        <v>529</v>
      </c>
      <c r="W37" s="453">
        <v>249</v>
      </c>
      <c r="X37" s="453">
        <v>971</v>
      </c>
      <c r="Y37" s="453">
        <v>0</v>
      </c>
      <c r="Z37" s="453">
        <v>0</v>
      </c>
      <c r="AA37" s="453">
        <v>0</v>
      </c>
      <c r="AB37" s="453">
        <v>0</v>
      </c>
      <c r="AC37" s="453">
        <v>27</v>
      </c>
      <c r="AD37" s="453">
        <v>8</v>
      </c>
      <c r="AE37" s="453">
        <v>0</v>
      </c>
      <c r="AF37" s="453">
        <v>4</v>
      </c>
      <c r="AG37" s="453">
        <v>573</v>
      </c>
      <c r="AH37" s="453">
        <v>0</v>
      </c>
      <c r="AI37" s="453">
        <v>0</v>
      </c>
      <c r="AJ37" s="453">
        <v>62</v>
      </c>
      <c r="AK37" s="453">
        <v>196</v>
      </c>
      <c r="AL37" s="453">
        <v>131</v>
      </c>
      <c r="AM37" s="453">
        <v>35</v>
      </c>
      <c r="AN37" s="453">
        <v>1</v>
      </c>
      <c r="AO37" s="453">
        <v>0</v>
      </c>
      <c r="AP37" s="454">
        <f t="shared" si="11"/>
        <v>4973</v>
      </c>
    </row>
    <row r="38" spans="1:42" s="216" customFormat="1" ht="42" customHeight="1" x14ac:dyDescent="0.35">
      <c r="A38" s="560" t="s">
        <v>251</v>
      </c>
      <c r="B38" s="561"/>
      <c r="C38" s="457">
        <v>10</v>
      </c>
      <c r="D38" s="457">
        <v>0</v>
      </c>
      <c r="E38" s="457">
        <v>12</v>
      </c>
      <c r="F38" s="457">
        <v>0</v>
      </c>
      <c r="G38" s="457">
        <v>5</v>
      </c>
      <c r="H38" s="457">
        <v>0</v>
      </c>
      <c r="I38" s="457">
        <v>0</v>
      </c>
      <c r="J38" s="457">
        <v>0</v>
      </c>
      <c r="K38" s="457">
        <v>1</v>
      </c>
      <c r="L38" s="457">
        <v>94</v>
      </c>
      <c r="M38" s="457">
        <v>0</v>
      </c>
      <c r="N38" s="457">
        <v>0</v>
      </c>
      <c r="O38" s="457">
        <v>6</v>
      </c>
      <c r="P38" s="457">
        <v>7</v>
      </c>
      <c r="Q38" s="457">
        <v>23</v>
      </c>
      <c r="R38" s="457">
        <f t="shared" si="10"/>
        <v>148</v>
      </c>
      <c r="S38" s="457">
        <v>0</v>
      </c>
      <c r="T38" s="457">
        <v>0</v>
      </c>
      <c r="U38" s="457">
        <v>51</v>
      </c>
      <c r="V38" s="457">
        <v>29</v>
      </c>
      <c r="W38" s="457">
        <v>84</v>
      </c>
      <c r="X38" s="457">
        <v>1</v>
      </c>
      <c r="Y38" s="457">
        <v>0</v>
      </c>
      <c r="Z38" s="457">
        <v>0</v>
      </c>
      <c r="AA38" s="457">
        <v>0</v>
      </c>
      <c r="AB38" s="457">
        <v>0</v>
      </c>
      <c r="AC38" s="457">
        <v>0</v>
      </c>
      <c r="AD38" s="457">
        <v>5</v>
      </c>
      <c r="AE38" s="457">
        <v>0</v>
      </c>
      <c r="AF38" s="457">
        <v>4</v>
      </c>
      <c r="AG38" s="457">
        <v>42</v>
      </c>
      <c r="AH38" s="457">
        <v>0</v>
      </c>
      <c r="AI38" s="457">
        <v>0</v>
      </c>
      <c r="AJ38" s="457">
        <v>0</v>
      </c>
      <c r="AK38" s="457">
        <v>0</v>
      </c>
      <c r="AL38" s="457">
        <v>12</v>
      </c>
      <c r="AM38" s="457">
        <v>5</v>
      </c>
      <c r="AN38" s="457">
        <v>17</v>
      </c>
      <c r="AO38" s="457">
        <v>0</v>
      </c>
      <c r="AP38" s="458">
        <f t="shared" si="11"/>
        <v>408</v>
      </c>
    </row>
    <row r="39" spans="1:42" s="213" customFormat="1" ht="33.9" customHeight="1" x14ac:dyDescent="0.35">
      <c r="A39" s="555" t="s">
        <v>259</v>
      </c>
      <c r="B39" s="556"/>
      <c r="C39" s="455">
        <f t="shared" ref="C39:AP39" si="12">C40+C42+C50+C55+C61+C65</f>
        <v>2876</v>
      </c>
      <c r="D39" s="455">
        <f t="shared" si="12"/>
        <v>1400</v>
      </c>
      <c r="E39" s="455">
        <f t="shared" si="12"/>
        <v>14110</v>
      </c>
      <c r="F39" s="455">
        <f t="shared" si="12"/>
        <v>1380</v>
      </c>
      <c r="G39" s="455">
        <f t="shared" si="12"/>
        <v>4988</v>
      </c>
      <c r="H39" s="455">
        <f t="shared" si="12"/>
        <v>0</v>
      </c>
      <c r="I39" s="455">
        <f t="shared" si="12"/>
        <v>2890</v>
      </c>
      <c r="J39" s="455">
        <f t="shared" si="12"/>
        <v>2098</v>
      </c>
      <c r="K39" s="455">
        <f t="shared" si="12"/>
        <v>9099</v>
      </c>
      <c r="L39" s="455">
        <f t="shared" si="12"/>
        <v>13646</v>
      </c>
      <c r="M39" s="455">
        <f t="shared" si="12"/>
        <v>256</v>
      </c>
      <c r="N39" s="455">
        <f t="shared" si="12"/>
        <v>2326</v>
      </c>
      <c r="O39" s="455">
        <f t="shared" si="12"/>
        <v>3227</v>
      </c>
      <c r="P39" s="455">
        <f t="shared" si="12"/>
        <v>2401</v>
      </c>
      <c r="Q39" s="455">
        <f t="shared" si="12"/>
        <v>3884</v>
      </c>
      <c r="R39" s="455">
        <f t="shared" si="12"/>
        <v>60305</v>
      </c>
      <c r="S39" s="455">
        <f t="shared" si="12"/>
        <v>45</v>
      </c>
      <c r="T39" s="455">
        <f t="shared" si="12"/>
        <v>3426</v>
      </c>
      <c r="U39" s="455">
        <f t="shared" si="12"/>
        <v>50363</v>
      </c>
      <c r="V39" s="455">
        <f t="shared" si="12"/>
        <v>28005</v>
      </c>
      <c r="W39" s="455">
        <f t="shared" si="12"/>
        <v>20889</v>
      </c>
      <c r="X39" s="455">
        <f t="shared" si="12"/>
        <v>15744</v>
      </c>
      <c r="Y39" s="455">
        <f t="shared" si="12"/>
        <v>81</v>
      </c>
      <c r="Z39" s="455">
        <f t="shared" si="12"/>
        <v>135</v>
      </c>
      <c r="AA39" s="455">
        <f t="shared" si="12"/>
        <v>91</v>
      </c>
      <c r="AB39" s="455">
        <f t="shared" si="12"/>
        <v>48</v>
      </c>
      <c r="AC39" s="455">
        <f t="shared" si="12"/>
        <v>1329</v>
      </c>
      <c r="AD39" s="455">
        <f t="shared" si="12"/>
        <v>607</v>
      </c>
      <c r="AE39" s="455">
        <f t="shared" si="12"/>
        <v>76</v>
      </c>
      <c r="AF39" s="455">
        <f t="shared" si="12"/>
        <v>284</v>
      </c>
      <c r="AG39" s="455">
        <f t="shared" si="12"/>
        <v>26204</v>
      </c>
      <c r="AH39" s="455">
        <f t="shared" si="12"/>
        <v>20</v>
      </c>
      <c r="AI39" s="455">
        <f t="shared" si="12"/>
        <v>175</v>
      </c>
      <c r="AJ39" s="455">
        <f t="shared" si="12"/>
        <v>1559</v>
      </c>
      <c r="AK39" s="455">
        <f t="shared" si="12"/>
        <v>9625</v>
      </c>
      <c r="AL39" s="455">
        <f t="shared" si="12"/>
        <v>1997</v>
      </c>
      <c r="AM39" s="455">
        <f t="shared" si="12"/>
        <v>2323</v>
      </c>
      <c r="AN39" s="455">
        <f t="shared" si="12"/>
        <v>159</v>
      </c>
      <c r="AO39" s="455">
        <f t="shared" si="12"/>
        <v>0</v>
      </c>
      <c r="AP39" s="456">
        <f t="shared" si="12"/>
        <v>227766</v>
      </c>
    </row>
    <row r="40" spans="1:42" s="220" customFormat="1" ht="26.4" customHeight="1" x14ac:dyDescent="0.35">
      <c r="A40" s="218" t="s">
        <v>63</v>
      </c>
      <c r="B40" s="219"/>
      <c r="C40" s="457">
        <f t="shared" ref="C40:AP40" si="13">C41</f>
        <v>315</v>
      </c>
      <c r="D40" s="457">
        <f t="shared" si="13"/>
        <v>20</v>
      </c>
      <c r="E40" s="457">
        <f t="shared" si="13"/>
        <v>612</v>
      </c>
      <c r="F40" s="457">
        <f t="shared" si="13"/>
        <v>16</v>
      </c>
      <c r="G40" s="457">
        <f t="shared" si="13"/>
        <v>341</v>
      </c>
      <c r="H40" s="457">
        <f t="shared" si="13"/>
        <v>0</v>
      </c>
      <c r="I40" s="457">
        <f t="shared" si="13"/>
        <v>200</v>
      </c>
      <c r="J40" s="457">
        <f t="shared" si="13"/>
        <v>1469</v>
      </c>
      <c r="K40" s="457">
        <f t="shared" si="13"/>
        <v>387</v>
      </c>
      <c r="L40" s="457">
        <f t="shared" si="13"/>
        <v>1110</v>
      </c>
      <c r="M40" s="457">
        <f t="shared" si="13"/>
        <v>32</v>
      </c>
      <c r="N40" s="457">
        <f t="shared" si="13"/>
        <v>141</v>
      </c>
      <c r="O40" s="457">
        <f t="shared" si="13"/>
        <v>332</v>
      </c>
      <c r="P40" s="457">
        <f t="shared" si="13"/>
        <v>127</v>
      </c>
      <c r="Q40" s="457">
        <f t="shared" si="13"/>
        <v>315</v>
      </c>
      <c r="R40" s="457">
        <f t="shared" si="13"/>
        <v>5082</v>
      </c>
      <c r="S40" s="457">
        <f t="shared" si="13"/>
        <v>1</v>
      </c>
      <c r="T40" s="457">
        <f t="shared" si="13"/>
        <v>238</v>
      </c>
      <c r="U40" s="457">
        <f t="shared" si="13"/>
        <v>3812</v>
      </c>
      <c r="V40" s="457">
        <f t="shared" si="13"/>
        <v>2584</v>
      </c>
      <c r="W40" s="457">
        <f t="shared" si="13"/>
        <v>2306</v>
      </c>
      <c r="X40" s="457">
        <f t="shared" si="13"/>
        <v>2660</v>
      </c>
      <c r="Y40" s="457">
        <f t="shared" si="13"/>
        <v>15</v>
      </c>
      <c r="Z40" s="457">
        <f t="shared" si="13"/>
        <v>77</v>
      </c>
      <c r="AA40" s="457">
        <f t="shared" si="13"/>
        <v>14</v>
      </c>
      <c r="AB40" s="457">
        <f t="shared" si="13"/>
        <v>5</v>
      </c>
      <c r="AC40" s="457">
        <f t="shared" si="13"/>
        <v>132</v>
      </c>
      <c r="AD40" s="457">
        <f t="shared" si="13"/>
        <v>92</v>
      </c>
      <c r="AE40" s="457">
        <f t="shared" si="13"/>
        <v>2</v>
      </c>
      <c r="AF40" s="457">
        <f t="shared" si="13"/>
        <v>58</v>
      </c>
      <c r="AG40" s="457">
        <f t="shared" si="13"/>
        <v>4490</v>
      </c>
      <c r="AH40" s="457">
        <f t="shared" si="13"/>
        <v>5</v>
      </c>
      <c r="AI40" s="457">
        <f t="shared" si="13"/>
        <v>23</v>
      </c>
      <c r="AJ40" s="457">
        <f t="shared" si="13"/>
        <v>166</v>
      </c>
      <c r="AK40" s="457">
        <f t="shared" si="13"/>
        <v>930</v>
      </c>
      <c r="AL40" s="457">
        <f t="shared" si="13"/>
        <v>336</v>
      </c>
      <c r="AM40" s="457">
        <f t="shared" si="13"/>
        <v>156</v>
      </c>
      <c r="AN40" s="457">
        <f t="shared" si="13"/>
        <v>66</v>
      </c>
      <c r="AO40" s="457">
        <f t="shared" si="13"/>
        <v>0</v>
      </c>
      <c r="AP40" s="458">
        <f t="shared" si="13"/>
        <v>23585</v>
      </c>
    </row>
    <row r="41" spans="1:42" s="216" customFormat="1" ht="21" customHeight="1" x14ac:dyDescent="0.35">
      <c r="A41" s="222"/>
      <c r="B41" s="215" t="s">
        <v>64</v>
      </c>
      <c r="C41" s="453">
        <v>315</v>
      </c>
      <c r="D41" s="453">
        <v>20</v>
      </c>
      <c r="E41" s="453">
        <v>612</v>
      </c>
      <c r="F41" s="453">
        <v>16</v>
      </c>
      <c r="G41" s="453">
        <v>341</v>
      </c>
      <c r="H41" s="453">
        <v>0</v>
      </c>
      <c r="I41" s="453">
        <v>200</v>
      </c>
      <c r="J41" s="453">
        <v>1469</v>
      </c>
      <c r="K41" s="453">
        <v>387</v>
      </c>
      <c r="L41" s="453">
        <v>1110</v>
      </c>
      <c r="M41" s="453">
        <v>32</v>
      </c>
      <c r="N41" s="453">
        <v>141</v>
      </c>
      <c r="O41" s="453">
        <v>332</v>
      </c>
      <c r="P41" s="453">
        <v>127</v>
      </c>
      <c r="Q41" s="453">
        <v>315</v>
      </c>
      <c r="R41" s="453">
        <f>SUM(E41:Q41)</f>
        <v>5082</v>
      </c>
      <c r="S41" s="453">
        <v>1</v>
      </c>
      <c r="T41" s="453">
        <v>238</v>
      </c>
      <c r="U41" s="453">
        <v>3812</v>
      </c>
      <c r="V41" s="453">
        <v>2584</v>
      </c>
      <c r="W41" s="453">
        <v>2306</v>
      </c>
      <c r="X41" s="453">
        <v>2660</v>
      </c>
      <c r="Y41" s="453">
        <v>15</v>
      </c>
      <c r="Z41" s="453">
        <v>77</v>
      </c>
      <c r="AA41" s="453">
        <v>14</v>
      </c>
      <c r="AB41" s="453">
        <v>5</v>
      </c>
      <c r="AC41" s="453">
        <v>132</v>
      </c>
      <c r="AD41" s="453">
        <v>92</v>
      </c>
      <c r="AE41" s="453">
        <v>2</v>
      </c>
      <c r="AF41" s="453">
        <v>58</v>
      </c>
      <c r="AG41" s="453">
        <v>4490</v>
      </c>
      <c r="AH41" s="453">
        <v>5</v>
      </c>
      <c r="AI41" s="453">
        <v>23</v>
      </c>
      <c r="AJ41" s="453">
        <v>166</v>
      </c>
      <c r="AK41" s="453">
        <v>930</v>
      </c>
      <c r="AL41" s="453">
        <v>336</v>
      </c>
      <c r="AM41" s="453">
        <v>156</v>
      </c>
      <c r="AN41" s="453">
        <v>66</v>
      </c>
      <c r="AO41" s="453">
        <v>0</v>
      </c>
      <c r="AP41" s="454">
        <f>SUM(S41:AO41)+R41+C41+D41</f>
        <v>23585</v>
      </c>
    </row>
    <row r="42" spans="1:42" s="220" customFormat="1" ht="26.4" customHeight="1" x14ac:dyDescent="0.35">
      <c r="A42" s="218" t="s">
        <v>65</v>
      </c>
      <c r="B42" s="225"/>
      <c r="C42" s="457">
        <f t="shared" ref="C42:AO42" si="14">SUM(C43:C49)</f>
        <v>759</v>
      </c>
      <c r="D42" s="457">
        <f t="shared" si="14"/>
        <v>792</v>
      </c>
      <c r="E42" s="457">
        <f t="shared" si="14"/>
        <v>5289</v>
      </c>
      <c r="F42" s="457">
        <f t="shared" si="14"/>
        <v>986</v>
      </c>
      <c r="G42" s="457">
        <f t="shared" si="14"/>
        <v>1744</v>
      </c>
      <c r="H42" s="457">
        <f t="shared" si="14"/>
        <v>0</v>
      </c>
      <c r="I42" s="457">
        <f t="shared" si="14"/>
        <v>1213</v>
      </c>
      <c r="J42" s="457">
        <f t="shared" si="14"/>
        <v>376</v>
      </c>
      <c r="K42" s="457">
        <f t="shared" si="14"/>
        <v>3625</v>
      </c>
      <c r="L42" s="457">
        <f t="shared" si="14"/>
        <v>5785</v>
      </c>
      <c r="M42" s="457">
        <f t="shared" si="14"/>
        <v>131</v>
      </c>
      <c r="N42" s="457">
        <f t="shared" si="14"/>
        <v>1034</v>
      </c>
      <c r="O42" s="457">
        <f t="shared" si="14"/>
        <v>1113</v>
      </c>
      <c r="P42" s="457">
        <f t="shared" si="14"/>
        <v>1206</v>
      </c>
      <c r="Q42" s="457">
        <f t="shared" si="14"/>
        <v>1915</v>
      </c>
      <c r="R42" s="457">
        <f t="shared" si="14"/>
        <v>24417</v>
      </c>
      <c r="S42" s="457">
        <f t="shared" si="14"/>
        <v>2</v>
      </c>
      <c r="T42" s="457">
        <f t="shared" si="14"/>
        <v>1225</v>
      </c>
      <c r="U42" s="457">
        <f t="shared" si="14"/>
        <v>17716</v>
      </c>
      <c r="V42" s="457">
        <f t="shared" si="14"/>
        <v>10928</v>
      </c>
      <c r="W42" s="457">
        <f t="shared" si="14"/>
        <v>8450</v>
      </c>
      <c r="X42" s="457">
        <f t="shared" si="14"/>
        <v>4930</v>
      </c>
      <c r="Y42" s="457">
        <f t="shared" si="14"/>
        <v>25</v>
      </c>
      <c r="Z42" s="457">
        <f t="shared" si="14"/>
        <v>41</v>
      </c>
      <c r="AA42" s="457">
        <f t="shared" si="14"/>
        <v>7</v>
      </c>
      <c r="AB42" s="457">
        <f t="shared" si="14"/>
        <v>16</v>
      </c>
      <c r="AC42" s="457">
        <f t="shared" si="14"/>
        <v>600</v>
      </c>
      <c r="AD42" s="457">
        <f t="shared" si="14"/>
        <v>212</v>
      </c>
      <c r="AE42" s="457">
        <f t="shared" si="14"/>
        <v>16</v>
      </c>
      <c r="AF42" s="457">
        <f t="shared" si="14"/>
        <v>96</v>
      </c>
      <c r="AG42" s="457">
        <f t="shared" si="14"/>
        <v>8105</v>
      </c>
      <c r="AH42" s="457">
        <f t="shared" si="14"/>
        <v>7</v>
      </c>
      <c r="AI42" s="457">
        <f t="shared" si="14"/>
        <v>53</v>
      </c>
      <c r="AJ42" s="457">
        <f t="shared" si="14"/>
        <v>777</v>
      </c>
      <c r="AK42" s="457">
        <f t="shared" si="14"/>
        <v>4100</v>
      </c>
      <c r="AL42" s="457">
        <f t="shared" si="14"/>
        <v>697</v>
      </c>
      <c r="AM42" s="457">
        <f t="shared" si="14"/>
        <v>939</v>
      </c>
      <c r="AN42" s="457">
        <f t="shared" si="14"/>
        <v>29</v>
      </c>
      <c r="AO42" s="457">
        <f t="shared" si="14"/>
        <v>0</v>
      </c>
      <c r="AP42" s="458">
        <f t="shared" ref="AP42" si="15">SUM(AP43:AP49)</f>
        <v>84939</v>
      </c>
    </row>
    <row r="43" spans="1:42" s="216" customFormat="1" ht="21" customHeight="1" x14ac:dyDescent="0.35">
      <c r="A43" s="224"/>
      <c r="B43" s="215" t="s">
        <v>66</v>
      </c>
      <c r="C43" s="453">
        <v>109</v>
      </c>
      <c r="D43" s="453">
        <v>60</v>
      </c>
      <c r="E43" s="453">
        <v>411</v>
      </c>
      <c r="F43" s="453">
        <v>4</v>
      </c>
      <c r="G43" s="453">
        <v>55</v>
      </c>
      <c r="H43" s="453">
        <v>0</v>
      </c>
      <c r="I43" s="453">
        <v>167</v>
      </c>
      <c r="J43" s="453">
        <v>372</v>
      </c>
      <c r="K43" s="453">
        <v>156</v>
      </c>
      <c r="L43" s="453">
        <v>357</v>
      </c>
      <c r="M43" s="453">
        <v>0</v>
      </c>
      <c r="N43" s="453">
        <v>334</v>
      </c>
      <c r="O43" s="453">
        <v>66</v>
      </c>
      <c r="P43" s="453">
        <v>0</v>
      </c>
      <c r="Q43" s="453">
        <v>36</v>
      </c>
      <c r="R43" s="453">
        <f t="shared" ref="R43:R49" si="16">SUM(E43:Q43)</f>
        <v>1958</v>
      </c>
      <c r="S43" s="453">
        <v>0</v>
      </c>
      <c r="T43" s="453">
        <v>61</v>
      </c>
      <c r="U43" s="453">
        <v>1426</v>
      </c>
      <c r="V43" s="453">
        <v>1928</v>
      </c>
      <c r="W43" s="453">
        <v>680</v>
      </c>
      <c r="X43" s="453">
        <v>302</v>
      </c>
      <c r="Y43" s="453">
        <v>0</v>
      </c>
      <c r="Z43" s="453">
        <v>2</v>
      </c>
      <c r="AA43" s="453">
        <v>0</v>
      </c>
      <c r="AB43" s="453">
        <v>0</v>
      </c>
      <c r="AC43" s="453">
        <v>23</v>
      </c>
      <c r="AD43" s="453">
        <v>23</v>
      </c>
      <c r="AE43" s="453">
        <v>11</v>
      </c>
      <c r="AF43" s="453">
        <v>18</v>
      </c>
      <c r="AG43" s="453">
        <v>759</v>
      </c>
      <c r="AH43" s="453">
        <v>0</v>
      </c>
      <c r="AI43" s="453">
        <v>0</v>
      </c>
      <c r="AJ43" s="453">
        <v>45</v>
      </c>
      <c r="AK43" s="453">
        <v>271</v>
      </c>
      <c r="AL43" s="453">
        <v>224</v>
      </c>
      <c r="AM43" s="453">
        <v>46</v>
      </c>
      <c r="AN43" s="453">
        <v>3</v>
      </c>
      <c r="AO43" s="453">
        <v>0</v>
      </c>
      <c r="AP43" s="454">
        <f t="shared" ref="AP43:AP49" si="17">SUM(S43:AO43)+R43+C43+D43</f>
        <v>7949</v>
      </c>
    </row>
    <row r="44" spans="1:42" s="216" customFormat="1" ht="21" customHeight="1" x14ac:dyDescent="0.35">
      <c r="A44" s="224"/>
      <c r="B44" s="215" t="s">
        <v>67</v>
      </c>
      <c r="C44" s="453">
        <v>125</v>
      </c>
      <c r="D44" s="453">
        <v>36</v>
      </c>
      <c r="E44" s="453">
        <v>597</v>
      </c>
      <c r="F44" s="453">
        <v>34</v>
      </c>
      <c r="G44" s="453">
        <v>283</v>
      </c>
      <c r="H44" s="453">
        <v>0</v>
      </c>
      <c r="I44" s="453">
        <v>113</v>
      </c>
      <c r="J44" s="453">
        <v>4</v>
      </c>
      <c r="K44" s="453">
        <v>405</v>
      </c>
      <c r="L44" s="453">
        <v>2757</v>
      </c>
      <c r="M44" s="453">
        <v>108</v>
      </c>
      <c r="N44" s="453">
        <v>373</v>
      </c>
      <c r="O44" s="453">
        <v>367</v>
      </c>
      <c r="P44" s="453">
        <v>885</v>
      </c>
      <c r="Q44" s="453">
        <v>877</v>
      </c>
      <c r="R44" s="453">
        <f t="shared" si="16"/>
        <v>6803</v>
      </c>
      <c r="S44" s="453">
        <v>2</v>
      </c>
      <c r="T44" s="453">
        <v>528</v>
      </c>
      <c r="U44" s="453">
        <v>5202</v>
      </c>
      <c r="V44" s="453">
        <v>3440</v>
      </c>
      <c r="W44" s="453">
        <v>2750</v>
      </c>
      <c r="X44" s="453">
        <v>1248</v>
      </c>
      <c r="Y44" s="453">
        <v>13</v>
      </c>
      <c r="Z44" s="453">
        <v>39</v>
      </c>
      <c r="AA44" s="453">
        <v>3</v>
      </c>
      <c r="AB44" s="453">
        <v>9</v>
      </c>
      <c r="AC44" s="453">
        <v>239</v>
      </c>
      <c r="AD44" s="453">
        <v>59</v>
      </c>
      <c r="AE44" s="453">
        <v>3</v>
      </c>
      <c r="AF44" s="453">
        <v>41</v>
      </c>
      <c r="AG44" s="453">
        <v>3087</v>
      </c>
      <c r="AH44" s="453">
        <v>2</v>
      </c>
      <c r="AI44" s="453">
        <v>25</v>
      </c>
      <c r="AJ44" s="453">
        <v>117</v>
      </c>
      <c r="AK44" s="453">
        <v>986</v>
      </c>
      <c r="AL44" s="453">
        <v>132</v>
      </c>
      <c r="AM44" s="453">
        <v>302</v>
      </c>
      <c r="AN44" s="453">
        <v>6</v>
      </c>
      <c r="AO44" s="453">
        <v>0</v>
      </c>
      <c r="AP44" s="454">
        <f t="shared" si="17"/>
        <v>25197</v>
      </c>
    </row>
    <row r="45" spans="1:42" s="216" customFormat="1" ht="21" customHeight="1" x14ac:dyDescent="0.35">
      <c r="A45" s="224"/>
      <c r="B45" s="215" t="s">
        <v>68</v>
      </c>
      <c r="C45" s="453">
        <v>54</v>
      </c>
      <c r="D45" s="453">
        <v>37</v>
      </c>
      <c r="E45" s="453">
        <v>304</v>
      </c>
      <c r="F45" s="453">
        <v>0</v>
      </c>
      <c r="G45" s="453">
        <v>257</v>
      </c>
      <c r="H45" s="453">
        <v>0</v>
      </c>
      <c r="I45" s="453">
        <v>174</v>
      </c>
      <c r="J45" s="453">
        <v>0</v>
      </c>
      <c r="K45" s="453">
        <v>833</v>
      </c>
      <c r="L45" s="453">
        <v>431</v>
      </c>
      <c r="M45" s="453">
        <v>0</v>
      </c>
      <c r="N45" s="453">
        <v>247</v>
      </c>
      <c r="O45" s="453">
        <v>104</v>
      </c>
      <c r="P45" s="453">
        <v>173</v>
      </c>
      <c r="Q45" s="453">
        <v>166</v>
      </c>
      <c r="R45" s="453">
        <f t="shared" si="16"/>
        <v>2689</v>
      </c>
      <c r="S45" s="453">
        <v>0</v>
      </c>
      <c r="T45" s="453">
        <v>347</v>
      </c>
      <c r="U45" s="453">
        <v>2341</v>
      </c>
      <c r="V45" s="453">
        <v>1267</v>
      </c>
      <c r="W45" s="453">
        <v>843</v>
      </c>
      <c r="X45" s="453">
        <v>1189</v>
      </c>
      <c r="Y45" s="453">
        <v>7</v>
      </c>
      <c r="Z45" s="453">
        <v>0</v>
      </c>
      <c r="AA45" s="453">
        <v>0</v>
      </c>
      <c r="AB45" s="453">
        <v>1</v>
      </c>
      <c r="AC45" s="453">
        <v>130</v>
      </c>
      <c r="AD45" s="453">
        <v>24</v>
      </c>
      <c r="AE45" s="453">
        <v>0</v>
      </c>
      <c r="AF45" s="453">
        <v>21</v>
      </c>
      <c r="AG45" s="453">
        <v>1382</v>
      </c>
      <c r="AH45" s="453">
        <v>0</v>
      </c>
      <c r="AI45" s="453">
        <v>24</v>
      </c>
      <c r="AJ45" s="453">
        <v>206</v>
      </c>
      <c r="AK45" s="453">
        <v>744</v>
      </c>
      <c r="AL45" s="453">
        <v>126</v>
      </c>
      <c r="AM45" s="453">
        <v>112</v>
      </c>
      <c r="AN45" s="453">
        <v>3</v>
      </c>
      <c r="AO45" s="453">
        <v>0</v>
      </c>
      <c r="AP45" s="454">
        <f t="shared" si="17"/>
        <v>11547</v>
      </c>
    </row>
    <row r="46" spans="1:42" s="216" customFormat="1" ht="21" customHeight="1" x14ac:dyDescent="0.35">
      <c r="A46" s="224"/>
      <c r="B46" s="215" t="s">
        <v>69</v>
      </c>
      <c r="C46" s="453">
        <v>70</v>
      </c>
      <c r="D46" s="453">
        <v>525</v>
      </c>
      <c r="E46" s="453">
        <v>453</v>
      </c>
      <c r="F46" s="453">
        <v>0</v>
      </c>
      <c r="G46" s="453">
        <v>444</v>
      </c>
      <c r="H46" s="453">
        <v>0</v>
      </c>
      <c r="I46" s="453">
        <v>195</v>
      </c>
      <c r="J46" s="453">
        <v>0</v>
      </c>
      <c r="K46" s="453">
        <v>320</v>
      </c>
      <c r="L46" s="453">
        <v>729</v>
      </c>
      <c r="M46" s="453">
        <v>0</v>
      </c>
      <c r="N46" s="453">
        <v>30</v>
      </c>
      <c r="O46" s="453">
        <v>42</v>
      </c>
      <c r="P46" s="453">
        <v>18</v>
      </c>
      <c r="Q46" s="453">
        <v>56</v>
      </c>
      <c r="R46" s="453">
        <f t="shared" si="16"/>
        <v>2287</v>
      </c>
      <c r="S46" s="453">
        <v>0</v>
      </c>
      <c r="T46" s="453">
        <v>47</v>
      </c>
      <c r="U46" s="453">
        <v>1808</v>
      </c>
      <c r="V46" s="453">
        <v>561</v>
      </c>
      <c r="W46" s="453">
        <v>553</v>
      </c>
      <c r="X46" s="453">
        <v>251</v>
      </c>
      <c r="Y46" s="453">
        <v>0</v>
      </c>
      <c r="Z46" s="453">
        <v>0</v>
      </c>
      <c r="AA46" s="453">
        <v>0</v>
      </c>
      <c r="AB46" s="453">
        <v>4</v>
      </c>
      <c r="AC46" s="453">
        <v>21</v>
      </c>
      <c r="AD46" s="453">
        <v>5</v>
      </c>
      <c r="AE46" s="453">
        <v>0</v>
      </c>
      <c r="AF46" s="453">
        <v>2</v>
      </c>
      <c r="AG46" s="453">
        <v>349</v>
      </c>
      <c r="AH46" s="453">
        <v>4</v>
      </c>
      <c r="AI46" s="453">
        <v>0</v>
      </c>
      <c r="AJ46" s="453">
        <v>59</v>
      </c>
      <c r="AK46" s="453">
        <v>347</v>
      </c>
      <c r="AL46" s="453">
        <v>27</v>
      </c>
      <c r="AM46" s="453">
        <v>47</v>
      </c>
      <c r="AN46" s="453">
        <v>3</v>
      </c>
      <c r="AO46" s="453">
        <v>0</v>
      </c>
      <c r="AP46" s="454">
        <f t="shared" si="17"/>
        <v>6970</v>
      </c>
    </row>
    <row r="47" spans="1:42" s="216" customFormat="1" ht="21" customHeight="1" x14ac:dyDescent="0.35">
      <c r="A47" s="224"/>
      <c r="B47" s="215" t="s">
        <v>70</v>
      </c>
      <c r="C47" s="453">
        <v>114</v>
      </c>
      <c r="D47" s="453">
        <v>25</v>
      </c>
      <c r="E47" s="453">
        <v>144</v>
      </c>
      <c r="F47" s="453">
        <v>23</v>
      </c>
      <c r="G47" s="453">
        <v>1</v>
      </c>
      <c r="H47" s="453">
        <v>0</v>
      </c>
      <c r="I47" s="453">
        <v>0</v>
      </c>
      <c r="J47" s="453">
        <v>0</v>
      </c>
      <c r="K47" s="453">
        <v>525</v>
      </c>
      <c r="L47" s="453">
        <v>75</v>
      </c>
      <c r="M47" s="453">
        <v>0</v>
      </c>
      <c r="N47" s="453">
        <v>0</v>
      </c>
      <c r="O47" s="453">
        <v>50</v>
      </c>
      <c r="P47" s="453">
        <v>4</v>
      </c>
      <c r="Q47" s="453">
        <v>45</v>
      </c>
      <c r="R47" s="453">
        <f t="shared" si="16"/>
        <v>867</v>
      </c>
      <c r="S47" s="453">
        <v>0</v>
      </c>
      <c r="T47" s="453">
        <v>2</v>
      </c>
      <c r="U47" s="453">
        <v>985</v>
      </c>
      <c r="V47" s="453">
        <v>670</v>
      </c>
      <c r="W47" s="453">
        <v>382</v>
      </c>
      <c r="X47" s="453">
        <v>293</v>
      </c>
      <c r="Y47" s="453">
        <v>0</v>
      </c>
      <c r="Z47" s="453">
        <v>0</v>
      </c>
      <c r="AA47" s="453">
        <v>3</v>
      </c>
      <c r="AB47" s="453">
        <v>0</v>
      </c>
      <c r="AC47" s="453">
        <v>18</v>
      </c>
      <c r="AD47" s="453">
        <v>9</v>
      </c>
      <c r="AE47" s="453">
        <v>0</v>
      </c>
      <c r="AF47" s="453">
        <v>2</v>
      </c>
      <c r="AG47" s="453">
        <v>229</v>
      </c>
      <c r="AH47" s="453">
        <v>0</v>
      </c>
      <c r="AI47" s="453">
        <v>2</v>
      </c>
      <c r="AJ47" s="453">
        <v>18</v>
      </c>
      <c r="AK47" s="453">
        <v>391</v>
      </c>
      <c r="AL47" s="453">
        <v>56</v>
      </c>
      <c r="AM47" s="453">
        <v>84</v>
      </c>
      <c r="AN47" s="453">
        <v>3</v>
      </c>
      <c r="AO47" s="453">
        <v>0</v>
      </c>
      <c r="AP47" s="454">
        <f t="shared" si="17"/>
        <v>4153</v>
      </c>
    </row>
    <row r="48" spans="1:42" s="216" customFormat="1" ht="21" customHeight="1" x14ac:dyDescent="0.35">
      <c r="A48" s="224"/>
      <c r="B48" s="215" t="s">
        <v>263</v>
      </c>
      <c r="C48" s="453">
        <v>238</v>
      </c>
      <c r="D48" s="453">
        <v>103</v>
      </c>
      <c r="E48" s="453">
        <v>3124</v>
      </c>
      <c r="F48" s="453">
        <v>918</v>
      </c>
      <c r="G48" s="453">
        <v>685</v>
      </c>
      <c r="H48" s="453">
        <v>0</v>
      </c>
      <c r="I48" s="453">
        <v>564</v>
      </c>
      <c r="J48" s="453">
        <v>0</v>
      </c>
      <c r="K48" s="453">
        <v>1223</v>
      </c>
      <c r="L48" s="453">
        <v>715</v>
      </c>
      <c r="M48" s="453">
        <v>8</v>
      </c>
      <c r="N48" s="453">
        <v>3</v>
      </c>
      <c r="O48" s="453">
        <v>484</v>
      </c>
      <c r="P48" s="453">
        <v>17</v>
      </c>
      <c r="Q48" s="453">
        <v>659</v>
      </c>
      <c r="R48" s="453">
        <f t="shared" si="16"/>
        <v>8400</v>
      </c>
      <c r="S48" s="453">
        <v>0</v>
      </c>
      <c r="T48" s="453">
        <v>228</v>
      </c>
      <c r="U48" s="453">
        <v>3663</v>
      </c>
      <c r="V48" s="453">
        <v>2361</v>
      </c>
      <c r="W48" s="453">
        <v>2424</v>
      </c>
      <c r="X48" s="453">
        <v>1224</v>
      </c>
      <c r="Y48" s="453">
        <v>2</v>
      </c>
      <c r="Z48" s="453">
        <v>0</v>
      </c>
      <c r="AA48" s="453">
        <v>1</v>
      </c>
      <c r="AB48" s="453">
        <v>2</v>
      </c>
      <c r="AC48" s="453">
        <v>126</v>
      </c>
      <c r="AD48" s="453">
        <v>72</v>
      </c>
      <c r="AE48" s="453">
        <v>2</v>
      </c>
      <c r="AF48" s="453">
        <v>8</v>
      </c>
      <c r="AG48" s="453">
        <v>1345</v>
      </c>
      <c r="AH48" s="453">
        <v>0</v>
      </c>
      <c r="AI48" s="453">
        <v>1</v>
      </c>
      <c r="AJ48" s="453">
        <v>184</v>
      </c>
      <c r="AK48" s="453">
        <v>1107</v>
      </c>
      <c r="AL48" s="453">
        <v>81</v>
      </c>
      <c r="AM48" s="453">
        <v>201</v>
      </c>
      <c r="AN48" s="453">
        <v>11</v>
      </c>
      <c r="AO48" s="453">
        <v>0</v>
      </c>
      <c r="AP48" s="454">
        <f t="shared" si="17"/>
        <v>21784</v>
      </c>
    </row>
    <row r="49" spans="1:42" s="216" customFormat="1" ht="21" customHeight="1" x14ac:dyDescent="0.35">
      <c r="A49" s="224"/>
      <c r="B49" s="215" t="s">
        <v>264</v>
      </c>
      <c r="C49" s="453">
        <v>49</v>
      </c>
      <c r="D49" s="453">
        <v>6</v>
      </c>
      <c r="E49" s="453">
        <v>256</v>
      </c>
      <c r="F49" s="453">
        <v>7</v>
      </c>
      <c r="G49" s="453">
        <v>19</v>
      </c>
      <c r="H49" s="453">
        <v>0</v>
      </c>
      <c r="I49" s="453">
        <v>0</v>
      </c>
      <c r="J49" s="453">
        <v>0</v>
      </c>
      <c r="K49" s="453">
        <v>163</v>
      </c>
      <c r="L49" s="453">
        <v>721</v>
      </c>
      <c r="M49" s="453">
        <v>15</v>
      </c>
      <c r="N49" s="453">
        <v>47</v>
      </c>
      <c r="O49" s="453">
        <v>0</v>
      </c>
      <c r="P49" s="453">
        <v>109</v>
      </c>
      <c r="Q49" s="453">
        <v>76</v>
      </c>
      <c r="R49" s="453">
        <f t="shared" si="16"/>
        <v>1413</v>
      </c>
      <c r="S49" s="453">
        <v>0</v>
      </c>
      <c r="T49" s="453">
        <v>12</v>
      </c>
      <c r="U49" s="453">
        <v>2291</v>
      </c>
      <c r="V49" s="453">
        <v>701</v>
      </c>
      <c r="W49" s="453">
        <v>818</v>
      </c>
      <c r="X49" s="453">
        <v>423</v>
      </c>
      <c r="Y49" s="453">
        <v>3</v>
      </c>
      <c r="Z49" s="453">
        <v>0</v>
      </c>
      <c r="AA49" s="453">
        <v>0</v>
      </c>
      <c r="AB49" s="453">
        <v>0</v>
      </c>
      <c r="AC49" s="453">
        <v>43</v>
      </c>
      <c r="AD49" s="453">
        <v>20</v>
      </c>
      <c r="AE49" s="453">
        <v>0</v>
      </c>
      <c r="AF49" s="453">
        <v>4</v>
      </c>
      <c r="AG49" s="453">
        <v>954</v>
      </c>
      <c r="AH49" s="453">
        <v>1</v>
      </c>
      <c r="AI49" s="453">
        <v>1</v>
      </c>
      <c r="AJ49" s="453">
        <v>148</v>
      </c>
      <c r="AK49" s="453">
        <v>254</v>
      </c>
      <c r="AL49" s="453">
        <v>51</v>
      </c>
      <c r="AM49" s="453">
        <v>147</v>
      </c>
      <c r="AN49" s="453">
        <v>0</v>
      </c>
      <c r="AO49" s="453">
        <v>0</v>
      </c>
      <c r="AP49" s="454">
        <f t="shared" si="17"/>
        <v>7339</v>
      </c>
    </row>
    <row r="50" spans="1:42" s="220" customFormat="1" ht="26.4" customHeight="1" x14ac:dyDescent="0.35">
      <c r="A50" s="218" t="s">
        <v>71</v>
      </c>
      <c r="B50" s="225"/>
      <c r="C50" s="457">
        <f t="shared" ref="C50:AP50" si="18">C51+C52+C53+C54</f>
        <v>747</v>
      </c>
      <c r="D50" s="457">
        <f t="shared" si="18"/>
        <v>164</v>
      </c>
      <c r="E50" s="457">
        <f t="shared" si="18"/>
        <v>5003</v>
      </c>
      <c r="F50" s="457">
        <f t="shared" si="18"/>
        <v>373</v>
      </c>
      <c r="G50" s="457">
        <f t="shared" si="18"/>
        <v>996</v>
      </c>
      <c r="H50" s="457">
        <f t="shared" si="18"/>
        <v>0</v>
      </c>
      <c r="I50" s="457">
        <f t="shared" si="18"/>
        <v>1021</v>
      </c>
      <c r="J50" s="457">
        <f t="shared" si="18"/>
        <v>146</v>
      </c>
      <c r="K50" s="457">
        <f t="shared" si="18"/>
        <v>2922</v>
      </c>
      <c r="L50" s="457">
        <f t="shared" si="18"/>
        <v>5576</v>
      </c>
      <c r="M50" s="457">
        <f t="shared" si="18"/>
        <v>72</v>
      </c>
      <c r="N50" s="457">
        <f t="shared" si="18"/>
        <v>891</v>
      </c>
      <c r="O50" s="457">
        <f t="shared" si="18"/>
        <v>1445</v>
      </c>
      <c r="P50" s="457">
        <f t="shared" si="18"/>
        <v>892</v>
      </c>
      <c r="Q50" s="457">
        <f t="shared" si="18"/>
        <v>1264</v>
      </c>
      <c r="R50" s="457">
        <f t="shared" si="18"/>
        <v>20601</v>
      </c>
      <c r="S50" s="457">
        <f t="shared" si="18"/>
        <v>3</v>
      </c>
      <c r="T50" s="457">
        <f t="shared" si="18"/>
        <v>1394</v>
      </c>
      <c r="U50" s="457">
        <f t="shared" si="18"/>
        <v>17404</v>
      </c>
      <c r="V50" s="457">
        <f t="shared" si="18"/>
        <v>8809</v>
      </c>
      <c r="W50" s="457">
        <f t="shared" si="18"/>
        <v>6956</v>
      </c>
      <c r="X50" s="457">
        <f t="shared" si="18"/>
        <v>4608</v>
      </c>
      <c r="Y50" s="457">
        <f t="shared" si="18"/>
        <v>22</v>
      </c>
      <c r="Z50" s="457">
        <f t="shared" si="18"/>
        <v>13</v>
      </c>
      <c r="AA50" s="457">
        <f t="shared" si="18"/>
        <v>63</v>
      </c>
      <c r="AB50" s="457">
        <f t="shared" si="18"/>
        <v>20</v>
      </c>
      <c r="AC50" s="457">
        <f t="shared" si="18"/>
        <v>321</v>
      </c>
      <c r="AD50" s="457">
        <f t="shared" si="18"/>
        <v>199</v>
      </c>
      <c r="AE50" s="457">
        <f t="shared" si="18"/>
        <v>10</v>
      </c>
      <c r="AF50" s="457">
        <f t="shared" si="18"/>
        <v>65</v>
      </c>
      <c r="AG50" s="457">
        <f t="shared" si="18"/>
        <v>8973</v>
      </c>
      <c r="AH50" s="457">
        <f t="shared" si="18"/>
        <v>1</v>
      </c>
      <c r="AI50" s="457">
        <f t="shared" si="18"/>
        <v>59</v>
      </c>
      <c r="AJ50" s="457">
        <f t="shared" si="18"/>
        <v>395</v>
      </c>
      <c r="AK50" s="457">
        <f t="shared" si="18"/>
        <v>2197</v>
      </c>
      <c r="AL50" s="457">
        <f t="shared" si="18"/>
        <v>567</v>
      </c>
      <c r="AM50" s="457">
        <f t="shared" si="18"/>
        <v>767</v>
      </c>
      <c r="AN50" s="457">
        <f t="shared" si="18"/>
        <v>19</v>
      </c>
      <c r="AO50" s="457">
        <f t="shared" si="18"/>
        <v>0</v>
      </c>
      <c r="AP50" s="458">
        <f t="shared" si="18"/>
        <v>74377</v>
      </c>
    </row>
    <row r="51" spans="1:42" s="216" customFormat="1" ht="21" customHeight="1" x14ac:dyDescent="0.35">
      <c r="A51" s="224"/>
      <c r="B51" s="215" t="s">
        <v>72</v>
      </c>
      <c r="C51" s="453">
        <v>130</v>
      </c>
      <c r="D51" s="453">
        <v>32</v>
      </c>
      <c r="E51" s="453">
        <v>477</v>
      </c>
      <c r="F51" s="453">
        <v>12</v>
      </c>
      <c r="G51" s="453">
        <v>8</v>
      </c>
      <c r="H51" s="453">
        <v>0</v>
      </c>
      <c r="I51" s="453">
        <v>675</v>
      </c>
      <c r="J51" s="453">
        <v>1</v>
      </c>
      <c r="K51" s="453">
        <v>333</v>
      </c>
      <c r="L51" s="453">
        <v>262</v>
      </c>
      <c r="M51" s="453">
        <v>1</v>
      </c>
      <c r="N51" s="453">
        <v>12</v>
      </c>
      <c r="O51" s="453">
        <v>41</v>
      </c>
      <c r="P51" s="453">
        <v>0</v>
      </c>
      <c r="Q51" s="453">
        <v>87</v>
      </c>
      <c r="R51" s="453">
        <f>SUM(E51:Q51)</f>
        <v>1909</v>
      </c>
      <c r="S51" s="453">
        <v>1</v>
      </c>
      <c r="T51" s="453">
        <v>327</v>
      </c>
      <c r="U51" s="453">
        <v>1659</v>
      </c>
      <c r="V51" s="453">
        <v>685</v>
      </c>
      <c r="W51" s="453">
        <v>688</v>
      </c>
      <c r="X51" s="453">
        <v>342</v>
      </c>
      <c r="Y51" s="453">
        <v>2</v>
      </c>
      <c r="Z51" s="453">
        <v>0</v>
      </c>
      <c r="AA51" s="453">
        <v>1</v>
      </c>
      <c r="AB51" s="453">
        <v>0</v>
      </c>
      <c r="AC51" s="453">
        <v>26</v>
      </c>
      <c r="AD51" s="453">
        <v>66</v>
      </c>
      <c r="AE51" s="453">
        <v>4</v>
      </c>
      <c r="AF51" s="453">
        <v>0</v>
      </c>
      <c r="AG51" s="453">
        <v>981</v>
      </c>
      <c r="AH51" s="453">
        <v>0</v>
      </c>
      <c r="AI51" s="453">
        <v>3</v>
      </c>
      <c r="AJ51" s="453">
        <v>4</v>
      </c>
      <c r="AK51" s="453">
        <v>106</v>
      </c>
      <c r="AL51" s="453">
        <v>57</v>
      </c>
      <c r="AM51" s="453">
        <v>63</v>
      </c>
      <c r="AN51" s="453">
        <v>7</v>
      </c>
      <c r="AO51" s="453">
        <v>0</v>
      </c>
      <c r="AP51" s="454">
        <f>SUM(S51:AO51)+R51+C51+D51</f>
        <v>7093</v>
      </c>
    </row>
    <row r="52" spans="1:42" s="216" customFormat="1" ht="21" customHeight="1" x14ac:dyDescent="0.35">
      <c r="A52" s="224"/>
      <c r="B52" s="215" t="s">
        <v>71</v>
      </c>
      <c r="C52" s="453">
        <v>162</v>
      </c>
      <c r="D52" s="453">
        <v>88</v>
      </c>
      <c r="E52" s="453">
        <v>1859</v>
      </c>
      <c r="F52" s="453">
        <v>48</v>
      </c>
      <c r="G52" s="453">
        <v>189</v>
      </c>
      <c r="H52" s="453">
        <v>0</v>
      </c>
      <c r="I52" s="453">
        <v>223</v>
      </c>
      <c r="J52" s="453">
        <v>9</v>
      </c>
      <c r="K52" s="453">
        <v>1184</v>
      </c>
      <c r="L52" s="453">
        <v>3900</v>
      </c>
      <c r="M52" s="453">
        <v>67</v>
      </c>
      <c r="N52" s="453">
        <v>172</v>
      </c>
      <c r="O52" s="453">
        <v>762</v>
      </c>
      <c r="P52" s="453">
        <v>761</v>
      </c>
      <c r="Q52" s="453">
        <v>657</v>
      </c>
      <c r="R52" s="453">
        <f>SUM(E52:Q52)</f>
        <v>9831</v>
      </c>
      <c r="S52" s="453">
        <v>0</v>
      </c>
      <c r="T52" s="453">
        <v>928</v>
      </c>
      <c r="U52" s="453">
        <v>8780</v>
      </c>
      <c r="V52" s="453">
        <v>5004</v>
      </c>
      <c r="W52" s="453">
        <v>4335</v>
      </c>
      <c r="X52" s="453">
        <v>2895</v>
      </c>
      <c r="Y52" s="453">
        <v>13</v>
      </c>
      <c r="Z52" s="453">
        <v>13</v>
      </c>
      <c r="AA52" s="453">
        <v>57</v>
      </c>
      <c r="AB52" s="453">
        <v>13</v>
      </c>
      <c r="AC52" s="453">
        <v>234</v>
      </c>
      <c r="AD52" s="453">
        <v>100</v>
      </c>
      <c r="AE52" s="453">
        <v>5</v>
      </c>
      <c r="AF52" s="453">
        <v>40</v>
      </c>
      <c r="AG52" s="453">
        <v>5737</v>
      </c>
      <c r="AH52" s="453">
        <v>1</v>
      </c>
      <c r="AI52" s="453">
        <v>41</v>
      </c>
      <c r="AJ52" s="453">
        <v>308</v>
      </c>
      <c r="AK52" s="453">
        <v>1294</v>
      </c>
      <c r="AL52" s="453">
        <v>324</v>
      </c>
      <c r="AM52" s="453">
        <v>437</v>
      </c>
      <c r="AN52" s="453">
        <v>4</v>
      </c>
      <c r="AO52" s="453">
        <v>0</v>
      </c>
      <c r="AP52" s="454">
        <f>SUM(S52:AO52)+R52+C52+D52</f>
        <v>40644</v>
      </c>
    </row>
    <row r="53" spans="1:42" s="216" customFormat="1" ht="21" customHeight="1" x14ac:dyDescent="0.35">
      <c r="A53" s="224"/>
      <c r="B53" s="215" t="s">
        <v>73</v>
      </c>
      <c r="C53" s="453">
        <v>332</v>
      </c>
      <c r="D53" s="453">
        <v>34</v>
      </c>
      <c r="E53" s="453">
        <v>2072</v>
      </c>
      <c r="F53" s="453">
        <v>313</v>
      </c>
      <c r="G53" s="453">
        <v>796</v>
      </c>
      <c r="H53" s="453">
        <v>0</v>
      </c>
      <c r="I53" s="453">
        <v>123</v>
      </c>
      <c r="J53" s="453">
        <v>50</v>
      </c>
      <c r="K53" s="453">
        <v>1203</v>
      </c>
      <c r="L53" s="453">
        <v>1344</v>
      </c>
      <c r="M53" s="453">
        <v>0</v>
      </c>
      <c r="N53" s="453">
        <v>706</v>
      </c>
      <c r="O53" s="453">
        <v>633</v>
      </c>
      <c r="P53" s="453">
        <v>131</v>
      </c>
      <c r="Q53" s="453">
        <v>507</v>
      </c>
      <c r="R53" s="453">
        <f>SUM(E53:Q53)</f>
        <v>7878</v>
      </c>
      <c r="S53" s="453">
        <v>0</v>
      </c>
      <c r="T53" s="453">
        <v>119</v>
      </c>
      <c r="U53" s="453">
        <v>5762</v>
      </c>
      <c r="V53" s="453">
        <v>2680</v>
      </c>
      <c r="W53" s="453">
        <v>1408</v>
      </c>
      <c r="X53" s="453">
        <v>1082</v>
      </c>
      <c r="Y53" s="453">
        <v>7</v>
      </c>
      <c r="Z53" s="453">
        <v>0</v>
      </c>
      <c r="AA53" s="453">
        <v>5</v>
      </c>
      <c r="AB53" s="453">
        <v>7</v>
      </c>
      <c r="AC53" s="453">
        <v>45</v>
      </c>
      <c r="AD53" s="453">
        <v>29</v>
      </c>
      <c r="AE53" s="453">
        <v>1</v>
      </c>
      <c r="AF53" s="453">
        <v>23</v>
      </c>
      <c r="AG53" s="453">
        <v>1351</v>
      </c>
      <c r="AH53" s="453">
        <v>0</v>
      </c>
      <c r="AI53" s="453">
        <v>9</v>
      </c>
      <c r="AJ53" s="453">
        <v>72</v>
      </c>
      <c r="AK53" s="453">
        <v>645</v>
      </c>
      <c r="AL53" s="453">
        <v>145</v>
      </c>
      <c r="AM53" s="453">
        <v>246</v>
      </c>
      <c r="AN53" s="453">
        <v>8</v>
      </c>
      <c r="AO53" s="453">
        <v>0</v>
      </c>
      <c r="AP53" s="454">
        <f>SUM(S53:AO53)+R53+C53+D53</f>
        <v>21888</v>
      </c>
    </row>
    <row r="54" spans="1:42" s="216" customFormat="1" ht="21" customHeight="1" x14ac:dyDescent="0.35">
      <c r="A54" s="224"/>
      <c r="B54" s="215" t="s">
        <v>74</v>
      </c>
      <c r="C54" s="453">
        <v>123</v>
      </c>
      <c r="D54" s="453">
        <v>10</v>
      </c>
      <c r="E54" s="453">
        <v>595</v>
      </c>
      <c r="F54" s="453">
        <v>0</v>
      </c>
      <c r="G54" s="453">
        <v>3</v>
      </c>
      <c r="H54" s="453">
        <v>0</v>
      </c>
      <c r="I54" s="453">
        <v>0</v>
      </c>
      <c r="J54" s="453">
        <v>86</v>
      </c>
      <c r="K54" s="453">
        <v>202</v>
      </c>
      <c r="L54" s="453">
        <v>70</v>
      </c>
      <c r="M54" s="453">
        <v>4</v>
      </c>
      <c r="N54" s="453">
        <v>1</v>
      </c>
      <c r="O54" s="453">
        <v>9</v>
      </c>
      <c r="P54" s="453">
        <v>0</v>
      </c>
      <c r="Q54" s="453">
        <v>13</v>
      </c>
      <c r="R54" s="453">
        <f>SUM(E54:Q54)</f>
        <v>983</v>
      </c>
      <c r="S54" s="453">
        <v>2</v>
      </c>
      <c r="T54" s="453">
        <v>20</v>
      </c>
      <c r="U54" s="453">
        <v>1203</v>
      </c>
      <c r="V54" s="453">
        <v>440</v>
      </c>
      <c r="W54" s="453">
        <v>525</v>
      </c>
      <c r="X54" s="453">
        <v>289</v>
      </c>
      <c r="Y54" s="453">
        <v>0</v>
      </c>
      <c r="Z54" s="453">
        <v>0</v>
      </c>
      <c r="AA54" s="453">
        <v>0</v>
      </c>
      <c r="AB54" s="453">
        <v>0</v>
      </c>
      <c r="AC54" s="453">
        <v>16</v>
      </c>
      <c r="AD54" s="453">
        <v>4</v>
      </c>
      <c r="AE54" s="453">
        <v>0</v>
      </c>
      <c r="AF54" s="453">
        <v>2</v>
      </c>
      <c r="AG54" s="453">
        <v>904</v>
      </c>
      <c r="AH54" s="453">
        <v>0</v>
      </c>
      <c r="AI54" s="453">
        <v>6</v>
      </c>
      <c r="AJ54" s="453">
        <v>11</v>
      </c>
      <c r="AK54" s="453">
        <v>152</v>
      </c>
      <c r="AL54" s="453">
        <v>41</v>
      </c>
      <c r="AM54" s="453">
        <v>21</v>
      </c>
      <c r="AN54" s="453">
        <v>0</v>
      </c>
      <c r="AO54" s="453">
        <v>0</v>
      </c>
      <c r="AP54" s="454">
        <f>SUM(S54:AO54)+R54+C54+D54</f>
        <v>4752</v>
      </c>
    </row>
    <row r="55" spans="1:42" s="220" customFormat="1" ht="26.4" customHeight="1" x14ac:dyDescent="0.35">
      <c r="A55" s="218" t="s">
        <v>75</v>
      </c>
      <c r="B55" s="225"/>
      <c r="C55" s="457">
        <f t="shared" ref="C55:AP55" si="19">SUM(C56:C60)</f>
        <v>498</v>
      </c>
      <c r="D55" s="457">
        <f t="shared" si="19"/>
        <v>124</v>
      </c>
      <c r="E55" s="457">
        <f t="shared" si="19"/>
        <v>1715</v>
      </c>
      <c r="F55" s="457">
        <f t="shared" si="19"/>
        <v>3</v>
      </c>
      <c r="G55" s="457">
        <f t="shared" si="19"/>
        <v>1456</v>
      </c>
      <c r="H55" s="457">
        <f t="shared" si="19"/>
        <v>0</v>
      </c>
      <c r="I55" s="457">
        <f t="shared" si="19"/>
        <v>329</v>
      </c>
      <c r="J55" s="457">
        <f t="shared" si="19"/>
        <v>38</v>
      </c>
      <c r="K55" s="457">
        <f t="shared" si="19"/>
        <v>783</v>
      </c>
      <c r="L55" s="457">
        <f t="shared" si="19"/>
        <v>309</v>
      </c>
      <c r="M55" s="457">
        <f t="shared" si="19"/>
        <v>7</v>
      </c>
      <c r="N55" s="457">
        <f t="shared" si="19"/>
        <v>9</v>
      </c>
      <c r="O55" s="457">
        <f t="shared" si="19"/>
        <v>122</v>
      </c>
      <c r="P55" s="457">
        <f t="shared" si="19"/>
        <v>146</v>
      </c>
      <c r="Q55" s="457">
        <f t="shared" si="19"/>
        <v>131</v>
      </c>
      <c r="R55" s="457">
        <f t="shared" si="19"/>
        <v>5048</v>
      </c>
      <c r="S55" s="457">
        <f t="shared" si="19"/>
        <v>36</v>
      </c>
      <c r="T55" s="457">
        <f t="shared" si="19"/>
        <v>235</v>
      </c>
      <c r="U55" s="457">
        <f t="shared" si="19"/>
        <v>5197</v>
      </c>
      <c r="V55" s="457">
        <f t="shared" si="19"/>
        <v>2209</v>
      </c>
      <c r="W55" s="457">
        <f t="shared" si="19"/>
        <v>1187</v>
      </c>
      <c r="X55" s="457">
        <f t="shared" si="19"/>
        <v>1520</v>
      </c>
      <c r="Y55" s="457">
        <f t="shared" si="19"/>
        <v>4</v>
      </c>
      <c r="Z55" s="457">
        <f t="shared" si="19"/>
        <v>0</v>
      </c>
      <c r="AA55" s="457">
        <f t="shared" si="19"/>
        <v>3</v>
      </c>
      <c r="AB55" s="457">
        <f t="shared" si="19"/>
        <v>1</v>
      </c>
      <c r="AC55" s="457">
        <f t="shared" si="19"/>
        <v>83</v>
      </c>
      <c r="AD55" s="457">
        <f t="shared" si="19"/>
        <v>21</v>
      </c>
      <c r="AE55" s="457">
        <f t="shared" si="19"/>
        <v>28</v>
      </c>
      <c r="AF55" s="457">
        <f t="shared" si="19"/>
        <v>5</v>
      </c>
      <c r="AG55" s="457">
        <f t="shared" si="19"/>
        <v>1242</v>
      </c>
      <c r="AH55" s="457">
        <f t="shared" si="19"/>
        <v>0</v>
      </c>
      <c r="AI55" s="457">
        <f t="shared" si="19"/>
        <v>22</v>
      </c>
      <c r="AJ55" s="457">
        <f t="shared" si="19"/>
        <v>50</v>
      </c>
      <c r="AK55" s="457">
        <f t="shared" si="19"/>
        <v>919</v>
      </c>
      <c r="AL55" s="457">
        <f t="shared" si="19"/>
        <v>152</v>
      </c>
      <c r="AM55" s="457">
        <f t="shared" si="19"/>
        <v>159</v>
      </c>
      <c r="AN55" s="457">
        <f t="shared" si="19"/>
        <v>15</v>
      </c>
      <c r="AO55" s="457">
        <f t="shared" si="19"/>
        <v>0</v>
      </c>
      <c r="AP55" s="458">
        <f t="shared" si="19"/>
        <v>18758</v>
      </c>
    </row>
    <row r="56" spans="1:42" s="216" customFormat="1" ht="21" customHeight="1" x14ac:dyDescent="0.35">
      <c r="A56" s="224"/>
      <c r="B56" s="215" t="s">
        <v>76</v>
      </c>
      <c r="C56" s="453">
        <v>40</v>
      </c>
      <c r="D56" s="453">
        <v>5</v>
      </c>
      <c r="E56" s="453">
        <v>859</v>
      </c>
      <c r="F56" s="453">
        <v>1</v>
      </c>
      <c r="G56" s="453">
        <v>45</v>
      </c>
      <c r="H56" s="453">
        <v>0</v>
      </c>
      <c r="I56" s="453">
        <v>117</v>
      </c>
      <c r="J56" s="453">
        <v>0</v>
      </c>
      <c r="K56" s="453">
        <v>30</v>
      </c>
      <c r="L56" s="453">
        <v>34</v>
      </c>
      <c r="M56" s="453">
        <v>0</v>
      </c>
      <c r="N56" s="453">
        <v>0</v>
      </c>
      <c r="O56" s="453">
        <v>1</v>
      </c>
      <c r="P56" s="453">
        <v>142</v>
      </c>
      <c r="Q56" s="453">
        <v>2</v>
      </c>
      <c r="R56" s="453">
        <f>SUM(E56:Q56)</f>
        <v>1231</v>
      </c>
      <c r="S56" s="453">
        <v>0</v>
      </c>
      <c r="T56" s="453">
        <v>49</v>
      </c>
      <c r="U56" s="453">
        <v>514</v>
      </c>
      <c r="V56" s="453">
        <v>354</v>
      </c>
      <c r="W56" s="453">
        <v>294</v>
      </c>
      <c r="X56" s="453">
        <v>241</v>
      </c>
      <c r="Y56" s="453">
        <v>1</v>
      </c>
      <c r="Z56" s="453">
        <v>0</v>
      </c>
      <c r="AA56" s="453">
        <v>0</v>
      </c>
      <c r="AB56" s="453">
        <v>0</v>
      </c>
      <c r="AC56" s="453">
        <v>18</v>
      </c>
      <c r="AD56" s="453">
        <v>0</v>
      </c>
      <c r="AE56" s="453">
        <v>0</v>
      </c>
      <c r="AF56" s="453">
        <v>4</v>
      </c>
      <c r="AG56" s="453">
        <v>232</v>
      </c>
      <c r="AH56" s="453">
        <v>0</v>
      </c>
      <c r="AI56" s="453">
        <v>2</v>
      </c>
      <c r="AJ56" s="453">
        <v>7</v>
      </c>
      <c r="AK56" s="453">
        <v>151</v>
      </c>
      <c r="AL56" s="453">
        <v>43</v>
      </c>
      <c r="AM56" s="453">
        <v>54</v>
      </c>
      <c r="AN56" s="453">
        <v>2</v>
      </c>
      <c r="AO56" s="453">
        <v>0</v>
      </c>
      <c r="AP56" s="454">
        <f>SUM(S56:AO56)+R56+C56+D56</f>
        <v>3242</v>
      </c>
    </row>
    <row r="57" spans="1:42" s="216" customFormat="1" ht="21" customHeight="1" x14ac:dyDescent="0.35">
      <c r="A57" s="224"/>
      <c r="B57" s="215" t="s">
        <v>77</v>
      </c>
      <c r="C57" s="453">
        <v>98</v>
      </c>
      <c r="D57" s="453">
        <v>25</v>
      </c>
      <c r="E57" s="453">
        <v>96</v>
      </c>
      <c r="F57" s="453">
        <v>0</v>
      </c>
      <c r="G57" s="453">
        <v>594</v>
      </c>
      <c r="H57" s="453">
        <v>0</v>
      </c>
      <c r="I57" s="453">
        <v>5</v>
      </c>
      <c r="J57" s="453">
        <v>0</v>
      </c>
      <c r="K57" s="453">
        <v>118</v>
      </c>
      <c r="L57" s="453">
        <v>110</v>
      </c>
      <c r="M57" s="453">
        <v>0</v>
      </c>
      <c r="N57" s="453">
        <v>2</v>
      </c>
      <c r="O57" s="453">
        <v>0</v>
      </c>
      <c r="P57" s="453">
        <v>0</v>
      </c>
      <c r="Q57" s="453">
        <v>12</v>
      </c>
      <c r="R57" s="453">
        <f>SUM(E57:Q57)</f>
        <v>937</v>
      </c>
      <c r="S57" s="453">
        <v>0</v>
      </c>
      <c r="T57" s="453">
        <v>1</v>
      </c>
      <c r="U57" s="453">
        <v>843</v>
      </c>
      <c r="V57" s="453">
        <v>538</v>
      </c>
      <c r="W57" s="453">
        <v>124</v>
      </c>
      <c r="X57" s="453">
        <v>295</v>
      </c>
      <c r="Y57" s="453">
        <v>0</v>
      </c>
      <c r="Z57" s="453">
        <v>0</v>
      </c>
      <c r="AA57" s="453">
        <v>0</v>
      </c>
      <c r="AB57" s="453">
        <v>1</v>
      </c>
      <c r="AC57" s="453">
        <v>5</v>
      </c>
      <c r="AD57" s="453">
        <v>5</v>
      </c>
      <c r="AE57" s="453">
        <v>1</v>
      </c>
      <c r="AF57" s="453">
        <v>1</v>
      </c>
      <c r="AG57" s="453">
        <v>183</v>
      </c>
      <c r="AH57" s="453">
        <v>0</v>
      </c>
      <c r="AI57" s="453">
        <v>3</v>
      </c>
      <c r="AJ57" s="453">
        <v>2</v>
      </c>
      <c r="AK57" s="453">
        <v>228</v>
      </c>
      <c r="AL57" s="453">
        <v>8</v>
      </c>
      <c r="AM57" s="453">
        <v>33</v>
      </c>
      <c r="AN57" s="453">
        <v>0</v>
      </c>
      <c r="AO57" s="453">
        <v>0</v>
      </c>
      <c r="AP57" s="454">
        <f>SUM(S57:AO57)+R57+C57+D57</f>
        <v>3331</v>
      </c>
    </row>
    <row r="58" spans="1:42" s="216" customFormat="1" ht="21" customHeight="1" x14ac:dyDescent="0.35">
      <c r="A58" s="224"/>
      <c r="B58" s="215" t="s">
        <v>78</v>
      </c>
      <c r="C58" s="453">
        <v>121</v>
      </c>
      <c r="D58" s="453">
        <v>22</v>
      </c>
      <c r="E58" s="453">
        <v>363</v>
      </c>
      <c r="F58" s="453">
        <v>0</v>
      </c>
      <c r="G58" s="453">
        <v>180</v>
      </c>
      <c r="H58" s="453">
        <v>0</v>
      </c>
      <c r="I58" s="453">
        <v>20</v>
      </c>
      <c r="J58" s="453">
        <v>38</v>
      </c>
      <c r="K58" s="453">
        <v>102</v>
      </c>
      <c r="L58" s="453">
        <v>94</v>
      </c>
      <c r="M58" s="453">
        <v>0</v>
      </c>
      <c r="N58" s="453">
        <v>7</v>
      </c>
      <c r="O58" s="453">
        <v>50</v>
      </c>
      <c r="P58" s="453">
        <v>0</v>
      </c>
      <c r="Q58" s="453">
        <v>68</v>
      </c>
      <c r="R58" s="453">
        <f>SUM(E58:Q58)</f>
        <v>922</v>
      </c>
      <c r="S58" s="453">
        <v>0</v>
      </c>
      <c r="T58" s="453">
        <v>78</v>
      </c>
      <c r="U58" s="453">
        <v>1149</v>
      </c>
      <c r="V58" s="453">
        <v>547</v>
      </c>
      <c r="W58" s="453">
        <v>278</v>
      </c>
      <c r="X58" s="453">
        <v>557</v>
      </c>
      <c r="Y58" s="453">
        <v>1</v>
      </c>
      <c r="Z58" s="453">
        <v>0</v>
      </c>
      <c r="AA58" s="453">
        <v>2</v>
      </c>
      <c r="AB58" s="453">
        <v>0</v>
      </c>
      <c r="AC58" s="453">
        <v>24</v>
      </c>
      <c r="AD58" s="453">
        <v>16</v>
      </c>
      <c r="AE58" s="453">
        <v>27</v>
      </c>
      <c r="AF58" s="453">
        <v>0</v>
      </c>
      <c r="AG58" s="453">
        <v>377</v>
      </c>
      <c r="AH58" s="453">
        <v>0</v>
      </c>
      <c r="AI58" s="453">
        <v>15</v>
      </c>
      <c r="AJ58" s="453">
        <v>26</v>
      </c>
      <c r="AK58" s="453">
        <v>120</v>
      </c>
      <c r="AL58" s="453">
        <v>70</v>
      </c>
      <c r="AM58" s="453">
        <v>39</v>
      </c>
      <c r="AN58" s="453">
        <v>1</v>
      </c>
      <c r="AO58" s="453">
        <v>0</v>
      </c>
      <c r="AP58" s="454">
        <f>SUM(S58:AO58)+R58+C58+D58</f>
        <v>4392</v>
      </c>
    </row>
    <row r="59" spans="1:42" s="216" customFormat="1" ht="21" customHeight="1" x14ac:dyDescent="0.35">
      <c r="A59" s="224"/>
      <c r="B59" s="215" t="s">
        <v>79</v>
      </c>
      <c r="C59" s="453">
        <v>197</v>
      </c>
      <c r="D59" s="453">
        <v>56</v>
      </c>
      <c r="E59" s="453">
        <v>287</v>
      </c>
      <c r="F59" s="453">
        <v>2</v>
      </c>
      <c r="G59" s="453">
        <v>108</v>
      </c>
      <c r="H59" s="453">
        <v>0</v>
      </c>
      <c r="I59" s="453">
        <v>167</v>
      </c>
      <c r="J59" s="453">
        <v>0</v>
      </c>
      <c r="K59" s="453">
        <v>308</v>
      </c>
      <c r="L59" s="453">
        <v>65</v>
      </c>
      <c r="M59" s="453">
        <v>7</v>
      </c>
      <c r="N59" s="453">
        <v>0</v>
      </c>
      <c r="O59" s="453">
        <v>31</v>
      </c>
      <c r="P59" s="453">
        <v>2</v>
      </c>
      <c r="Q59" s="453">
        <v>38</v>
      </c>
      <c r="R59" s="453">
        <f>SUM(E59:Q59)</f>
        <v>1015</v>
      </c>
      <c r="S59" s="453">
        <v>36</v>
      </c>
      <c r="T59" s="453">
        <v>24</v>
      </c>
      <c r="U59" s="453">
        <v>2112</v>
      </c>
      <c r="V59" s="453">
        <v>515</v>
      </c>
      <c r="W59" s="453">
        <v>370</v>
      </c>
      <c r="X59" s="453">
        <v>286</v>
      </c>
      <c r="Y59" s="453">
        <v>2</v>
      </c>
      <c r="Z59" s="453">
        <v>0</v>
      </c>
      <c r="AA59" s="453">
        <v>1</v>
      </c>
      <c r="AB59" s="453">
        <v>0</v>
      </c>
      <c r="AC59" s="453">
        <v>28</v>
      </c>
      <c r="AD59" s="453">
        <v>0</v>
      </c>
      <c r="AE59" s="453">
        <v>0</v>
      </c>
      <c r="AF59" s="453">
        <v>0</v>
      </c>
      <c r="AG59" s="453">
        <v>353</v>
      </c>
      <c r="AH59" s="453">
        <v>0</v>
      </c>
      <c r="AI59" s="453">
        <v>2</v>
      </c>
      <c r="AJ59" s="453">
        <v>2</v>
      </c>
      <c r="AK59" s="453">
        <v>216</v>
      </c>
      <c r="AL59" s="453">
        <v>16</v>
      </c>
      <c r="AM59" s="453">
        <v>15</v>
      </c>
      <c r="AN59" s="453">
        <v>6</v>
      </c>
      <c r="AO59" s="453">
        <v>0</v>
      </c>
      <c r="AP59" s="454">
        <f>SUM(S59:AO59)+R59+C59+D59</f>
        <v>5252</v>
      </c>
    </row>
    <row r="60" spans="1:42" s="216" customFormat="1" ht="21" customHeight="1" x14ac:dyDescent="0.35">
      <c r="A60" s="224"/>
      <c r="B60" s="215" t="s">
        <v>80</v>
      </c>
      <c r="C60" s="453">
        <v>42</v>
      </c>
      <c r="D60" s="453">
        <v>16</v>
      </c>
      <c r="E60" s="453">
        <v>110</v>
      </c>
      <c r="F60" s="453">
        <v>0</v>
      </c>
      <c r="G60" s="453">
        <v>529</v>
      </c>
      <c r="H60" s="453">
        <v>0</v>
      </c>
      <c r="I60" s="453">
        <v>20</v>
      </c>
      <c r="J60" s="453">
        <v>0</v>
      </c>
      <c r="K60" s="453">
        <v>225</v>
      </c>
      <c r="L60" s="453">
        <v>6</v>
      </c>
      <c r="M60" s="453">
        <v>0</v>
      </c>
      <c r="N60" s="453">
        <v>0</v>
      </c>
      <c r="O60" s="453">
        <v>40</v>
      </c>
      <c r="P60" s="453">
        <v>2</v>
      </c>
      <c r="Q60" s="453">
        <v>11</v>
      </c>
      <c r="R60" s="453">
        <f>SUM(E60:Q60)</f>
        <v>943</v>
      </c>
      <c r="S60" s="453">
        <v>0</v>
      </c>
      <c r="T60" s="453">
        <v>83</v>
      </c>
      <c r="U60" s="453">
        <v>579</v>
      </c>
      <c r="V60" s="453">
        <v>255</v>
      </c>
      <c r="W60" s="453">
        <v>121</v>
      </c>
      <c r="X60" s="453">
        <v>141</v>
      </c>
      <c r="Y60" s="453">
        <v>0</v>
      </c>
      <c r="Z60" s="453">
        <v>0</v>
      </c>
      <c r="AA60" s="453">
        <v>0</v>
      </c>
      <c r="AB60" s="453">
        <v>0</v>
      </c>
      <c r="AC60" s="453">
        <v>8</v>
      </c>
      <c r="AD60" s="453">
        <v>0</v>
      </c>
      <c r="AE60" s="453">
        <v>0</v>
      </c>
      <c r="AF60" s="453">
        <v>0</v>
      </c>
      <c r="AG60" s="453">
        <v>97</v>
      </c>
      <c r="AH60" s="453">
        <v>0</v>
      </c>
      <c r="AI60" s="453">
        <v>0</v>
      </c>
      <c r="AJ60" s="453">
        <v>13</v>
      </c>
      <c r="AK60" s="453">
        <v>204</v>
      </c>
      <c r="AL60" s="453">
        <v>15</v>
      </c>
      <c r="AM60" s="453">
        <v>18</v>
      </c>
      <c r="AN60" s="453">
        <v>6</v>
      </c>
      <c r="AO60" s="453">
        <v>0</v>
      </c>
      <c r="AP60" s="454">
        <f>SUM(S60:AO60)+R60+C60+D60</f>
        <v>2541</v>
      </c>
    </row>
    <row r="61" spans="1:42" s="220" customFormat="1" ht="26.4" customHeight="1" x14ac:dyDescent="0.35">
      <c r="A61" s="218" t="s">
        <v>81</v>
      </c>
      <c r="B61" s="225"/>
      <c r="C61" s="457">
        <f t="shared" ref="C61:AP61" si="20">SUM(C62:C64)</f>
        <v>551</v>
      </c>
      <c r="D61" s="457">
        <f t="shared" si="20"/>
        <v>300</v>
      </c>
      <c r="E61" s="457">
        <f t="shared" si="20"/>
        <v>1491</v>
      </c>
      <c r="F61" s="457">
        <f t="shared" si="20"/>
        <v>2</v>
      </c>
      <c r="G61" s="457">
        <f t="shared" si="20"/>
        <v>451</v>
      </c>
      <c r="H61" s="457">
        <f t="shared" si="20"/>
        <v>0</v>
      </c>
      <c r="I61" s="457">
        <f t="shared" si="20"/>
        <v>127</v>
      </c>
      <c r="J61" s="457">
        <f t="shared" si="20"/>
        <v>69</v>
      </c>
      <c r="K61" s="457">
        <f t="shared" si="20"/>
        <v>1382</v>
      </c>
      <c r="L61" s="457">
        <f t="shared" si="20"/>
        <v>854</v>
      </c>
      <c r="M61" s="457">
        <f t="shared" si="20"/>
        <v>14</v>
      </c>
      <c r="N61" s="457">
        <f t="shared" si="20"/>
        <v>251</v>
      </c>
      <c r="O61" s="457">
        <f t="shared" si="20"/>
        <v>214</v>
      </c>
      <c r="P61" s="457">
        <f t="shared" si="20"/>
        <v>30</v>
      </c>
      <c r="Q61" s="457">
        <f t="shared" si="20"/>
        <v>256</v>
      </c>
      <c r="R61" s="457">
        <f t="shared" si="20"/>
        <v>5141</v>
      </c>
      <c r="S61" s="457">
        <f t="shared" si="20"/>
        <v>3</v>
      </c>
      <c r="T61" s="457">
        <f t="shared" si="20"/>
        <v>330</v>
      </c>
      <c r="U61" s="457">
        <f t="shared" si="20"/>
        <v>6137</v>
      </c>
      <c r="V61" s="457">
        <f t="shared" si="20"/>
        <v>3436</v>
      </c>
      <c r="W61" s="457">
        <f t="shared" si="20"/>
        <v>1917</v>
      </c>
      <c r="X61" s="457">
        <f t="shared" si="20"/>
        <v>2026</v>
      </c>
      <c r="Y61" s="457">
        <f t="shared" si="20"/>
        <v>15</v>
      </c>
      <c r="Z61" s="457">
        <f t="shared" si="20"/>
        <v>2</v>
      </c>
      <c r="AA61" s="457">
        <f t="shared" si="20"/>
        <v>4</v>
      </c>
      <c r="AB61" s="457">
        <f t="shared" si="20"/>
        <v>6</v>
      </c>
      <c r="AC61" s="457">
        <f t="shared" si="20"/>
        <v>188</v>
      </c>
      <c r="AD61" s="457">
        <f t="shared" si="20"/>
        <v>81</v>
      </c>
      <c r="AE61" s="457">
        <f t="shared" si="20"/>
        <v>20</v>
      </c>
      <c r="AF61" s="457">
        <f t="shared" si="20"/>
        <v>60</v>
      </c>
      <c r="AG61" s="457">
        <f t="shared" si="20"/>
        <v>3337</v>
      </c>
      <c r="AH61" s="457">
        <f t="shared" si="20"/>
        <v>7</v>
      </c>
      <c r="AI61" s="457">
        <f t="shared" si="20"/>
        <v>17</v>
      </c>
      <c r="AJ61" s="457">
        <f t="shared" si="20"/>
        <v>171</v>
      </c>
      <c r="AK61" s="457">
        <f t="shared" si="20"/>
        <v>1479</v>
      </c>
      <c r="AL61" s="457">
        <f t="shared" si="20"/>
        <v>244</v>
      </c>
      <c r="AM61" s="457">
        <f t="shared" si="20"/>
        <v>298</v>
      </c>
      <c r="AN61" s="457">
        <f t="shared" si="20"/>
        <v>19</v>
      </c>
      <c r="AO61" s="457">
        <f t="shared" si="20"/>
        <v>0</v>
      </c>
      <c r="AP61" s="458">
        <f t="shared" si="20"/>
        <v>25789</v>
      </c>
    </row>
    <row r="62" spans="1:42" s="216" customFormat="1" ht="21" customHeight="1" x14ac:dyDescent="0.35">
      <c r="A62" s="224"/>
      <c r="B62" s="215" t="s">
        <v>82</v>
      </c>
      <c r="C62" s="453">
        <v>208</v>
      </c>
      <c r="D62" s="453">
        <v>84</v>
      </c>
      <c r="E62" s="453">
        <v>204</v>
      </c>
      <c r="F62" s="453">
        <v>1</v>
      </c>
      <c r="G62" s="453">
        <v>137</v>
      </c>
      <c r="H62" s="453">
        <v>0</v>
      </c>
      <c r="I62" s="453">
        <v>1</v>
      </c>
      <c r="J62" s="453">
        <v>37</v>
      </c>
      <c r="K62" s="453">
        <v>360</v>
      </c>
      <c r="L62" s="453">
        <v>143</v>
      </c>
      <c r="M62" s="453">
        <v>9</v>
      </c>
      <c r="N62" s="453">
        <v>23</v>
      </c>
      <c r="O62" s="453">
        <v>57</v>
      </c>
      <c r="P62" s="453">
        <v>0</v>
      </c>
      <c r="Q62" s="453">
        <v>61</v>
      </c>
      <c r="R62" s="453">
        <f>SUM(E62:Q62)</f>
        <v>1033</v>
      </c>
      <c r="S62" s="453">
        <v>0</v>
      </c>
      <c r="T62" s="453">
        <v>29</v>
      </c>
      <c r="U62" s="453">
        <v>1696</v>
      </c>
      <c r="V62" s="453">
        <v>752</v>
      </c>
      <c r="W62" s="453">
        <v>489</v>
      </c>
      <c r="X62" s="453">
        <v>465</v>
      </c>
      <c r="Y62" s="453">
        <v>0</v>
      </c>
      <c r="Z62" s="453">
        <v>0</v>
      </c>
      <c r="AA62" s="453">
        <v>0</v>
      </c>
      <c r="AB62" s="453">
        <v>1</v>
      </c>
      <c r="AC62" s="453">
        <v>38</v>
      </c>
      <c r="AD62" s="453">
        <v>9</v>
      </c>
      <c r="AE62" s="453">
        <v>0</v>
      </c>
      <c r="AF62" s="453">
        <v>26</v>
      </c>
      <c r="AG62" s="453">
        <v>245</v>
      </c>
      <c r="AH62" s="453">
        <v>0</v>
      </c>
      <c r="AI62" s="453">
        <v>3</v>
      </c>
      <c r="AJ62" s="453">
        <v>41</v>
      </c>
      <c r="AK62" s="453">
        <v>423</v>
      </c>
      <c r="AL62" s="453">
        <v>91</v>
      </c>
      <c r="AM62" s="453">
        <v>93</v>
      </c>
      <c r="AN62" s="453">
        <v>13</v>
      </c>
      <c r="AO62" s="453">
        <v>0</v>
      </c>
      <c r="AP62" s="454">
        <f>SUM(S62:AO62)+R62+C62+D62</f>
        <v>5739</v>
      </c>
    </row>
    <row r="63" spans="1:42" s="216" customFormat="1" ht="21" customHeight="1" x14ac:dyDescent="0.35">
      <c r="A63" s="224"/>
      <c r="B63" s="215" t="s">
        <v>81</v>
      </c>
      <c r="C63" s="453">
        <v>220</v>
      </c>
      <c r="D63" s="453">
        <v>152</v>
      </c>
      <c r="E63" s="453">
        <v>1215</v>
      </c>
      <c r="F63" s="453">
        <v>1</v>
      </c>
      <c r="G63" s="453">
        <v>71</v>
      </c>
      <c r="H63" s="453">
        <v>0</v>
      </c>
      <c r="I63" s="453">
        <v>125</v>
      </c>
      <c r="J63" s="453">
        <v>32</v>
      </c>
      <c r="K63" s="453">
        <v>971</v>
      </c>
      <c r="L63" s="453">
        <v>561</v>
      </c>
      <c r="M63" s="453">
        <v>5</v>
      </c>
      <c r="N63" s="453">
        <v>226</v>
      </c>
      <c r="O63" s="453">
        <v>148</v>
      </c>
      <c r="P63" s="453">
        <v>30</v>
      </c>
      <c r="Q63" s="453">
        <v>151</v>
      </c>
      <c r="R63" s="453">
        <f>SUM(E63:Q63)</f>
        <v>3536</v>
      </c>
      <c r="S63" s="453">
        <v>0</v>
      </c>
      <c r="T63" s="453">
        <v>290</v>
      </c>
      <c r="U63" s="453">
        <v>3694</v>
      </c>
      <c r="V63" s="453">
        <v>2303</v>
      </c>
      <c r="W63" s="453">
        <v>1201</v>
      </c>
      <c r="X63" s="453">
        <v>1445</v>
      </c>
      <c r="Y63" s="453">
        <v>15</v>
      </c>
      <c r="Z63" s="453">
        <v>0</v>
      </c>
      <c r="AA63" s="453">
        <v>3</v>
      </c>
      <c r="AB63" s="453">
        <v>3</v>
      </c>
      <c r="AC63" s="453">
        <v>144</v>
      </c>
      <c r="AD63" s="453">
        <v>68</v>
      </c>
      <c r="AE63" s="453">
        <v>15</v>
      </c>
      <c r="AF63" s="453">
        <v>34</v>
      </c>
      <c r="AG63" s="453">
        <v>2902</v>
      </c>
      <c r="AH63" s="453">
        <v>5</v>
      </c>
      <c r="AI63" s="453">
        <v>12</v>
      </c>
      <c r="AJ63" s="453">
        <v>125</v>
      </c>
      <c r="AK63" s="453">
        <v>831</v>
      </c>
      <c r="AL63" s="453">
        <v>128</v>
      </c>
      <c r="AM63" s="453">
        <v>187</v>
      </c>
      <c r="AN63" s="453">
        <v>4</v>
      </c>
      <c r="AO63" s="453">
        <v>0</v>
      </c>
      <c r="AP63" s="454">
        <f>SUM(S63:AO63)+R63+C63+D63</f>
        <v>17317</v>
      </c>
    </row>
    <row r="64" spans="1:42" s="216" customFormat="1" ht="21" customHeight="1" x14ac:dyDescent="0.35">
      <c r="A64" s="224"/>
      <c r="B64" s="215" t="s">
        <v>83</v>
      </c>
      <c r="C64" s="453">
        <v>123</v>
      </c>
      <c r="D64" s="453">
        <v>64</v>
      </c>
      <c r="E64" s="453">
        <v>72</v>
      </c>
      <c r="F64" s="453">
        <v>0</v>
      </c>
      <c r="G64" s="453">
        <v>243</v>
      </c>
      <c r="H64" s="453">
        <v>0</v>
      </c>
      <c r="I64" s="453">
        <v>1</v>
      </c>
      <c r="J64" s="453">
        <v>0</v>
      </c>
      <c r="K64" s="453">
        <v>51</v>
      </c>
      <c r="L64" s="453">
        <v>150</v>
      </c>
      <c r="M64" s="453">
        <v>0</v>
      </c>
      <c r="N64" s="453">
        <v>2</v>
      </c>
      <c r="O64" s="453">
        <v>9</v>
      </c>
      <c r="P64" s="453">
        <v>0</v>
      </c>
      <c r="Q64" s="453">
        <v>44</v>
      </c>
      <c r="R64" s="453">
        <f>SUM(E64:Q64)</f>
        <v>572</v>
      </c>
      <c r="S64" s="453">
        <v>3</v>
      </c>
      <c r="T64" s="453">
        <v>11</v>
      </c>
      <c r="U64" s="453">
        <v>747</v>
      </c>
      <c r="V64" s="453">
        <v>381</v>
      </c>
      <c r="W64" s="453">
        <v>227</v>
      </c>
      <c r="X64" s="453">
        <v>116</v>
      </c>
      <c r="Y64" s="453">
        <v>0</v>
      </c>
      <c r="Z64" s="453">
        <v>2</v>
      </c>
      <c r="AA64" s="453">
        <v>1</v>
      </c>
      <c r="AB64" s="453">
        <v>2</v>
      </c>
      <c r="AC64" s="453">
        <v>6</v>
      </c>
      <c r="AD64" s="453">
        <v>4</v>
      </c>
      <c r="AE64" s="453">
        <v>5</v>
      </c>
      <c r="AF64" s="453">
        <v>0</v>
      </c>
      <c r="AG64" s="453">
        <v>190</v>
      </c>
      <c r="AH64" s="453">
        <v>2</v>
      </c>
      <c r="AI64" s="453">
        <v>2</v>
      </c>
      <c r="AJ64" s="453">
        <v>5</v>
      </c>
      <c r="AK64" s="453">
        <v>225</v>
      </c>
      <c r="AL64" s="453">
        <v>25</v>
      </c>
      <c r="AM64" s="453">
        <v>18</v>
      </c>
      <c r="AN64" s="453">
        <v>2</v>
      </c>
      <c r="AO64" s="453">
        <v>0</v>
      </c>
      <c r="AP64" s="454">
        <f>SUM(S64:AO64)+R64+C64+D64</f>
        <v>2733</v>
      </c>
    </row>
    <row r="65" spans="1:42" s="216" customFormat="1" ht="42" customHeight="1" x14ac:dyDescent="0.35">
      <c r="A65" s="560" t="s">
        <v>252</v>
      </c>
      <c r="B65" s="561"/>
      <c r="C65" s="457">
        <v>6</v>
      </c>
      <c r="D65" s="457">
        <v>0</v>
      </c>
      <c r="E65" s="457">
        <v>0</v>
      </c>
      <c r="F65" s="457">
        <v>0</v>
      </c>
      <c r="G65" s="457">
        <v>0</v>
      </c>
      <c r="H65" s="457">
        <v>0</v>
      </c>
      <c r="I65" s="457">
        <v>0</v>
      </c>
      <c r="J65" s="457">
        <v>0</v>
      </c>
      <c r="K65" s="457">
        <v>0</v>
      </c>
      <c r="L65" s="457">
        <v>12</v>
      </c>
      <c r="M65" s="457">
        <v>0</v>
      </c>
      <c r="N65" s="457">
        <v>0</v>
      </c>
      <c r="O65" s="457">
        <v>1</v>
      </c>
      <c r="P65" s="457">
        <v>0</v>
      </c>
      <c r="Q65" s="457">
        <v>3</v>
      </c>
      <c r="R65" s="457">
        <f t="shared" ref="R65:R66" si="21">SUM(E65:Q65)</f>
        <v>16</v>
      </c>
      <c r="S65" s="457">
        <v>0</v>
      </c>
      <c r="T65" s="457">
        <v>4</v>
      </c>
      <c r="U65" s="457">
        <v>97</v>
      </c>
      <c r="V65" s="457">
        <v>39</v>
      </c>
      <c r="W65" s="457">
        <v>73</v>
      </c>
      <c r="X65" s="457">
        <v>0</v>
      </c>
      <c r="Y65" s="457">
        <v>0</v>
      </c>
      <c r="Z65" s="457">
        <v>2</v>
      </c>
      <c r="AA65" s="457">
        <v>0</v>
      </c>
      <c r="AB65" s="457">
        <v>0</v>
      </c>
      <c r="AC65" s="457">
        <v>5</v>
      </c>
      <c r="AD65" s="457">
        <v>2</v>
      </c>
      <c r="AE65" s="457">
        <v>0</v>
      </c>
      <c r="AF65" s="457">
        <v>0</v>
      </c>
      <c r="AG65" s="457">
        <v>57</v>
      </c>
      <c r="AH65" s="457">
        <v>0</v>
      </c>
      <c r="AI65" s="457">
        <v>1</v>
      </c>
      <c r="AJ65" s="457">
        <v>0</v>
      </c>
      <c r="AK65" s="457">
        <v>0</v>
      </c>
      <c r="AL65" s="457">
        <v>1</v>
      </c>
      <c r="AM65" s="457">
        <v>4</v>
      </c>
      <c r="AN65" s="457">
        <v>11</v>
      </c>
      <c r="AO65" s="457">
        <v>0</v>
      </c>
      <c r="AP65" s="458">
        <f>SUM(S65:AO65)+R65+C65+D65</f>
        <v>318</v>
      </c>
    </row>
    <row r="66" spans="1:42" s="216" customFormat="1" ht="42" customHeight="1" x14ac:dyDescent="0.35">
      <c r="A66" s="560" t="s">
        <v>260</v>
      </c>
      <c r="B66" s="561"/>
      <c r="C66" s="457">
        <v>122</v>
      </c>
      <c r="D66" s="457">
        <v>5</v>
      </c>
      <c r="E66" s="457">
        <v>331</v>
      </c>
      <c r="F66" s="457">
        <v>218</v>
      </c>
      <c r="G66" s="457">
        <v>221</v>
      </c>
      <c r="H66" s="457">
        <v>0</v>
      </c>
      <c r="I66" s="457">
        <v>75</v>
      </c>
      <c r="J66" s="457">
        <v>0</v>
      </c>
      <c r="K66" s="457">
        <v>530</v>
      </c>
      <c r="L66" s="457">
        <v>679</v>
      </c>
      <c r="M66" s="457">
        <v>0</v>
      </c>
      <c r="N66" s="457">
        <v>649</v>
      </c>
      <c r="O66" s="457">
        <v>77</v>
      </c>
      <c r="P66" s="457">
        <v>46</v>
      </c>
      <c r="Q66" s="457">
        <v>292</v>
      </c>
      <c r="R66" s="457">
        <f t="shared" si="21"/>
        <v>3118</v>
      </c>
      <c r="S66" s="457">
        <v>0</v>
      </c>
      <c r="T66" s="457">
        <v>50</v>
      </c>
      <c r="U66" s="457">
        <v>1086</v>
      </c>
      <c r="V66" s="457">
        <v>833</v>
      </c>
      <c r="W66" s="457">
        <v>331</v>
      </c>
      <c r="X66" s="457">
        <v>233</v>
      </c>
      <c r="Y66" s="457">
        <v>3</v>
      </c>
      <c r="Z66" s="457">
        <v>0</v>
      </c>
      <c r="AA66" s="457">
        <v>0</v>
      </c>
      <c r="AB66" s="457">
        <v>1</v>
      </c>
      <c r="AC66" s="457">
        <v>6</v>
      </c>
      <c r="AD66" s="457">
        <v>5</v>
      </c>
      <c r="AE66" s="457">
        <v>1</v>
      </c>
      <c r="AF66" s="457">
        <v>4</v>
      </c>
      <c r="AG66" s="457">
        <v>330</v>
      </c>
      <c r="AH66" s="457">
        <v>0</v>
      </c>
      <c r="AI66" s="457">
        <v>2</v>
      </c>
      <c r="AJ66" s="457">
        <v>24</v>
      </c>
      <c r="AK66" s="457">
        <v>220</v>
      </c>
      <c r="AL66" s="457">
        <v>35</v>
      </c>
      <c r="AM66" s="457">
        <v>75</v>
      </c>
      <c r="AN66" s="457">
        <v>4</v>
      </c>
      <c r="AO66" s="457">
        <v>0</v>
      </c>
      <c r="AP66" s="458">
        <f>SUM(S66:AO66)+R66+C66+D66</f>
        <v>6488</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2">C8+C10+C39</f>
        <v>11017</v>
      </c>
      <c r="D68" s="228">
        <f t="shared" si="22"/>
        <v>1601</v>
      </c>
      <c r="E68" s="228">
        <f t="shared" si="22"/>
        <v>50493</v>
      </c>
      <c r="F68" s="228">
        <f t="shared" si="22"/>
        <v>9805</v>
      </c>
      <c r="G68" s="228">
        <f t="shared" si="22"/>
        <v>17919</v>
      </c>
      <c r="H68" s="228">
        <f t="shared" si="22"/>
        <v>637</v>
      </c>
      <c r="I68" s="228">
        <f t="shared" si="22"/>
        <v>15828</v>
      </c>
      <c r="J68" s="228">
        <f t="shared" si="22"/>
        <v>4736</v>
      </c>
      <c r="K68" s="228">
        <f t="shared" si="22"/>
        <v>29932</v>
      </c>
      <c r="L68" s="228">
        <f t="shared" si="22"/>
        <v>50558</v>
      </c>
      <c r="M68" s="228">
        <f t="shared" si="22"/>
        <v>1773</v>
      </c>
      <c r="N68" s="228">
        <f t="shared" si="22"/>
        <v>5088</v>
      </c>
      <c r="O68" s="228">
        <f t="shared" si="22"/>
        <v>17643</v>
      </c>
      <c r="P68" s="228">
        <f t="shared" si="22"/>
        <v>23073</v>
      </c>
      <c r="Q68" s="228">
        <f t="shared" si="22"/>
        <v>15973</v>
      </c>
      <c r="R68" s="228">
        <f t="shared" si="22"/>
        <v>243458</v>
      </c>
      <c r="S68" s="228">
        <f t="shared" si="22"/>
        <v>125</v>
      </c>
      <c r="T68" s="228">
        <f t="shared" si="22"/>
        <v>9475</v>
      </c>
      <c r="U68" s="228">
        <f t="shared" si="22"/>
        <v>154564</v>
      </c>
      <c r="V68" s="228">
        <f t="shared" si="22"/>
        <v>99561</v>
      </c>
      <c r="W68" s="228">
        <f t="shared" si="22"/>
        <v>91357</v>
      </c>
      <c r="X68" s="228">
        <f t="shared" si="22"/>
        <v>65398</v>
      </c>
      <c r="Y68" s="228">
        <f t="shared" si="22"/>
        <v>552</v>
      </c>
      <c r="Z68" s="228">
        <f t="shared" si="22"/>
        <v>213</v>
      </c>
      <c r="AA68" s="228">
        <f t="shared" si="22"/>
        <v>398</v>
      </c>
      <c r="AB68" s="228">
        <f t="shared" si="22"/>
        <v>361</v>
      </c>
      <c r="AC68" s="228">
        <f t="shared" si="22"/>
        <v>3692</v>
      </c>
      <c r="AD68" s="228">
        <f t="shared" si="22"/>
        <v>2550</v>
      </c>
      <c r="AE68" s="228">
        <f t="shared" si="22"/>
        <v>226</v>
      </c>
      <c r="AF68" s="228">
        <f t="shared" si="22"/>
        <v>1673</v>
      </c>
      <c r="AG68" s="228">
        <f t="shared" si="22"/>
        <v>123500</v>
      </c>
      <c r="AH68" s="228">
        <f t="shared" si="22"/>
        <v>72</v>
      </c>
      <c r="AI68" s="228">
        <f t="shared" si="22"/>
        <v>656</v>
      </c>
      <c r="AJ68" s="228">
        <f t="shared" si="22"/>
        <v>5121</v>
      </c>
      <c r="AK68" s="228">
        <f t="shared" si="22"/>
        <v>32462</v>
      </c>
      <c r="AL68" s="228">
        <f t="shared" si="22"/>
        <v>5697</v>
      </c>
      <c r="AM68" s="228">
        <f t="shared" si="22"/>
        <v>7362</v>
      </c>
      <c r="AN68" s="228">
        <f t="shared" si="22"/>
        <v>457</v>
      </c>
      <c r="AO68" s="228">
        <f t="shared" si="22"/>
        <v>6</v>
      </c>
      <c r="AP68" s="229">
        <f t="shared" si="22"/>
        <v>861554</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3" top="0.82677165354330717" bottom="0.70866141732283472" header="0.51181102362204722" footer="0.51181102362204722"/>
  <pageSetup paperSize="9" scale="41" fitToWidth="2" orientation="portrait" r:id="rId1"/>
  <headerFooter alignWithMargins="0"/>
  <colBreaks count="1" manualBreakCount="1">
    <brk id="21" max="68"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47"/>
  <sheetViews>
    <sheetView showGridLines="0" view="pageBreakPreview" zoomScale="75" zoomScaleNormal="75" zoomScaleSheetLayoutView="75"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59"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201</v>
      </c>
    </row>
    <row r="3" spans="1:42" s="197" customFormat="1" ht="27.9" customHeight="1" x14ac:dyDescent="0.4">
      <c r="T3" s="198"/>
      <c r="U3" s="235" t="s">
        <v>5</v>
      </c>
      <c r="V3" s="236" t="s">
        <v>10</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203</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42</v>
      </c>
      <c r="D8" s="451">
        <f t="shared" si="0"/>
        <v>0</v>
      </c>
      <c r="E8" s="451">
        <f t="shared" si="0"/>
        <v>613</v>
      </c>
      <c r="F8" s="451">
        <f t="shared" si="0"/>
        <v>62</v>
      </c>
      <c r="G8" s="451">
        <f t="shared" si="0"/>
        <v>57</v>
      </c>
      <c r="H8" s="451">
        <f t="shared" si="0"/>
        <v>0</v>
      </c>
      <c r="I8" s="451">
        <f t="shared" si="0"/>
        <v>7</v>
      </c>
      <c r="J8" s="451">
        <f t="shared" si="0"/>
        <v>103</v>
      </c>
      <c r="K8" s="451">
        <f t="shared" si="0"/>
        <v>21</v>
      </c>
      <c r="L8" s="451">
        <f t="shared" si="0"/>
        <v>20</v>
      </c>
      <c r="M8" s="451">
        <f t="shared" si="0"/>
        <v>1</v>
      </c>
      <c r="N8" s="451">
        <f t="shared" si="0"/>
        <v>63</v>
      </c>
      <c r="O8" s="451">
        <f t="shared" si="0"/>
        <v>12</v>
      </c>
      <c r="P8" s="451">
        <f t="shared" si="0"/>
        <v>126</v>
      </c>
      <c r="Q8" s="451">
        <f t="shared" si="0"/>
        <v>72</v>
      </c>
      <c r="R8" s="451">
        <f t="shared" si="0"/>
        <v>1157</v>
      </c>
      <c r="S8" s="451">
        <f t="shared" si="0"/>
        <v>0</v>
      </c>
      <c r="T8" s="451">
        <f t="shared" si="0"/>
        <v>6</v>
      </c>
      <c r="U8" s="451">
        <f t="shared" si="0"/>
        <v>89</v>
      </c>
      <c r="V8" s="451">
        <f t="shared" si="0"/>
        <v>880</v>
      </c>
      <c r="W8" s="451">
        <f t="shared" si="0"/>
        <v>213</v>
      </c>
      <c r="X8" s="451">
        <f t="shared" si="0"/>
        <v>8529</v>
      </c>
      <c r="Y8" s="451">
        <f t="shared" si="0"/>
        <v>58</v>
      </c>
      <c r="Z8" s="451">
        <f t="shared" si="0"/>
        <v>0</v>
      </c>
      <c r="AA8" s="451">
        <f t="shared" si="0"/>
        <v>12</v>
      </c>
      <c r="AB8" s="451">
        <f t="shared" si="0"/>
        <v>37</v>
      </c>
      <c r="AC8" s="451">
        <f t="shared" si="0"/>
        <v>1013</v>
      </c>
      <c r="AD8" s="451">
        <f t="shared" si="0"/>
        <v>169</v>
      </c>
      <c r="AE8" s="451">
        <f t="shared" si="0"/>
        <v>3</v>
      </c>
      <c r="AF8" s="451">
        <f t="shared" si="0"/>
        <v>76</v>
      </c>
      <c r="AG8" s="451">
        <f t="shared" si="0"/>
        <v>27167</v>
      </c>
      <c r="AH8" s="451">
        <f t="shared" si="0"/>
        <v>36</v>
      </c>
      <c r="AI8" s="451">
        <f t="shared" si="0"/>
        <v>57</v>
      </c>
      <c r="AJ8" s="451">
        <f t="shared" si="0"/>
        <v>759</v>
      </c>
      <c r="AK8" s="451">
        <f t="shared" si="0"/>
        <v>3473</v>
      </c>
      <c r="AL8" s="451">
        <f t="shared" si="0"/>
        <v>226</v>
      </c>
      <c r="AM8" s="451">
        <f t="shared" si="0"/>
        <v>1416</v>
      </c>
      <c r="AN8" s="451">
        <f t="shared" si="0"/>
        <v>197</v>
      </c>
      <c r="AO8" s="451">
        <f t="shared" si="0"/>
        <v>0</v>
      </c>
      <c r="AP8" s="452">
        <f t="shared" si="0"/>
        <v>45615</v>
      </c>
    </row>
    <row r="9" spans="1:42" s="216" customFormat="1" ht="21" customHeight="1" x14ac:dyDescent="0.35">
      <c r="A9" s="214"/>
      <c r="B9" s="215" t="s">
        <v>35</v>
      </c>
      <c r="C9" s="453">
        <v>42</v>
      </c>
      <c r="D9" s="453">
        <v>0</v>
      </c>
      <c r="E9" s="453">
        <v>613</v>
      </c>
      <c r="F9" s="453">
        <v>62</v>
      </c>
      <c r="G9" s="453">
        <v>57</v>
      </c>
      <c r="H9" s="453">
        <v>0</v>
      </c>
      <c r="I9" s="453">
        <v>7</v>
      </c>
      <c r="J9" s="453">
        <v>103</v>
      </c>
      <c r="K9" s="453">
        <v>21</v>
      </c>
      <c r="L9" s="453">
        <v>20</v>
      </c>
      <c r="M9" s="453">
        <v>1</v>
      </c>
      <c r="N9" s="453">
        <v>63</v>
      </c>
      <c r="O9" s="453">
        <v>12</v>
      </c>
      <c r="P9" s="453">
        <v>126</v>
      </c>
      <c r="Q9" s="453">
        <v>72</v>
      </c>
      <c r="R9" s="453">
        <f>SUM(E9:Q9)</f>
        <v>1157</v>
      </c>
      <c r="S9" s="453">
        <v>0</v>
      </c>
      <c r="T9" s="453">
        <v>6</v>
      </c>
      <c r="U9" s="453">
        <v>89</v>
      </c>
      <c r="V9" s="453">
        <v>880</v>
      </c>
      <c r="W9" s="453">
        <v>213</v>
      </c>
      <c r="X9" s="453">
        <v>8529</v>
      </c>
      <c r="Y9" s="453">
        <v>58</v>
      </c>
      <c r="Z9" s="453">
        <v>0</v>
      </c>
      <c r="AA9" s="453">
        <v>12</v>
      </c>
      <c r="AB9" s="453">
        <v>37</v>
      </c>
      <c r="AC9" s="453">
        <v>1013</v>
      </c>
      <c r="AD9" s="453">
        <v>169</v>
      </c>
      <c r="AE9" s="453">
        <v>3</v>
      </c>
      <c r="AF9" s="453">
        <v>76</v>
      </c>
      <c r="AG9" s="453">
        <v>27167</v>
      </c>
      <c r="AH9" s="453">
        <v>36</v>
      </c>
      <c r="AI9" s="453">
        <v>57</v>
      </c>
      <c r="AJ9" s="453">
        <v>759</v>
      </c>
      <c r="AK9" s="453">
        <v>3473</v>
      </c>
      <c r="AL9" s="453">
        <v>226</v>
      </c>
      <c r="AM9" s="453">
        <v>1416</v>
      </c>
      <c r="AN9" s="453">
        <v>197</v>
      </c>
      <c r="AO9" s="453">
        <v>0</v>
      </c>
      <c r="AP9" s="454">
        <f>SUM(S9:AO9)+R9+C9+D9</f>
        <v>45615</v>
      </c>
    </row>
    <row r="10" spans="1:42" s="213" customFormat="1" ht="33.9" customHeight="1" x14ac:dyDescent="0.35">
      <c r="A10" s="211" t="s">
        <v>36</v>
      </c>
      <c r="B10" s="217"/>
      <c r="C10" s="455">
        <f>C11+C15+C18+C22+C29+C38</f>
        <v>4094</v>
      </c>
      <c r="D10" s="455">
        <f t="shared" ref="D10:AP10" si="1">D11+D15+D18+D22+D29+D38</f>
        <v>4</v>
      </c>
      <c r="E10" s="455">
        <f t="shared" si="1"/>
        <v>12244</v>
      </c>
      <c r="F10" s="455">
        <f t="shared" si="1"/>
        <v>4385</v>
      </c>
      <c r="G10" s="455">
        <f t="shared" si="1"/>
        <v>2254</v>
      </c>
      <c r="H10" s="455">
        <f t="shared" si="1"/>
        <v>23</v>
      </c>
      <c r="I10" s="455">
        <f t="shared" si="1"/>
        <v>1478</v>
      </c>
      <c r="J10" s="455">
        <f t="shared" si="1"/>
        <v>2041</v>
      </c>
      <c r="K10" s="455">
        <f t="shared" si="1"/>
        <v>2165</v>
      </c>
      <c r="L10" s="455">
        <f t="shared" si="1"/>
        <v>2336</v>
      </c>
      <c r="M10" s="455">
        <f t="shared" si="1"/>
        <v>1441</v>
      </c>
      <c r="N10" s="455">
        <f t="shared" si="1"/>
        <v>866</v>
      </c>
      <c r="O10" s="455">
        <f t="shared" si="1"/>
        <v>1366</v>
      </c>
      <c r="P10" s="455">
        <f t="shared" si="1"/>
        <v>2742</v>
      </c>
      <c r="Q10" s="455">
        <f t="shared" si="1"/>
        <v>2087</v>
      </c>
      <c r="R10" s="455">
        <f t="shared" si="1"/>
        <v>35428</v>
      </c>
      <c r="S10" s="455">
        <f t="shared" si="1"/>
        <v>11</v>
      </c>
      <c r="T10" s="455">
        <f t="shared" si="1"/>
        <v>277</v>
      </c>
      <c r="U10" s="455">
        <f t="shared" si="1"/>
        <v>1430</v>
      </c>
      <c r="V10" s="455">
        <f t="shared" si="1"/>
        <v>13362</v>
      </c>
      <c r="W10" s="455">
        <f t="shared" si="1"/>
        <v>4727</v>
      </c>
      <c r="X10" s="455">
        <f t="shared" si="1"/>
        <v>33795</v>
      </c>
      <c r="Y10" s="455">
        <f t="shared" si="1"/>
        <v>136</v>
      </c>
      <c r="Z10" s="455">
        <f t="shared" si="1"/>
        <v>0</v>
      </c>
      <c r="AA10" s="455">
        <f t="shared" si="1"/>
        <v>133</v>
      </c>
      <c r="AB10" s="455">
        <f t="shared" si="1"/>
        <v>589</v>
      </c>
      <c r="AC10" s="455">
        <f t="shared" si="1"/>
        <v>1126</v>
      </c>
      <c r="AD10" s="455">
        <f t="shared" si="1"/>
        <v>923</v>
      </c>
      <c r="AE10" s="455">
        <f t="shared" si="1"/>
        <v>33</v>
      </c>
      <c r="AF10" s="455">
        <f t="shared" si="1"/>
        <v>433</v>
      </c>
      <c r="AG10" s="455">
        <f t="shared" si="1"/>
        <v>101513</v>
      </c>
      <c r="AH10" s="455">
        <f t="shared" si="1"/>
        <v>114</v>
      </c>
      <c r="AI10" s="455">
        <f t="shared" si="1"/>
        <v>331</v>
      </c>
      <c r="AJ10" s="455">
        <f t="shared" si="1"/>
        <v>7751</v>
      </c>
      <c r="AK10" s="455">
        <f t="shared" si="1"/>
        <v>48964</v>
      </c>
      <c r="AL10" s="455">
        <f t="shared" si="1"/>
        <v>2050</v>
      </c>
      <c r="AM10" s="455">
        <f t="shared" si="1"/>
        <v>9617</v>
      </c>
      <c r="AN10" s="455">
        <f t="shared" si="1"/>
        <v>375</v>
      </c>
      <c r="AO10" s="455">
        <f t="shared" si="1"/>
        <v>0</v>
      </c>
      <c r="AP10" s="456">
        <f t="shared" si="1"/>
        <v>267216</v>
      </c>
    </row>
    <row r="11" spans="1:42" s="220" customFormat="1" ht="26.4" customHeight="1" x14ac:dyDescent="0.35">
      <c r="A11" s="218" t="s">
        <v>37</v>
      </c>
      <c r="B11" s="219"/>
      <c r="C11" s="457">
        <f t="shared" ref="C11:AP11" si="2">SUM(C12:C14)</f>
        <v>1373</v>
      </c>
      <c r="D11" s="457">
        <f t="shared" si="2"/>
        <v>2</v>
      </c>
      <c r="E11" s="457">
        <f t="shared" si="2"/>
        <v>3071</v>
      </c>
      <c r="F11" s="457">
        <f t="shared" si="2"/>
        <v>248</v>
      </c>
      <c r="G11" s="457">
        <f t="shared" si="2"/>
        <v>650</v>
      </c>
      <c r="H11" s="457">
        <f t="shared" si="2"/>
        <v>17</v>
      </c>
      <c r="I11" s="457">
        <f t="shared" si="2"/>
        <v>1004</v>
      </c>
      <c r="J11" s="457">
        <f t="shared" si="2"/>
        <v>1887</v>
      </c>
      <c r="K11" s="457">
        <f t="shared" si="2"/>
        <v>381</v>
      </c>
      <c r="L11" s="457">
        <f t="shared" si="2"/>
        <v>357</v>
      </c>
      <c r="M11" s="457">
        <f t="shared" si="2"/>
        <v>50</v>
      </c>
      <c r="N11" s="457">
        <f t="shared" si="2"/>
        <v>282</v>
      </c>
      <c r="O11" s="457">
        <f t="shared" si="2"/>
        <v>304</v>
      </c>
      <c r="P11" s="457">
        <f t="shared" si="2"/>
        <v>573</v>
      </c>
      <c r="Q11" s="457">
        <f t="shared" si="2"/>
        <v>525</v>
      </c>
      <c r="R11" s="457">
        <f t="shared" si="2"/>
        <v>9349</v>
      </c>
      <c r="S11" s="457">
        <f t="shared" si="2"/>
        <v>0</v>
      </c>
      <c r="T11" s="457">
        <f t="shared" si="2"/>
        <v>70</v>
      </c>
      <c r="U11" s="457">
        <f t="shared" si="2"/>
        <v>413</v>
      </c>
      <c r="V11" s="457">
        <f t="shared" si="2"/>
        <v>3481</v>
      </c>
      <c r="W11" s="457">
        <f t="shared" si="2"/>
        <v>1312</v>
      </c>
      <c r="X11" s="457">
        <f t="shared" si="2"/>
        <v>10199</v>
      </c>
      <c r="Y11" s="457">
        <f t="shared" si="2"/>
        <v>37</v>
      </c>
      <c r="Z11" s="457">
        <f t="shared" si="2"/>
        <v>0</v>
      </c>
      <c r="AA11" s="457">
        <f t="shared" si="2"/>
        <v>42</v>
      </c>
      <c r="AB11" s="457">
        <f t="shared" si="2"/>
        <v>144</v>
      </c>
      <c r="AC11" s="457">
        <f t="shared" si="2"/>
        <v>405</v>
      </c>
      <c r="AD11" s="457">
        <f t="shared" si="2"/>
        <v>230</v>
      </c>
      <c r="AE11" s="457">
        <f t="shared" si="2"/>
        <v>4</v>
      </c>
      <c r="AF11" s="457">
        <f t="shared" si="2"/>
        <v>69</v>
      </c>
      <c r="AG11" s="457">
        <f t="shared" si="2"/>
        <v>30028</v>
      </c>
      <c r="AH11" s="457">
        <f t="shared" si="2"/>
        <v>33</v>
      </c>
      <c r="AI11" s="457">
        <f t="shared" si="2"/>
        <v>62</v>
      </c>
      <c r="AJ11" s="457">
        <f t="shared" si="2"/>
        <v>2487</v>
      </c>
      <c r="AK11" s="457">
        <f t="shared" si="2"/>
        <v>11874</v>
      </c>
      <c r="AL11" s="457">
        <f t="shared" si="2"/>
        <v>759</v>
      </c>
      <c r="AM11" s="457">
        <f t="shared" si="2"/>
        <v>2938</v>
      </c>
      <c r="AN11" s="457">
        <f t="shared" si="2"/>
        <v>109</v>
      </c>
      <c r="AO11" s="457">
        <f t="shared" si="2"/>
        <v>0</v>
      </c>
      <c r="AP11" s="458">
        <f t="shared" si="2"/>
        <v>75420</v>
      </c>
    </row>
    <row r="12" spans="1:42" s="216" customFormat="1" ht="21" customHeight="1" x14ac:dyDescent="0.35">
      <c r="A12" s="221"/>
      <c r="B12" s="215" t="s">
        <v>37</v>
      </c>
      <c r="C12" s="453">
        <v>246</v>
      </c>
      <c r="D12" s="453">
        <v>0</v>
      </c>
      <c r="E12" s="453">
        <v>812</v>
      </c>
      <c r="F12" s="453">
        <v>60</v>
      </c>
      <c r="G12" s="453">
        <v>277</v>
      </c>
      <c r="H12" s="453">
        <v>17</v>
      </c>
      <c r="I12" s="453">
        <v>129</v>
      </c>
      <c r="J12" s="453">
        <v>31</v>
      </c>
      <c r="K12" s="453">
        <v>90</v>
      </c>
      <c r="L12" s="453">
        <v>111</v>
      </c>
      <c r="M12" s="453">
        <v>28</v>
      </c>
      <c r="N12" s="453">
        <v>115</v>
      </c>
      <c r="O12" s="453">
        <v>255</v>
      </c>
      <c r="P12" s="453">
        <v>23</v>
      </c>
      <c r="Q12" s="453">
        <v>233</v>
      </c>
      <c r="R12" s="453">
        <f>SUM(E12:Q12)</f>
        <v>2181</v>
      </c>
      <c r="S12" s="453">
        <v>0</v>
      </c>
      <c r="T12" s="453">
        <v>19</v>
      </c>
      <c r="U12" s="453">
        <v>181</v>
      </c>
      <c r="V12" s="453">
        <v>1659</v>
      </c>
      <c r="W12" s="453">
        <v>404</v>
      </c>
      <c r="X12" s="453">
        <v>6181</v>
      </c>
      <c r="Y12" s="453">
        <v>26</v>
      </c>
      <c r="Z12" s="453">
        <v>0</v>
      </c>
      <c r="AA12" s="453">
        <v>36</v>
      </c>
      <c r="AB12" s="453">
        <v>67</v>
      </c>
      <c r="AC12" s="453">
        <v>332</v>
      </c>
      <c r="AD12" s="453">
        <v>134</v>
      </c>
      <c r="AE12" s="453">
        <v>0</v>
      </c>
      <c r="AF12" s="453">
        <v>38</v>
      </c>
      <c r="AG12" s="453">
        <v>19648</v>
      </c>
      <c r="AH12" s="453">
        <v>25</v>
      </c>
      <c r="AI12" s="453">
        <v>52</v>
      </c>
      <c r="AJ12" s="453">
        <v>1858</v>
      </c>
      <c r="AK12" s="453">
        <v>4862</v>
      </c>
      <c r="AL12" s="453">
        <v>347</v>
      </c>
      <c r="AM12" s="453">
        <v>1386</v>
      </c>
      <c r="AN12" s="453">
        <v>67</v>
      </c>
      <c r="AO12" s="453">
        <v>0</v>
      </c>
      <c r="AP12" s="454">
        <f>SUM(S12:AO12)+R12+C12+D12</f>
        <v>39749</v>
      </c>
    </row>
    <row r="13" spans="1:42" s="216" customFormat="1" ht="21" customHeight="1" x14ac:dyDescent="0.35">
      <c r="A13" s="214"/>
      <c r="B13" s="215" t="s">
        <v>38</v>
      </c>
      <c r="C13" s="453">
        <v>387</v>
      </c>
      <c r="D13" s="453">
        <v>0</v>
      </c>
      <c r="E13" s="453">
        <v>376</v>
      </c>
      <c r="F13" s="453">
        <v>32</v>
      </c>
      <c r="G13" s="453">
        <v>178</v>
      </c>
      <c r="H13" s="453">
        <v>0</v>
      </c>
      <c r="I13" s="453">
        <v>87</v>
      </c>
      <c r="J13" s="453">
        <v>1722</v>
      </c>
      <c r="K13" s="453">
        <v>58</v>
      </c>
      <c r="L13" s="453">
        <v>61</v>
      </c>
      <c r="M13" s="453">
        <v>3</v>
      </c>
      <c r="N13" s="453">
        <v>25</v>
      </c>
      <c r="O13" s="453">
        <v>35</v>
      </c>
      <c r="P13" s="453">
        <v>267</v>
      </c>
      <c r="Q13" s="453">
        <v>64</v>
      </c>
      <c r="R13" s="453">
        <f>SUM(E13:Q13)</f>
        <v>2908</v>
      </c>
      <c r="S13" s="453">
        <v>0</v>
      </c>
      <c r="T13" s="453">
        <v>19</v>
      </c>
      <c r="U13" s="453">
        <v>62</v>
      </c>
      <c r="V13" s="453">
        <v>749</v>
      </c>
      <c r="W13" s="453">
        <v>340</v>
      </c>
      <c r="X13" s="453">
        <v>1643</v>
      </c>
      <c r="Y13" s="453">
        <v>6</v>
      </c>
      <c r="Z13" s="453">
        <v>0</v>
      </c>
      <c r="AA13" s="453">
        <v>1</v>
      </c>
      <c r="AB13" s="453">
        <v>29</v>
      </c>
      <c r="AC13" s="453">
        <v>40</v>
      </c>
      <c r="AD13" s="453">
        <v>42</v>
      </c>
      <c r="AE13" s="453">
        <v>1</v>
      </c>
      <c r="AF13" s="453">
        <v>17</v>
      </c>
      <c r="AG13" s="453">
        <v>4219</v>
      </c>
      <c r="AH13" s="453">
        <v>5</v>
      </c>
      <c r="AI13" s="453">
        <v>4</v>
      </c>
      <c r="AJ13" s="453">
        <v>453</v>
      </c>
      <c r="AK13" s="453">
        <v>3144</v>
      </c>
      <c r="AL13" s="453">
        <v>171</v>
      </c>
      <c r="AM13" s="453">
        <v>377</v>
      </c>
      <c r="AN13" s="453">
        <v>11</v>
      </c>
      <c r="AO13" s="453">
        <v>0</v>
      </c>
      <c r="AP13" s="454">
        <f>SUM(S13:AO13)+R13+C13+D13</f>
        <v>14628</v>
      </c>
    </row>
    <row r="14" spans="1:42" s="216" customFormat="1" ht="21" customHeight="1" x14ac:dyDescent="0.35">
      <c r="A14" s="222"/>
      <c r="B14" s="215" t="s">
        <v>39</v>
      </c>
      <c r="C14" s="453">
        <v>740</v>
      </c>
      <c r="D14" s="453">
        <v>2</v>
      </c>
      <c r="E14" s="453">
        <v>1883</v>
      </c>
      <c r="F14" s="453">
        <v>156</v>
      </c>
      <c r="G14" s="453">
        <v>195</v>
      </c>
      <c r="H14" s="453">
        <v>0</v>
      </c>
      <c r="I14" s="453">
        <v>788</v>
      </c>
      <c r="J14" s="453">
        <v>134</v>
      </c>
      <c r="K14" s="453">
        <v>233</v>
      </c>
      <c r="L14" s="453">
        <v>185</v>
      </c>
      <c r="M14" s="453">
        <v>19</v>
      </c>
      <c r="N14" s="453">
        <v>142</v>
      </c>
      <c r="O14" s="453">
        <v>14</v>
      </c>
      <c r="P14" s="453">
        <v>283</v>
      </c>
      <c r="Q14" s="453">
        <v>228</v>
      </c>
      <c r="R14" s="453">
        <f>SUM(E14:Q14)</f>
        <v>4260</v>
      </c>
      <c r="S14" s="453">
        <v>0</v>
      </c>
      <c r="T14" s="453">
        <v>32</v>
      </c>
      <c r="U14" s="453">
        <v>170</v>
      </c>
      <c r="V14" s="453">
        <v>1073</v>
      </c>
      <c r="W14" s="453">
        <v>568</v>
      </c>
      <c r="X14" s="453">
        <v>2375</v>
      </c>
      <c r="Y14" s="453">
        <v>5</v>
      </c>
      <c r="Z14" s="453">
        <v>0</v>
      </c>
      <c r="AA14" s="453">
        <v>5</v>
      </c>
      <c r="AB14" s="453">
        <v>48</v>
      </c>
      <c r="AC14" s="453">
        <v>33</v>
      </c>
      <c r="AD14" s="453">
        <v>54</v>
      </c>
      <c r="AE14" s="453">
        <v>3</v>
      </c>
      <c r="AF14" s="453">
        <v>14</v>
      </c>
      <c r="AG14" s="453">
        <v>6161</v>
      </c>
      <c r="AH14" s="453">
        <v>3</v>
      </c>
      <c r="AI14" s="453">
        <v>6</v>
      </c>
      <c r="AJ14" s="453">
        <v>176</v>
      </c>
      <c r="AK14" s="453">
        <v>3868</v>
      </c>
      <c r="AL14" s="453">
        <v>241</v>
      </c>
      <c r="AM14" s="453">
        <v>1175</v>
      </c>
      <c r="AN14" s="453">
        <v>31</v>
      </c>
      <c r="AO14" s="453">
        <v>0</v>
      </c>
      <c r="AP14" s="454">
        <f>SUM(S14:AO14)+R14+C14+D14</f>
        <v>21043</v>
      </c>
    </row>
    <row r="15" spans="1:42" s="220" customFormat="1" ht="26.4" customHeight="1" x14ac:dyDescent="0.35">
      <c r="A15" s="218" t="s">
        <v>40</v>
      </c>
      <c r="B15" s="223"/>
      <c r="C15" s="457">
        <f t="shared" ref="C15:AP15" si="3">SUM(C16:C17)</f>
        <v>410</v>
      </c>
      <c r="D15" s="457">
        <f t="shared" si="3"/>
        <v>0</v>
      </c>
      <c r="E15" s="457">
        <f t="shared" si="3"/>
        <v>914</v>
      </c>
      <c r="F15" s="457">
        <f t="shared" si="3"/>
        <v>45</v>
      </c>
      <c r="G15" s="457">
        <f t="shared" si="3"/>
        <v>167</v>
      </c>
      <c r="H15" s="457">
        <f t="shared" si="3"/>
        <v>0</v>
      </c>
      <c r="I15" s="457">
        <f t="shared" si="3"/>
        <v>32</v>
      </c>
      <c r="J15" s="457">
        <f t="shared" si="3"/>
        <v>1</v>
      </c>
      <c r="K15" s="457">
        <f t="shared" si="3"/>
        <v>160</v>
      </c>
      <c r="L15" s="457">
        <f t="shared" si="3"/>
        <v>92</v>
      </c>
      <c r="M15" s="457">
        <f t="shared" si="3"/>
        <v>115</v>
      </c>
      <c r="N15" s="457">
        <f t="shared" si="3"/>
        <v>66</v>
      </c>
      <c r="O15" s="457">
        <f t="shared" si="3"/>
        <v>5</v>
      </c>
      <c r="P15" s="457">
        <f t="shared" si="3"/>
        <v>193</v>
      </c>
      <c r="Q15" s="457">
        <f t="shared" si="3"/>
        <v>230</v>
      </c>
      <c r="R15" s="457">
        <f t="shared" si="3"/>
        <v>2020</v>
      </c>
      <c r="S15" s="457">
        <f t="shared" si="3"/>
        <v>1</v>
      </c>
      <c r="T15" s="457">
        <f t="shared" si="3"/>
        <v>11</v>
      </c>
      <c r="U15" s="457">
        <f t="shared" si="3"/>
        <v>157</v>
      </c>
      <c r="V15" s="457">
        <f t="shared" si="3"/>
        <v>1817</v>
      </c>
      <c r="W15" s="457">
        <f t="shared" si="3"/>
        <v>591</v>
      </c>
      <c r="X15" s="457">
        <f t="shared" si="3"/>
        <v>4273</v>
      </c>
      <c r="Y15" s="457">
        <f t="shared" si="3"/>
        <v>10</v>
      </c>
      <c r="Z15" s="457">
        <f t="shared" si="3"/>
        <v>0</v>
      </c>
      <c r="AA15" s="457">
        <f t="shared" si="3"/>
        <v>8</v>
      </c>
      <c r="AB15" s="457">
        <f t="shared" si="3"/>
        <v>63</v>
      </c>
      <c r="AC15" s="457">
        <f t="shared" si="3"/>
        <v>113</v>
      </c>
      <c r="AD15" s="457">
        <f t="shared" si="3"/>
        <v>92</v>
      </c>
      <c r="AE15" s="457">
        <f t="shared" si="3"/>
        <v>12</v>
      </c>
      <c r="AF15" s="457">
        <f t="shared" si="3"/>
        <v>80</v>
      </c>
      <c r="AG15" s="457">
        <f t="shared" si="3"/>
        <v>13882</v>
      </c>
      <c r="AH15" s="457">
        <f t="shared" si="3"/>
        <v>8</v>
      </c>
      <c r="AI15" s="457">
        <f t="shared" si="3"/>
        <v>22</v>
      </c>
      <c r="AJ15" s="457">
        <f t="shared" si="3"/>
        <v>615</v>
      </c>
      <c r="AK15" s="457">
        <f t="shared" si="3"/>
        <v>6202</v>
      </c>
      <c r="AL15" s="457">
        <f t="shared" si="3"/>
        <v>270</v>
      </c>
      <c r="AM15" s="457">
        <f t="shared" si="3"/>
        <v>1421</v>
      </c>
      <c r="AN15" s="457">
        <f t="shared" si="3"/>
        <v>77</v>
      </c>
      <c r="AO15" s="457">
        <f t="shared" si="3"/>
        <v>0</v>
      </c>
      <c r="AP15" s="458">
        <f t="shared" si="3"/>
        <v>32155</v>
      </c>
    </row>
    <row r="16" spans="1:42" s="216" customFormat="1" ht="21" customHeight="1" x14ac:dyDescent="0.35">
      <c r="A16" s="222"/>
      <c r="B16" s="215" t="s">
        <v>41</v>
      </c>
      <c r="C16" s="453">
        <v>145</v>
      </c>
      <c r="D16" s="453">
        <v>0</v>
      </c>
      <c r="E16" s="453">
        <v>612</v>
      </c>
      <c r="F16" s="453">
        <v>31</v>
      </c>
      <c r="G16" s="453">
        <v>92</v>
      </c>
      <c r="H16" s="453">
        <v>0</v>
      </c>
      <c r="I16" s="453">
        <v>27</v>
      </c>
      <c r="J16" s="453">
        <v>0</v>
      </c>
      <c r="K16" s="453">
        <v>42</v>
      </c>
      <c r="L16" s="453">
        <v>46</v>
      </c>
      <c r="M16" s="453">
        <v>65</v>
      </c>
      <c r="N16" s="453">
        <v>12</v>
      </c>
      <c r="O16" s="453">
        <v>4</v>
      </c>
      <c r="P16" s="453">
        <v>11</v>
      </c>
      <c r="Q16" s="453">
        <v>26</v>
      </c>
      <c r="R16" s="453">
        <f>SUM(E16:Q16)</f>
        <v>968</v>
      </c>
      <c r="S16" s="453">
        <v>1</v>
      </c>
      <c r="T16" s="453">
        <v>3</v>
      </c>
      <c r="U16" s="453">
        <v>86</v>
      </c>
      <c r="V16" s="453">
        <v>1439</v>
      </c>
      <c r="W16" s="453">
        <v>412</v>
      </c>
      <c r="X16" s="453">
        <v>2498</v>
      </c>
      <c r="Y16" s="453">
        <v>4</v>
      </c>
      <c r="Z16" s="453">
        <v>0</v>
      </c>
      <c r="AA16" s="453">
        <v>3</v>
      </c>
      <c r="AB16" s="453">
        <v>38</v>
      </c>
      <c r="AC16" s="453">
        <v>68</v>
      </c>
      <c r="AD16" s="453">
        <v>56</v>
      </c>
      <c r="AE16" s="453">
        <v>1</v>
      </c>
      <c r="AF16" s="453">
        <v>48</v>
      </c>
      <c r="AG16" s="453">
        <v>9522</v>
      </c>
      <c r="AH16" s="453">
        <v>4</v>
      </c>
      <c r="AI16" s="453">
        <v>12</v>
      </c>
      <c r="AJ16" s="453">
        <v>208</v>
      </c>
      <c r="AK16" s="453">
        <v>2404</v>
      </c>
      <c r="AL16" s="453">
        <v>154</v>
      </c>
      <c r="AM16" s="453">
        <v>623</v>
      </c>
      <c r="AN16" s="453">
        <v>54</v>
      </c>
      <c r="AO16" s="453">
        <v>0</v>
      </c>
      <c r="AP16" s="454">
        <f>SUM(S16:AO16)+R16+C16+D16</f>
        <v>18751</v>
      </c>
    </row>
    <row r="17" spans="1:42" s="216" customFormat="1" ht="21" customHeight="1" x14ac:dyDescent="0.35">
      <c r="A17" s="222"/>
      <c r="B17" s="215" t="s">
        <v>42</v>
      </c>
      <c r="C17" s="453">
        <v>265</v>
      </c>
      <c r="D17" s="453">
        <v>0</v>
      </c>
      <c r="E17" s="453">
        <v>302</v>
      </c>
      <c r="F17" s="453">
        <v>14</v>
      </c>
      <c r="G17" s="453">
        <v>75</v>
      </c>
      <c r="H17" s="453">
        <v>0</v>
      </c>
      <c r="I17" s="453">
        <v>5</v>
      </c>
      <c r="J17" s="453">
        <v>1</v>
      </c>
      <c r="K17" s="453">
        <v>118</v>
      </c>
      <c r="L17" s="453">
        <v>46</v>
      </c>
      <c r="M17" s="453">
        <v>50</v>
      </c>
      <c r="N17" s="453">
        <v>54</v>
      </c>
      <c r="O17" s="453">
        <v>1</v>
      </c>
      <c r="P17" s="453">
        <v>182</v>
      </c>
      <c r="Q17" s="453">
        <v>204</v>
      </c>
      <c r="R17" s="453">
        <f>SUM(E17:Q17)</f>
        <v>1052</v>
      </c>
      <c r="S17" s="453">
        <v>0</v>
      </c>
      <c r="T17" s="453">
        <v>8</v>
      </c>
      <c r="U17" s="453">
        <v>71</v>
      </c>
      <c r="V17" s="453">
        <v>378</v>
      </c>
      <c r="W17" s="453">
        <v>179</v>
      </c>
      <c r="X17" s="453">
        <v>1775</v>
      </c>
      <c r="Y17" s="453">
        <v>6</v>
      </c>
      <c r="Z17" s="453">
        <v>0</v>
      </c>
      <c r="AA17" s="453">
        <v>5</v>
      </c>
      <c r="AB17" s="453">
        <v>25</v>
      </c>
      <c r="AC17" s="453">
        <v>45</v>
      </c>
      <c r="AD17" s="453">
        <v>36</v>
      </c>
      <c r="AE17" s="453">
        <v>11</v>
      </c>
      <c r="AF17" s="453">
        <v>32</v>
      </c>
      <c r="AG17" s="453">
        <v>4360</v>
      </c>
      <c r="AH17" s="453">
        <v>4</v>
      </c>
      <c r="AI17" s="453">
        <v>10</v>
      </c>
      <c r="AJ17" s="453">
        <v>407</v>
      </c>
      <c r="AK17" s="453">
        <v>3798</v>
      </c>
      <c r="AL17" s="453">
        <v>116</v>
      </c>
      <c r="AM17" s="453">
        <v>798</v>
      </c>
      <c r="AN17" s="453">
        <v>23</v>
      </c>
      <c r="AO17" s="453">
        <v>0</v>
      </c>
      <c r="AP17" s="454">
        <f>SUM(S17:AO17)+R17+C17+D17</f>
        <v>13404</v>
      </c>
    </row>
    <row r="18" spans="1:42" s="220" customFormat="1" ht="26.4" customHeight="1" x14ac:dyDescent="0.35">
      <c r="A18" s="218" t="s">
        <v>43</v>
      </c>
      <c r="B18" s="215"/>
      <c r="C18" s="457">
        <f t="shared" ref="C18:AP18" si="4">SUM(C19:C21)</f>
        <v>626</v>
      </c>
      <c r="D18" s="457">
        <f t="shared" si="4"/>
        <v>2</v>
      </c>
      <c r="E18" s="457">
        <f t="shared" si="4"/>
        <v>1651</v>
      </c>
      <c r="F18" s="457">
        <f t="shared" si="4"/>
        <v>252</v>
      </c>
      <c r="G18" s="457">
        <f t="shared" si="4"/>
        <v>217</v>
      </c>
      <c r="H18" s="457">
        <f t="shared" si="4"/>
        <v>0</v>
      </c>
      <c r="I18" s="457">
        <f t="shared" si="4"/>
        <v>117</v>
      </c>
      <c r="J18" s="457">
        <f t="shared" si="4"/>
        <v>16</v>
      </c>
      <c r="K18" s="457">
        <f t="shared" si="4"/>
        <v>399</v>
      </c>
      <c r="L18" s="457">
        <f t="shared" si="4"/>
        <v>707</v>
      </c>
      <c r="M18" s="457">
        <f t="shared" si="4"/>
        <v>182</v>
      </c>
      <c r="N18" s="457">
        <f t="shared" si="4"/>
        <v>85</v>
      </c>
      <c r="O18" s="457">
        <f t="shared" si="4"/>
        <v>35</v>
      </c>
      <c r="P18" s="457">
        <f t="shared" si="4"/>
        <v>267</v>
      </c>
      <c r="Q18" s="457">
        <f t="shared" si="4"/>
        <v>347</v>
      </c>
      <c r="R18" s="457">
        <f t="shared" si="4"/>
        <v>4275</v>
      </c>
      <c r="S18" s="457">
        <f t="shared" si="4"/>
        <v>0</v>
      </c>
      <c r="T18" s="457">
        <f t="shared" si="4"/>
        <v>62</v>
      </c>
      <c r="U18" s="457">
        <f t="shared" si="4"/>
        <v>163</v>
      </c>
      <c r="V18" s="457">
        <f t="shared" si="4"/>
        <v>1679</v>
      </c>
      <c r="W18" s="457">
        <f t="shared" si="4"/>
        <v>1119</v>
      </c>
      <c r="X18" s="457">
        <f t="shared" si="4"/>
        <v>5751</v>
      </c>
      <c r="Y18" s="457">
        <f t="shared" si="4"/>
        <v>24</v>
      </c>
      <c r="Z18" s="457">
        <f t="shared" si="4"/>
        <v>0</v>
      </c>
      <c r="AA18" s="457">
        <f t="shared" si="4"/>
        <v>29</v>
      </c>
      <c r="AB18" s="457">
        <f t="shared" si="4"/>
        <v>84</v>
      </c>
      <c r="AC18" s="457">
        <f t="shared" si="4"/>
        <v>61</v>
      </c>
      <c r="AD18" s="457">
        <f t="shared" si="4"/>
        <v>121</v>
      </c>
      <c r="AE18" s="457">
        <f t="shared" si="4"/>
        <v>5</v>
      </c>
      <c r="AF18" s="457">
        <f t="shared" si="4"/>
        <v>36</v>
      </c>
      <c r="AG18" s="457">
        <f t="shared" si="4"/>
        <v>15006</v>
      </c>
      <c r="AH18" s="457">
        <f t="shared" si="4"/>
        <v>8</v>
      </c>
      <c r="AI18" s="457">
        <f t="shared" si="4"/>
        <v>82</v>
      </c>
      <c r="AJ18" s="457">
        <f t="shared" si="4"/>
        <v>1009</v>
      </c>
      <c r="AK18" s="457">
        <f t="shared" si="4"/>
        <v>7402</v>
      </c>
      <c r="AL18" s="457">
        <f t="shared" si="4"/>
        <v>265</v>
      </c>
      <c r="AM18" s="457">
        <f t="shared" si="4"/>
        <v>1168</v>
      </c>
      <c r="AN18" s="457">
        <f t="shared" si="4"/>
        <v>34</v>
      </c>
      <c r="AO18" s="457">
        <f t="shared" si="4"/>
        <v>0</v>
      </c>
      <c r="AP18" s="458">
        <f t="shared" si="4"/>
        <v>39011</v>
      </c>
    </row>
    <row r="19" spans="1:42" s="216" customFormat="1" ht="21" customHeight="1" x14ac:dyDescent="0.35">
      <c r="A19" s="222"/>
      <c r="B19" s="215" t="s">
        <v>44</v>
      </c>
      <c r="C19" s="453">
        <v>180</v>
      </c>
      <c r="D19" s="453">
        <v>0</v>
      </c>
      <c r="E19" s="453">
        <v>660</v>
      </c>
      <c r="F19" s="453">
        <v>134</v>
      </c>
      <c r="G19" s="453">
        <v>65</v>
      </c>
      <c r="H19" s="453">
        <v>0</v>
      </c>
      <c r="I19" s="453">
        <v>109</v>
      </c>
      <c r="J19" s="453">
        <v>2</v>
      </c>
      <c r="K19" s="453">
        <v>132</v>
      </c>
      <c r="L19" s="453">
        <v>213</v>
      </c>
      <c r="M19" s="453">
        <v>23</v>
      </c>
      <c r="N19" s="453">
        <v>36</v>
      </c>
      <c r="O19" s="453">
        <v>6</v>
      </c>
      <c r="P19" s="453">
        <v>229</v>
      </c>
      <c r="Q19" s="453">
        <v>76</v>
      </c>
      <c r="R19" s="453">
        <f>SUM(E19:Q19)</f>
        <v>1685</v>
      </c>
      <c r="S19" s="453">
        <v>0</v>
      </c>
      <c r="T19" s="453">
        <v>14</v>
      </c>
      <c r="U19" s="453">
        <v>63</v>
      </c>
      <c r="V19" s="453">
        <v>899</v>
      </c>
      <c r="W19" s="453">
        <v>597</v>
      </c>
      <c r="X19" s="453">
        <v>2760</v>
      </c>
      <c r="Y19" s="453">
        <v>15</v>
      </c>
      <c r="Z19" s="453">
        <v>0</v>
      </c>
      <c r="AA19" s="453">
        <v>26</v>
      </c>
      <c r="AB19" s="453">
        <v>35</v>
      </c>
      <c r="AC19" s="453">
        <v>43</v>
      </c>
      <c r="AD19" s="453">
        <v>77</v>
      </c>
      <c r="AE19" s="453">
        <v>4</v>
      </c>
      <c r="AF19" s="453">
        <v>14</v>
      </c>
      <c r="AG19" s="453">
        <v>8920</v>
      </c>
      <c r="AH19" s="453">
        <v>5</v>
      </c>
      <c r="AI19" s="453">
        <v>48</v>
      </c>
      <c r="AJ19" s="453">
        <v>664</v>
      </c>
      <c r="AK19" s="453">
        <v>4858</v>
      </c>
      <c r="AL19" s="453">
        <v>146</v>
      </c>
      <c r="AM19" s="453">
        <v>686</v>
      </c>
      <c r="AN19" s="453">
        <v>14</v>
      </c>
      <c r="AO19" s="453">
        <v>0</v>
      </c>
      <c r="AP19" s="454">
        <f>SUM(S19:AO19)+R19+C19+D19</f>
        <v>21753</v>
      </c>
    </row>
    <row r="20" spans="1:42" s="216" customFormat="1" ht="21" customHeight="1" x14ac:dyDescent="0.35">
      <c r="A20" s="224"/>
      <c r="B20" s="215" t="s">
        <v>45</v>
      </c>
      <c r="C20" s="453">
        <v>227</v>
      </c>
      <c r="D20" s="453">
        <v>2</v>
      </c>
      <c r="E20" s="453">
        <v>577</v>
      </c>
      <c r="F20" s="453">
        <v>85</v>
      </c>
      <c r="G20" s="453">
        <v>135</v>
      </c>
      <c r="H20" s="453">
        <v>0</v>
      </c>
      <c r="I20" s="453">
        <v>3</v>
      </c>
      <c r="J20" s="453">
        <v>14</v>
      </c>
      <c r="K20" s="453">
        <v>131</v>
      </c>
      <c r="L20" s="453">
        <v>481</v>
      </c>
      <c r="M20" s="453">
        <v>132</v>
      </c>
      <c r="N20" s="453">
        <v>28</v>
      </c>
      <c r="O20" s="453">
        <v>28</v>
      </c>
      <c r="P20" s="453">
        <v>37</v>
      </c>
      <c r="Q20" s="453">
        <v>211</v>
      </c>
      <c r="R20" s="453">
        <f>SUM(E20:Q20)</f>
        <v>1862</v>
      </c>
      <c r="S20" s="453">
        <v>0</v>
      </c>
      <c r="T20" s="453">
        <v>46</v>
      </c>
      <c r="U20" s="453">
        <v>74</v>
      </c>
      <c r="V20" s="453">
        <v>451</v>
      </c>
      <c r="W20" s="453">
        <v>234</v>
      </c>
      <c r="X20" s="453">
        <v>1778</v>
      </c>
      <c r="Y20" s="453">
        <v>1</v>
      </c>
      <c r="Z20" s="453">
        <v>0</v>
      </c>
      <c r="AA20" s="453">
        <v>2</v>
      </c>
      <c r="AB20" s="453">
        <v>32</v>
      </c>
      <c r="AC20" s="453">
        <v>8</v>
      </c>
      <c r="AD20" s="453">
        <v>26</v>
      </c>
      <c r="AE20" s="453">
        <v>1</v>
      </c>
      <c r="AF20" s="453">
        <v>13</v>
      </c>
      <c r="AG20" s="453">
        <v>3545</v>
      </c>
      <c r="AH20" s="453">
        <v>2</v>
      </c>
      <c r="AI20" s="453">
        <v>33</v>
      </c>
      <c r="AJ20" s="453">
        <v>245</v>
      </c>
      <c r="AK20" s="453">
        <v>1547</v>
      </c>
      <c r="AL20" s="453">
        <v>88</v>
      </c>
      <c r="AM20" s="453">
        <v>267</v>
      </c>
      <c r="AN20" s="453">
        <v>11</v>
      </c>
      <c r="AO20" s="453">
        <v>0</v>
      </c>
      <c r="AP20" s="454">
        <f>SUM(S20:AO20)+R20+C20+D20</f>
        <v>10495</v>
      </c>
    </row>
    <row r="21" spans="1:42" s="216" customFormat="1" ht="21" customHeight="1" x14ac:dyDescent="0.35">
      <c r="A21" s="224"/>
      <c r="B21" s="215" t="s">
        <v>46</v>
      </c>
      <c r="C21" s="453">
        <v>219</v>
      </c>
      <c r="D21" s="453">
        <v>0</v>
      </c>
      <c r="E21" s="453">
        <v>414</v>
      </c>
      <c r="F21" s="453">
        <v>33</v>
      </c>
      <c r="G21" s="453">
        <v>17</v>
      </c>
      <c r="H21" s="453">
        <v>0</v>
      </c>
      <c r="I21" s="453">
        <v>5</v>
      </c>
      <c r="J21" s="453">
        <v>0</v>
      </c>
      <c r="K21" s="453">
        <v>136</v>
      </c>
      <c r="L21" s="453">
        <v>13</v>
      </c>
      <c r="M21" s="453">
        <v>27</v>
      </c>
      <c r="N21" s="453">
        <v>21</v>
      </c>
      <c r="O21" s="453">
        <v>1</v>
      </c>
      <c r="P21" s="453">
        <v>1</v>
      </c>
      <c r="Q21" s="453">
        <v>60</v>
      </c>
      <c r="R21" s="453">
        <f>SUM(E21:Q21)</f>
        <v>728</v>
      </c>
      <c r="S21" s="453">
        <v>0</v>
      </c>
      <c r="T21" s="453">
        <v>2</v>
      </c>
      <c r="U21" s="453">
        <v>26</v>
      </c>
      <c r="V21" s="453">
        <v>329</v>
      </c>
      <c r="W21" s="453">
        <v>288</v>
      </c>
      <c r="X21" s="453">
        <v>1213</v>
      </c>
      <c r="Y21" s="453">
        <v>8</v>
      </c>
      <c r="Z21" s="453">
        <v>0</v>
      </c>
      <c r="AA21" s="453">
        <v>1</v>
      </c>
      <c r="AB21" s="453">
        <v>17</v>
      </c>
      <c r="AC21" s="453">
        <v>10</v>
      </c>
      <c r="AD21" s="453">
        <v>18</v>
      </c>
      <c r="AE21" s="453">
        <v>0</v>
      </c>
      <c r="AF21" s="453">
        <v>9</v>
      </c>
      <c r="AG21" s="453">
        <v>2541</v>
      </c>
      <c r="AH21" s="453">
        <v>1</v>
      </c>
      <c r="AI21" s="453">
        <v>1</v>
      </c>
      <c r="AJ21" s="453">
        <v>100</v>
      </c>
      <c r="AK21" s="453">
        <v>997</v>
      </c>
      <c r="AL21" s="453">
        <v>31</v>
      </c>
      <c r="AM21" s="453">
        <v>215</v>
      </c>
      <c r="AN21" s="453">
        <v>9</v>
      </c>
      <c r="AO21" s="453">
        <v>0</v>
      </c>
      <c r="AP21" s="454">
        <f>SUM(S21:AO21)+R21+C21+D21</f>
        <v>6763</v>
      </c>
    </row>
    <row r="22" spans="1:42" s="220" customFormat="1" ht="26.4" customHeight="1" x14ac:dyDescent="0.35">
      <c r="A22" s="218" t="s">
        <v>47</v>
      </c>
      <c r="B22" s="225"/>
      <c r="C22" s="457">
        <f t="shared" ref="C22:AP22" si="5">SUM(C23:C28)</f>
        <v>687</v>
      </c>
      <c r="D22" s="457">
        <f t="shared" si="5"/>
        <v>0</v>
      </c>
      <c r="E22" s="457">
        <f t="shared" si="5"/>
        <v>2844</v>
      </c>
      <c r="F22" s="457">
        <f t="shared" si="5"/>
        <v>1370</v>
      </c>
      <c r="G22" s="457">
        <f t="shared" si="5"/>
        <v>633</v>
      </c>
      <c r="H22" s="457">
        <f t="shared" si="5"/>
        <v>6</v>
      </c>
      <c r="I22" s="457">
        <f t="shared" si="5"/>
        <v>55</v>
      </c>
      <c r="J22" s="457">
        <f t="shared" si="5"/>
        <v>74</v>
      </c>
      <c r="K22" s="457">
        <f t="shared" si="5"/>
        <v>596</v>
      </c>
      <c r="L22" s="457">
        <f t="shared" si="5"/>
        <v>480</v>
      </c>
      <c r="M22" s="457">
        <f t="shared" si="5"/>
        <v>301</v>
      </c>
      <c r="N22" s="457">
        <f t="shared" si="5"/>
        <v>220</v>
      </c>
      <c r="O22" s="457">
        <f t="shared" si="5"/>
        <v>148</v>
      </c>
      <c r="P22" s="457">
        <f t="shared" si="5"/>
        <v>1573</v>
      </c>
      <c r="Q22" s="457">
        <f t="shared" si="5"/>
        <v>426</v>
      </c>
      <c r="R22" s="457">
        <f t="shared" si="5"/>
        <v>8726</v>
      </c>
      <c r="S22" s="457">
        <f t="shared" si="5"/>
        <v>2</v>
      </c>
      <c r="T22" s="457">
        <f t="shared" si="5"/>
        <v>54</v>
      </c>
      <c r="U22" s="457">
        <f t="shared" si="5"/>
        <v>348</v>
      </c>
      <c r="V22" s="457">
        <f t="shared" si="5"/>
        <v>2910</v>
      </c>
      <c r="W22" s="457">
        <f t="shared" si="5"/>
        <v>944</v>
      </c>
      <c r="X22" s="457">
        <f t="shared" si="5"/>
        <v>6021</v>
      </c>
      <c r="Y22" s="457">
        <f t="shared" si="5"/>
        <v>26</v>
      </c>
      <c r="Z22" s="457">
        <f t="shared" si="5"/>
        <v>0</v>
      </c>
      <c r="AA22" s="457">
        <f t="shared" si="5"/>
        <v>16</v>
      </c>
      <c r="AB22" s="457">
        <f t="shared" si="5"/>
        <v>162</v>
      </c>
      <c r="AC22" s="457">
        <f t="shared" si="5"/>
        <v>235</v>
      </c>
      <c r="AD22" s="457">
        <f t="shared" si="5"/>
        <v>272</v>
      </c>
      <c r="AE22" s="457">
        <f t="shared" si="5"/>
        <v>8</v>
      </c>
      <c r="AF22" s="457">
        <f t="shared" si="5"/>
        <v>170</v>
      </c>
      <c r="AG22" s="457">
        <f t="shared" si="5"/>
        <v>25213</v>
      </c>
      <c r="AH22" s="457">
        <f t="shared" si="5"/>
        <v>27</v>
      </c>
      <c r="AI22" s="457">
        <f t="shared" si="5"/>
        <v>71</v>
      </c>
      <c r="AJ22" s="457">
        <f t="shared" si="5"/>
        <v>1582</v>
      </c>
      <c r="AK22" s="457">
        <f t="shared" si="5"/>
        <v>11492</v>
      </c>
      <c r="AL22" s="457">
        <f t="shared" si="5"/>
        <v>365</v>
      </c>
      <c r="AM22" s="457">
        <f t="shared" si="5"/>
        <v>2165</v>
      </c>
      <c r="AN22" s="457">
        <f t="shared" si="5"/>
        <v>66</v>
      </c>
      <c r="AO22" s="457">
        <f t="shared" si="5"/>
        <v>0</v>
      </c>
      <c r="AP22" s="458">
        <f t="shared" si="5"/>
        <v>61562</v>
      </c>
    </row>
    <row r="23" spans="1:42" s="216" customFormat="1" ht="21" customHeight="1" x14ac:dyDescent="0.35">
      <c r="A23" s="224"/>
      <c r="B23" s="215" t="s">
        <v>48</v>
      </c>
      <c r="C23" s="453">
        <v>17</v>
      </c>
      <c r="D23" s="453">
        <v>0</v>
      </c>
      <c r="E23" s="453">
        <v>523</v>
      </c>
      <c r="F23" s="453">
        <v>96</v>
      </c>
      <c r="G23" s="453">
        <v>33</v>
      </c>
      <c r="H23" s="453">
        <v>0</v>
      </c>
      <c r="I23" s="453">
        <v>0</v>
      </c>
      <c r="J23" s="453">
        <v>0</v>
      </c>
      <c r="K23" s="453">
        <v>151</v>
      </c>
      <c r="L23" s="453">
        <v>42</v>
      </c>
      <c r="M23" s="453">
        <v>0</v>
      </c>
      <c r="N23" s="453">
        <v>6</v>
      </c>
      <c r="O23" s="453">
        <v>3</v>
      </c>
      <c r="P23" s="453">
        <v>39</v>
      </c>
      <c r="Q23" s="453">
        <v>66</v>
      </c>
      <c r="R23" s="453">
        <f t="shared" ref="R23:R28" si="6">SUM(E23:Q23)</f>
        <v>959</v>
      </c>
      <c r="S23" s="453">
        <v>0</v>
      </c>
      <c r="T23" s="453">
        <v>4</v>
      </c>
      <c r="U23" s="453">
        <v>44</v>
      </c>
      <c r="V23" s="453">
        <v>490</v>
      </c>
      <c r="W23" s="453">
        <v>151</v>
      </c>
      <c r="X23" s="453">
        <v>820</v>
      </c>
      <c r="Y23" s="453">
        <v>12</v>
      </c>
      <c r="Z23" s="453">
        <v>0</v>
      </c>
      <c r="AA23" s="453">
        <v>0</v>
      </c>
      <c r="AB23" s="453">
        <v>29</v>
      </c>
      <c r="AC23" s="453">
        <v>16</v>
      </c>
      <c r="AD23" s="453">
        <v>41</v>
      </c>
      <c r="AE23" s="453">
        <v>0</v>
      </c>
      <c r="AF23" s="453">
        <v>18</v>
      </c>
      <c r="AG23" s="453">
        <v>3916</v>
      </c>
      <c r="AH23" s="453">
        <v>6</v>
      </c>
      <c r="AI23" s="453">
        <v>5</v>
      </c>
      <c r="AJ23" s="453">
        <v>172</v>
      </c>
      <c r="AK23" s="453">
        <v>2155</v>
      </c>
      <c r="AL23" s="453">
        <v>33</v>
      </c>
      <c r="AM23" s="453">
        <v>309</v>
      </c>
      <c r="AN23" s="453">
        <v>8</v>
      </c>
      <c r="AO23" s="453">
        <v>0</v>
      </c>
      <c r="AP23" s="454">
        <f t="shared" ref="AP23:AP28" si="7">SUM(S23:AO23)+R23+C23+D23</f>
        <v>9205</v>
      </c>
    </row>
    <row r="24" spans="1:42" s="216" customFormat="1" ht="21" customHeight="1" x14ac:dyDescent="0.35">
      <c r="A24" s="224"/>
      <c r="B24" s="215" t="s">
        <v>49</v>
      </c>
      <c r="C24" s="453">
        <v>90</v>
      </c>
      <c r="D24" s="453">
        <v>0</v>
      </c>
      <c r="E24" s="453">
        <v>243</v>
      </c>
      <c r="F24" s="453">
        <v>414</v>
      </c>
      <c r="G24" s="453">
        <v>128</v>
      </c>
      <c r="H24" s="453">
        <v>0</v>
      </c>
      <c r="I24" s="453">
        <v>12</v>
      </c>
      <c r="J24" s="453">
        <v>5</v>
      </c>
      <c r="K24" s="453">
        <v>64</v>
      </c>
      <c r="L24" s="453">
        <v>35</v>
      </c>
      <c r="M24" s="453">
        <v>123</v>
      </c>
      <c r="N24" s="453">
        <v>6</v>
      </c>
      <c r="O24" s="453">
        <v>2</v>
      </c>
      <c r="P24" s="453">
        <v>0</v>
      </c>
      <c r="Q24" s="453">
        <v>88</v>
      </c>
      <c r="R24" s="453">
        <f t="shared" si="6"/>
        <v>1120</v>
      </c>
      <c r="S24" s="453">
        <v>0</v>
      </c>
      <c r="T24" s="453">
        <v>4</v>
      </c>
      <c r="U24" s="453">
        <v>47</v>
      </c>
      <c r="V24" s="453">
        <v>261</v>
      </c>
      <c r="W24" s="453">
        <v>80</v>
      </c>
      <c r="X24" s="453">
        <v>565</v>
      </c>
      <c r="Y24" s="453">
        <v>0</v>
      </c>
      <c r="Z24" s="453">
        <v>0</v>
      </c>
      <c r="AA24" s="453">
        <v>1</v>
      </c>
      <c r="AB24" s="453">
        <v>28</v>
      </c>
      <c r="AC24" s="453">
        <v>23</v>
      </c>
      <c r="AD24" s="453">
        <v>38</v>
      </c>
      <c r="AE24" s="453">
        <v>0</v>
      </c>
      <c r="AF24" s="453">
        <v>87</v>
      </c>
      <c r="AG24" s="453">
        <v>1875</v>
      </c>
      <c r="AH24" s="453">
        <v>2</v>
      </c>
      <c r="AI24" s="453">
        <v>0</v>
      </c>
      <c r="AJ24" s="453">
        <v>217</v>
      </c>
      <c r="AK24" s="453">
        <v>608</v>
      </c>
      <c r="AL24" s="453">
        <v>53</v>
      </c>
      <c r="AM24" s="453">
        <v>237</v>
      </c>
      <c r="AN24" s="453">
        <v>6</v>
      </c>
      <c r="AO24" s="453">
        <v>0</v>
      </c>
      <c r="AP24" s="454">
        <f t="shared" si="7"/>
        <v>5342</v>
      </c>
    </row>
    <row r="25" spans="1:42" s="216" customFormat="1" ht="21" customHeight="1" x14ac:dyDescent="0.35">
      <c r="A25" s="224"/>
      <c r="B25" s="215" t="s">
        <v>50</v>
      </c>
      <c r="C25" s="453">
        <v>57</v>
      </c>
      <c r="D25" s="453">
        <v>0</v>
      </c>
      <c r="E25" s="453">
        <v>443</v>
      </c>
      <c r="F25" s="453">
        <v>8</v>
      </c>
      <c r="G25" s="453">
        <v>241</v>
      </c>
      <c r="H25" s="453">
        <v>0</v>
      </c>
      <c r="I25" s="453">
        <v>0</v>
      </c>
      <c r="J25" s="453">
        <v>0</v>
      </c>
      <c r="K25" s="453">
        <v>26</v>
      </c>
      <c r="L25" s="453">
        <v>17</v>
      </c>
      <c r="M25" s="453">
        <v>0</v>
      </c>
      <c r="N25" s="453">
        <v>0</v>
      </c>
      <c r="O25" s="453">
        <v>25</v>
      </c>
      <c r="P25" s="453">
        <v>220</v>
      </c>
      <c r="Q25" s="453">
        <v>55</v>
      </c>
      <c r="R25" s="453">
        <f t="shared" si="6"/>
        <v>1035</v>
      </c>
      <c r="S25" s="453">
        <v>0</v>
      </c>
      <c r="T25" s="453">
        <v>4</v>
      </c>
      <c r="U25" s="453">
        <v>32</v>
      </c>
      <c r="V25" s="453">
        <v>168</v>
      </c>
      <c r="W25" s="453">
        <v>34</v>
      </c>
      <c r="X25" s="453">
        <v>238</v>
      </c>
      <c r="Y25" s="453">
        <v>1</v>
      </c>
      <c r="Z25" s="453">
        <v>0</v>
      </c>
      <c r="AA25" s="453">
        <v>2</v>
      </c>
      <c r="AB25" s="453">
        <v>11</v>
      </c>
      <c r="AC25" s="453">
        <v>11</v>
      </c>
      <c r="AD25" s="453">
        <v>14</v>
      </c>
      <c r="AE25" s="453">
        <v>0</v>
      </c>
      <c r="AF25" s="453">
        <v>1</v>
      </c>
      <c r="AG25" s="453">
        <v>1088</v>
      </c>
      <c r="AH25" s="453">
        <v>1</v>
      </c>
      <c r="AI25" s="453">
        <v>0</v>
      </c>
      <c r="AJ25" s="453">
        <v>306</v>
      </c>
      <c r="AK25" s="453">
        <v>194</v>
      </c>
      <c r="AL25" s="453">
        <v>20</v>
      </c>
      <c r="AM25" s="453">
        <v>159</v>
      </c>
      <c r="AN25" s="453">
        <v>3</v>
      </c>
      <c r="AO25" s="453">
        <v>0</v>
      </c>
      <c r="AP25" s="454">
        <f t="shared" si="7"/>
        <v>3379</v>
      </c>
    </row>
    <row r="26" spans="1:42" s="216" customFormat="1" ht="21" customHeight="1" x14ac:dyDescent="0.35">
      <c r="A26" s="224"/>
      <c r="B26" s="215" t="s">
        <v>51</v>
      </c>
      <c r="C26" s="453">
        <v>417</v>
      </c>
      <c r="D26" s="453">
        <v>0</v>
      </c>
      <c r="E26" s="453">
        <v>1020</v>
      </c>
      <c r="F26" s="453">
        <v>222</v>
      </c>
      <c r="G26" s="453">
        <v>168</v>
      </c>
      <c r="H26" s="453">
        <v>6</v>
      </c>
      <c r="I26" s="453">
        <v>27</v>
      </c>
      <c r="J26" s="453">
        <v>67</v>
      </c>
      <c r="K26" s="453">
        <v>89</v>
      </c>
      <c r="L26" s="453">
        <v>224</v>
      </c>
      <c r="M26" s="453">
        <v>5</v>
      </c>
      <c r="N26" s="453">
        <v>86</v>
      </c>
      <c r="O26" s="453">
        <v>25</v>
      </c>
      <c r="P26" s="453">
        <v>1298</v>
      </c>
      <c r="Q26" s="453">
        <v>90</v>
      </c>
      <c r="R26" s="453">
        <f t="shared" si="6"/>
        <v>3327</v>
      </c>
      <c r="S26" s="453">
        <v>1</v>
      </c>
      <c r="T26" s="453">
        <v>25</v>
      </c>
      <c r="U26" s="453">
        <v>125</v>
      </c>
      <c r="V26" s="453">
        <v>1027</v>
      </c>
      <c r="W26" s="453">
        <v>440</v>
      </c>
      <c r="X26" s="453">
        <v>2995</v>
      </c>
      <c r="Y26" s="453">
        <v>12</v>
      </c>
      <c r="Z26" s="453">
        <v>0</v>
      </c>
      <c r="AA26" s="453">
        <v>7</v>
      </c>
      <c r="AB26" s="453">
        <v>53</v>
      </c>
      <c r="AC26" s="453">
        <v>146</v>
      </c>
      <c r="AD26" s="453">
        <v>108</v>
      </c>
      <c r="AE26" s="453">
        <v>7</v>
      </c>
      <c r="AF26" s="453">
        <v>56</v>
      </c>
      <c r="AG26" s="453">
        <v>13869</v>
      </c>
      <c r="AH26" s="453">
        <v>15</v>
      </c>
      <c r="AI26" s="453">
        <v>23</v>
      </c>
      <c r="AJ26" s="453">
        <v>527</v>
      </c>
      <c r="AK26" s="453">
        <v>5665</v>
      </c>
      <c r="AL26" s="453">
        <v>163</v>
      </c>
      <c r="AM26" s="453">
        <v>702</v>
      </c>
      <c r="AN26" s="453">
        <v>27</v>
      </c>
      <c r="AO26" s="453">
        <v>0</v>
      </c>
      <c r="AP26" s="454">
        <f t="shared" si="7"/>
        <v>29737</v>
      </c>
    </row>
    <row r="27" spans="1:42" s="216" customFormat="1" ht="21" customHeight="1" x14ac:dyDescent="0.35">
      <c r="A27" s="224"/>
      <c r="B27" s="215" t="s">
        <v>52</v>
      </c>
      <c r="C27" s="453">
        <v>14</v>
      </c>
      <c r="D27" s="453">
        <v>0</v>
      </c>
      <c r="E27" s="453">
        <v>90</v>
      </c>
      <c r="F27" s="453">
        <v>451</v>
      </c>
      <c r="G27" s="453">
        <v>34</v>
      </c>
      <c r="H27" s="453">
        <v>0</v>
      </c>
      <c r="I27" s="453">
        <v>3</v>
      </c>
      <c r="J27" s="453">
        <v>2</v>
      </c>
      <c r="K27" s="453">
        <v>80</v>
      </c>
      <c r="L27" s="453">
        <v>60</v>
      </c>
      <c r="M27" s="453">
        <v>134</v>
      </c>
      <c r="N27" s="453">
        <v>0</v>
      </c>
      <c r="O27" s="453">
        <v>5</v>
      </c>
      <c r="P27" s="453">
        <v>0</v>
      </c>
      <c r="Q27" s="453">
        <v>33</v>
      </c>
      <c r="R27" s="453">
        <f t="shared" si="6"/>
        <v>892</v>
      </c>
      <c r="S27" s="453">
        <v>1</v>
      </c>
      <c r="T27" s="453">
        <v>3</v>
      </c>
      <c r="U27" s="453">
        <v>25</v>
      </c>
      <c r="V27" s="453">
        <v>202</v>
      </c>
      <c r="W27" s="453">
        <v>29</v>
      </c>
      <c r="X27" s="453">
        <v>382</v>
      </c>
      <c r="Y27" s="453">
        <v>1</v>
      </c>
      <c r="Z27" s="453">
        <v>0</v>
      </c>
      <c r="AA27" s="453">
        <v>3</v>
      </c>
      <c r="AB27" s="453">
        <v>11</v>
      </c>
      <c r="AC27" s="453">
        <v>7</v>
      </c>
      <c r="AD27" s="453">
        <v>16</v>
      </c>
      <c r="AE27" s="453">
        <v>0</v>
      </c>
      <c r="AF27" s="453">
        <v>1</v>
      </c>
      <c r="AG27" s="453">
        <v>1228</v>
      </c>
      <c r="AH27" s="453">
        <v>0</v>
      </c>
      <c r="AI27" s="453">
        <v>30</v>
      </c>
      <c r="AJ27" s="453">
        <v>182</v>
      </c>
      <c r="AK27" s="453">
        <v>991</v>
      </c>
      <c r="AL27" s="453">
        <v>22</v>
      </c>
      <c r="AM27" s="453">
        <v>105</v>
      </c>
      <c r="AN27" s="453">
        <v>11</v>
      </c>
      <c r="AO27" s="453">
        <v>0</v>
      </c>
      <c r="AP27" s="454">
        <f t="shared" si="7"/>
        <v>4156</v>
      </c>
    </row>
    <row r="28" spans="1:42" s="216" customFormat="1" ht="21" customHeight="1" x14ac:dyDescent="0.35">
      <c r="A28" s="224"/>
      <c r="B28" s="215" t="s">
        <v>53</v>
      </c>
      <c r="C28" s="453">
        <v>92</v>
      </c>
      <c r="D28" s="453">
        <v>0</v>
      </c>
      <c r="E28" s="453">
        <v>525</v>
      </c>
      <c r="F28" s="453">
        <v>179</v>
      </c>
      <c r="G28" s="453">
        <v>29</v>
      </c>
      <c r="H28" s="453">
        <v>0</v>
      </c>
      <c r="I28" s="453">
        <v>13</v>
      </c>
      <c r="J28" s="453">
        <v>0</v>
      </c>
      <c r="K28" s="453">
        <v>186</v>
      </c>
      <c r="L28" s="453">
        <v>102</v>
      </c>
      <c r="M28" s="453">
        <v>39</v>
      </c>
      <c r="N28" s="453">
        <v>122</v>
      </c>
      <c r="O28" s="453">
        <v>88</v>
      </c>
      <c r="P28" s="453">
        <v>16</v>
      </c>
      <c r="Q28" s="453">
        <v>94</v>
      </c>
      <c r="R28" s="453">
        <f t="shared" si="6"/>
        <v>1393</v>
      </c>
      <c r="S28" s="453">
        <v>0</v>
      </c>
      <c r="T28" s="453">
        <v>14</v>
      </c>
      <c r="U28" s="453">
        <v>75</v>
      </c>
      <c r="V28" s="453">
        <v>762</v>
      </c>
      <c r="W28" s="453">
        <v>210</v>
      </c>
      <c r="X28" s="453">
        <v>1021</v>
      </c>
      <c r="Y28" s="453">
        <v>0</v>
      </c>
      <c r="Z28" s="453">
        <v>0</v>
      </c>
      <c r="AA28" s="453">
        <v>3</v>
      </c>
      <c r="AB28" s="453">
        <v>30</v>
      </c>
      <c r="AC28" s="453">
        <v>32</v>
      </c>
      <c r="AD28" s="453">
        <v>55</v>
      </c>
      <c r="AE28" s="453">
        <v>1</v>
      </c>
      <c r="AF28" s="453">
        <v>7</v>
      </c>
      <c r="AG28" s="453">
        <v>3237</v>
      </c>
      <c r="AH28" s="453">
        <v>3</v>
      </c>
      <c r="AI28" s="453">
        <v>13</v>
      </c>
      <c r="AJ28" s="453">
        <v>178</v>
      </c>
      <c r="AK28" s="453">
        <v>1879</v>
      </c>
      <c r="AL28" s="453">
        <v>74</v>
      </c>
      <c r="AM28" s="453">
        <v>653</v>
      </c>
      <c r="AN28" s="453">
        <v>11</v>
      </c>
      <c r="AO28" s="453">
        <v>0</v>
      </c>
      <c r="AP28" s="454">
        <f t="shared" si="7"/>
        <v>9743</v>
      </c>
    </row>
    <row r="29" spans="1:42" s="220" customFormat="1" ht="26.4" customHeight="1" x14ac:dyDescent="0.35">
      <c r="A29" s="218" t="s">
        <v>54</v>
      </c>
      <c r="B29" s="225"/>
      <c r="C29" s="457">
        <f t="shared" ref="C29:AO29" si="8">SUM(C30:C37)</f>
        <v>992</v>
      </c>
      <c r="D29" s="457">
        <f t="shared" si="8"/>
        <v>0</v>
      </c>
      <c r="E29" s="457">
        <f t="shared" si="8"/>
        <v>3763</v>
      </c>
      <c r="F29" s="457">
        <f t="shared" si="8"/>
        <v>2470</v>
      </c>
      <c r="G29" s="457">
        <f t="shared" si="8"/>
        <v>587</v>
      </c>
      <c r="H29" s="457">
        <f t="shared" si="8"/>
        <v>0</v>
      </c>
      <c r="I29" s="457">
        <f t="shared" si="8"/>
        <v>270</v>
      </c>
      <c r="J29" s="457">
        <f t="shared" si="8"/>
        <v>63</v>
      </c>
      <c r="K29" s="457">
        <f t="shared" si="8"/>
        <v>629</v>
      </c>
      <c r="L29" s="457">
        <f t="shared" si="8"/>
        <v>700</v>
      </c>
      <c r="M29" s="457">
        <f t="shared" si="8"/>
        <v>793</v>
      </c>
      <c r="N29" s="457">
        <f t="shared" si="8"/>
        <v>213</v>
      </c>
      <c r="O29" s="457">
        <f t="shared" si="8"/>
        <v>874</v>
      </c>
      <c r="P29" s="457">
        <f t="shared" si="8"/>
        <v>136</v>
      </c>
      <c r="Q29" s="457">
        <f t="shared" si="8"/>
        <v>559</v>
      </c>
      <c r="R29" s="457">
        <f t="shared" si="8"/>
        <v>11057</v>
      </c>
      <c r="S29" s="457">
        <f t="shared" si="8"/>
        <v>8</v>
      </c>
      <c r="T29" s="457">
        <f t="shared" si="8"/>
        <v>80</v>
      </c>
      <c r="U29" s="457">
        <f t="shared" si="8"/>
        <v>349</v>
      </c>
      <c r="V29" s="457">
        <f t="shared" si="8"/>
        <v>3471</v>
      </c>
      <c r="W29" s="457">
        <f t="shared" si="8"/>
        <v>747</v>
      </c>
      <c r="X29" s="457">
        <f t="shared" si="8"/>
        <v>7549</v>
      </c>
      <c r="Y29" s="457">
        <f t="shared" si="8"/>
        <v>39</v>
      </c>
      <c r="Z29" s="457">
        <f t="shared" si="8"/>
        <v>0</v>
      </c>
      <c r="AA29" s="457">
        <f t="shared" si="8"/>
        <v>38</v>
      </c>
      <c r="AB29" s="457">
        <f t="shared" si="8"/>
        <v>136</v>
      </c>
      <c r="AC29" s="457">
        <f t="shared" si="8"/>
        <v>311</v>
      </c>
      <c r="AD29" s="457">
        <f t="shared" si="8"/>
        <v>208</v>
      </c>
      <c r="AE29" s="457">
        <f t="shared" si="8"/>
        <v>4</v>
      </c>
      <c r="AF29" s="457">
        <f t="shared" si="8"/>
        <v>78</v>
      </c>
      <c r="AG29" s="457">
        <f t="shared" si="8"/>
        <v>17379</v>
      </c>
      <c r="AH29" s="457">
        <f t="shared" si="8"/>
        <v>38</v>
      </c>
      <c r="AI29" s="457">
        <f t="shared" si="8"/>
        <v>94</v>
      </c>
      <c r="AJ29" s="457">
        <f t="shared" si="8"/>
        <v>2058</v>
      </c>
      <c r="AK29" s="457">
        <f t="shared" si="8"/>
        <v>11994</v>
      </c>
      <c r="AL29" s="457">
        <f t="shared" si="8"/>
        <v>388</v>
      </c>
      <c r="AM29" s="457">
        <f t="shared" si="8"/>
        <v>1911</v>
      </c>
      <c r="AN29" s="457">
        <f t="shared" si="8"/>
        <v>73</v>
      </c>
      <c r="AO29" s="457">
        <f t="shared" si="8"/>
        <v>0</v>
      </c>
      <c r="AP29" s="458">
        <f t="shared" ref="AP29" si="9">SUM(AP30:AP37)</f>
        <v>59002</v>
      </c>
    </row>
    <row r="30" spans="1:42" s="216" customFormat="1" ht="21" customHeight="1" x14ac:dyDescent="0.35">
      <c r="A30" s="224"/>
      <c r="B30" s="215" t="s">
        <v>55</v>
      </c>
      <c r="C30" s="453">
        <v>66</v>
      </c>
      <c r="D30" s="453">
        <v>0</v>
      </c>
      <c r="E30" s="453">
        <v>397</v>
      </c>
      <c r="F30" s="453">
        <v>76</v>
      </c>
      <c r="G30" s="453">
        <v>72</v>
      </c>
      <c r="H30" s="453">
        <v>0</v>
      </c>
      <c r="I30" s="453">
        <v>18</v>
      </c>
      <c r="J30" s="453">
        <v>16</v>
      </c>
      <c r="K30" s="453">
        <v>20</v>
      </c>
      <c r="L30" s="453">
        <v>42</v>
      </c>
      <c r="M30" s="453">
        <v>186</v>
      </c>
      <c r="N30" s="453">
        <v>4</v>
      </c>
      <c r="O30" s="453">
        <v>168</v>
      </c>
      <c r="P30" s="453">
        <v>40</v>
      </c>
      <c r="Q30" s="453">
        <v>81</v>
      </c>
      <c r="R30" s="453">
        <f t="shared" ref="R30:R38" si="10">SUM(E30:Q30)</f>
        <v>1120</v>
      </c>
      <c r="S30" s="453">
        <v>0</v>
      </c>
      <c r="T30" s="453">
        <v>6</v>
      </c>
      <c r="U30" s="453">
        <v>56</v>
      </c>
      <c r="V30" s="453">
        <v>557</v>
      </c>
      <c r="W30" s="453">
        <v>188</v>
      </c>
      <c r="X30" s="453">
        <v>2469</v>
      </c>
      <c r="Y30" s="453">
        <v>2</v>
      </c>
      <c r="Z30" s="453">
        <v>0</v>
      </c>
      <c r="AA30" s="453">
        <v>5</v>
      </c>
      <c r="AB30" s="453">
        <v>31</v>
      </c>
      <c r="AC30" s="453">
        <v>113</v>
      </c>
      <c r="AD30" s="453">
        <v>64</v>
      </c>
      <c r="AE30" s="453">
        <v>0</v>
      </c>
      <c r="AF30" s="453">
        <v>8</v>
      </c>
      <c r="AG30" s="453">
        <v>3569</v>
      </c>
      <c r="AH30" s="453">
        <v>13</v>
      </c>
      <c r="AI30" s="453">
        <v>43</v>
      </c>
      <c r="AJ30" s="453">
        <v>550</v>
      </c>
      <c r="AK30" s="453">
        <v>2274</v>
      </c>
      <c r="AL30" s="453">
        <v>91</v>
      </c>
      <c r="AM30" s="453">
        <v>592</v>
      </c>
      <c r="AN30" s="453">
        <v>31</v>
      </c>
      <c r="AO30" s="453">
        <v>0</v>
      </c>
      <c r="AP30" s="454">
        <f t="shared" ref="AP30:AP38" si="11">SUM(S30:AO30)+R30+C30+D30</f>
        <v>11848</v>
      </c>
    </row>
    <row r="31" spans="1:42" s="216" customFormat="1" ht="21" customHeight="1" x14ac:dyDescent="0.35">
      <c r="A31" s="224"/>
      <c r="B31" s="215" t="s">
        <v>56</v>
      </c>
      <c r="C31" s="453">
        <v>114</v>
      </c>
      <c r="D31" s="453">
        <v>0</v>
      </c>
      <c r="E31" s="453">
        <v>58</v>
      </c>
      <c r="F31" s="453">
        <v>4</v>
      </c>
      <c r="G31" s="453">
        <v>16</v>
      </c>
      <c r="H31" s="453">
        <v>0</v>
      </c>
      <c r="I31" s="453">
        <v>0</v>
      </c>
      <c r="J31" s="453">
        <v>0</v>
      </c>
      <c r="K31" s="453">
        <v>6</v>
      </c>
      <c r="L31" s="453">
        <v>19</v>
      </c>
      <c r="M31" s="453">
        <v>0</v>
      </c>
      <c r="N31" s="453">
        <v>0</v>
      </c>
      <c r="O31" s="453">
        <v>14</v>
      </c>
      <c r="P31" s="453">
        <v>0</v>
      </c>
      <c r="Q31" s="453">
        <v>22</v>
      </c>
      <c r="R31" s="453">
        <f t="shared" si="10"/>
        <v>139</v>
      </c>
      <c r="S31" s="453">
        <v>0</v>
      </c>
      <c r="T31" s="453">
        <v>5</v>
      </c>
      <c r="U31" s="453">
        <v>15</v>
      </c>
      <c r="V31" s="453">
        <v>140</v>
      </c>
      <c r="W31" s="453">
        <v>30</v>
      </c>
      <c r="X31" s="453">
        <v>189</v>
      </c>
      <c r="Y31" s="453">
        <v>0</v>
      </c>
      <c r="Z31" s="453">
        <v>0</v>
      </c>
      <c r="AA31" s="453">
        <v>1</v>
      </c>
      <c r="AB31" s="453">
        <v>9</v>
      </c>
      <c r="AC31" s="453">
        <v>2</v>
      </c>
      <c r="AD31" s="453">
        <v>2</v>
      </c>
      <c r="AE31" s="453">
        <v>0</v>
      </c>
      <c r="AF31" s="453">
        <v>3</v>
      </c>
      <c r="AG31" s="453">
        <v>654</v>
      </c>
      <c r="AH31" s="453">
        <v>0</v>
      </c>
      <c r="AI31" s="453">
        <v>1</v>
      </c>
      <c r="AJ31" s="453">
        <v>13</v>
      </c>
      <c r="AK31" s="453">
        <v>412</v>
      </c>
      <c r="AL31" s="453">
        <v>8</v>
      </c>
      <c r="AM31" s="453">
        <v>33</v>
      </c>
      <c r="AN31" s="453">
        <v>4</v>
      </c>
      <c r="AO31" s="453">
        <v>0</v>
      </c>
      <c r="AP31" s="454">
        <f t="shared" si="11"/>
        <v>1774</v>
      </c>
    </row>
    <row r="32" spans="1:42" s="216" customFormat="1" ht="21" customHeight="1" x14ac:dyDescent="0.35">
      <c r="A32" s="224"/>
      <c r="B32" s="215" t="s">
        <v>57</v>
      </c>
      <c r="C32" s="453">
        <v>127</v>
      </c>
      <c r="D32" s="453">
        <v>0</v>
      </c>
      <c r="E32" s="453">
        <v>811</v>
      </c>
      <c r="F32" s="453">
        <v>120</v>
      </c>
      <c r="G32" s="453">
        <v>42</v>
      </c>
      <c r="H32" s="453">
        <v>0</v>
      </c>
      <c r="I32" s="453">
        <v>178</v>
      </c>
      <c r="J32" s="453">
        <v>0</v>
      </c>
      <c r="K32" s="453">
        <v>6</v>
      </c>
      <c r="L32" s="453">
        <v>36</v>
      </c>
      <c r="M32" s="453">
        <v>234</v>
      </c>
      <c r="N32" s="453">
        <v>1</v>
      </c>
      <c r="O32" s="453">
        <v>88</v>
      </c>
      <c r="P32" s="453">
        <v>0</v>
      </c>
      <c r="Q32" s="453">
        <v>42</v>
      </c>
      <c r="R32" s="453">
        <f t="shared" si="10"/>
        <v>1558</v>
      </c>
      <c r="S32" s="453">
        <v>0</v>
      </c>
      <c r="T32" s="453">
        <v>4</v>
      </c>
      <c r="U32" s="453">
        <v>21</v>
      </c>
      <c r="V32" s="453">
        <v>274</v>
      </c>
      <c r="W32" s="453">
        <v>27</v>
      </c>
      <c r="X32" s="453">
        <v>567</v>
      </c>
      <c r="Y32" s="453">
        <v>0</v>
      </c>
      <c r="Z32" s="453">
        <v>0</v>
      </c>
      <c r="AA32" s="453">
        <v>7</v>
      </c>
      <c r="AB32" s="453">
        <v>18</v>
      </c>
      <c r="AC32" s="453">
        <v>8</v>
      </c>
      <c r="AD32" s="453">
        <v>13</v>
      </c>
      <c r="AE32" s="453">
        <v>0</v>
      </c>
      <c r="AF32" s="453">
        <v>4</v>
      </c>
      <c r="AG32" s="453">
        <v>1903</v>
      </c>
      <c r="AH32" s="453">
        <v>2</v>
      </c>
      <c r="AI32" s="453">
        <v>2</v>
      </c>
      <c r="AJ32" s="453">
        <v>275</v>
      </c>
      <c r="AK32" s="453">
        <v>1240</v>
      </c>
      <c r="AL32" s="453">
        <v>34</v>
      </c>
      <c r="AM32" s="453">
        <v>105</v>
      </c>
      <c r="AN32" s="453">
        <v>7</v>
      </c>
      <c r="AO32" s="453">
        <v>0</v>
      </c>
      <c r="AP32" s="454">
        <f t="shared" si="11"/>
        <v>6196</v>
      </c>
    </row>
    <row r="33" spans="1:42" s="216" customFormat="1" ht="21" customHeight="1" x14ac:dyDescent="0.35">
      <c r="A33" s="224"/>
      <c r="B33" s="215" t="s">
        <v>58</v>
      </c>
      <c r="C33" s="453">
        <v>144</v>
      </c>
      <c r="D33" s="453">
        <v>0</v>
      </c>
      <c r="E33" s="453">
        <v>565</v>
      </c>
      <c r="F33" s="453">
        <v>1224</v>
      </c>
      <c r="G33" s="453">
        <v>195</v>
      </c>
      <c r="H33" s="453">
        <v>0</v>
      </c>
      <c r="I33" s="453">
        <v>23</v>
      </c>
      <c r="J33" s="453">
        <v>47</v>
      </c>
      <c r="K33" s="453">
        <v>142</v>
      </c>
      <c r="L33" s="453">
        <v>353</v>
      </c>
      <c r="M33" s="453">
        <v>305</v>
      </c>
      <c r="N33" s="453">
        <v>163</v>
      </c>
      <c r="O33" s="453">
        <v>76</v>
      </c>
      <c r="P33" s="453">
        <v>6</v>
      </c>
      <c r="Q33" s="453">
        <v>161</v>
      </c>
      <c r="R33" s="453">
        <f t="shared" si="10"/>
        <v>3260</v>
      </c>
      <c r="S33" s="453">
        <v>8</v>
      </c>
      <c r="T33" s="453">
        <v>16</v>
      </c>
      <c r="U33" s="453">
        <v>102</v>
      </c>
      <c r="V33" s="453">
        <v>1065</v>
      </c>
      <c r="W33" s="453">
        <v>246</v>
      </c>
      <c r="X33" s="453">
        <v>1278</v>
      </c>
      <c r="Y33" s="453">
        <v>2</v>
      </c>
      <c r="Z33" s="453">
        <v>0</v>
      </c>
      <c r="AA33" s="453">
        <v>14</v>
      </c>
      <c r="AB33" s="453">
        <v>40</v>
      </c>
      <c r="AC33" s="453">
        <v>28</v>
      </c>
      <c r="AD33" s="453">
        <v>43</v>
      </c>
      <c r="AE33" s="453">
        <v>0</v>
      </c>
      <c r="AF33" s="453">
        <v>32</v>
      </c>
      <c r="AG33" s="453">
        <v>4805</v>
      </c>
      <c r="AH33" s="453">
        <v>17</v>
      </c>
      <c r="AI33" s="453">
        <v>14</v>
      </c>
      <c r="AJ33" s="453">
        <v>250</v>
      </c>
      <c r="AK33" s="453">
        <v>3499</v>
      </c>
      <c r="AL33" s="453">
        <v>87</v>
      </c>
      <c r="AM33" s="453">
        <v>561</v>
      </c>
      <c r="AN33" s="453">
        <v>15</v>
      </c>
      <c r="AO33" s="453">
        <v>0</v>
      </c>
      <c r="AP33" s="454">
        <f t="shared" si="11"/>
        <v>15526</v>
      </c>
    </row>
    <row r="34" spans="1:42" s="216" customFormat="1" ht="21" customHeight="1" x14ac:dyDescent="0.35">
      <c r="A34" s="224"/>
      <c r="B34" s="215" t="s">
        <v>59</v>
      </c>
      <c r="C34" s="453">
        <v>50</v>
      </c>
      <c r="D34" s="453">
        <v>0</v>
      </c>
      <c r="E34" s="453">
        <v>193</v>
      </c>
      <c r="F34" s="453">
        <v>28</v>
      </c>
      <c r="G34" s="453">
        <v>24</v>
      </c>
      <c r="H34" s="453">
        <v>0</v>
      </c>
      <c r="I34" s="453">
        <v>17</v>
      </c>
      <c r="J34" s="453">
        <v>0</v>
      </c>
      <c r="K34" s="453">
        <v>20</v>
      </c>
      <c r="L34" s="453">
        <v>2</v>
      </c>
      <c r="M34" s="453">
        <v>41</v>
      </c>
      <c r="N34" s="453">
        <v>0</v>
      </c>
      <c r="O34" s="453">
        <v>498</v>
      </c>
      <c r="P34" s="453">
        <v>0</v>
      </c>
      <c r="Q34" s="453">
        <v>32</v>
      </c>
      <c r="R34" s="453">
        <f t="shared" si="10"/>
        <v>855</v>
      </c>
      <c r="S34" s="453">
        <v>0</v>
      </c>
      <c r="T34" s="453">
        <v>4</v>
      </c>
      <c r="U34" s="453">
        <v>19</v>
      </c>
      <c r="V34" s="453">
        <v>229</v>
      </c>
      <c r="W34" s="453">
        <v>71</v>
      </c>
      <c r="X34" s="453">
        <v>1382</v>
      </c>
      <c r="Y34" s="453">
        <v>2</v>
      </c>
      <c r="Z34" s="453">
        <v>0</v>
      </c>
      <c r="AA34" s="453">
        <v>1</v>
      </c>
      <c r="AB34" s="453">
        <v>9</v>
      </c>
      <c r="AC34" s="453">
        <v>101</v>
      </c>
      <c r="AD34" s="453">
        <v>21</v>
      </c>
      <c r="AE34" s="453">
        <v>0</v>
      </c>
      <c r="AF34" s="453">
        <v>5</v>
      </c>
      <c r="AG34" s="453">
        <v>1056</v>
      </c>
      <c r="AH34" s="453">
        <v>4</v>
      </c>
      <c r="AI34" s="453">
        <v>2</v>
      </c>
      <c r="AJ34" s="453">
        <v>315</v>
      </c>
      <c r="AK34" s="453">
        <v>1651</v>
      </c>
      <c r="AL34" s="453">
        <v>85</v>
      </c>
      <c r="AM34" s="453">
        <v>157</v>
      </c>
      <c r="AN34" s="453">
        <v>3</v>
      </c>
      <c r="AO34" s="453">
        <v>0</v>
      </c>
      <c r="AP34" s="454">
        <f t="shared" si="11"/>
        <v>6022</v>
      </c>
    </row>
    <row r="35" spans="1:42" s="216" customFormat="1" ht="21" customHeight="1" x14ac:dyDescent="0.35">
      <c r="A35" s="224"/>
      <c r="B35" s="215" t="s">
        <v>60</v>
      </c>
      <c r="C35" s="453">
        <v>278</v>
      </c>
      <c r="D35" s="453">
        <v>0</v>
      </c>
      <c r="E35" s="453">
        <v>959</v>
      </c>
      <c r="F35" s="453">
        <v>143</v>
      </c>
      <c r="G35" s="453">
        <v>101</v>
      </c>
      <c r="H35" s="453">
        <v>0</v>
      </c>
      <c r="I35" s="453">
        <v>28</v>
      </c>
      <c r="J35" s="453">
        <v>0</v>
      </c>
      <c r="K35" s="453">
        <v>237</v>
      </c>
      <c r="L35" s="453">
        <v>119</v>
      </c>
      <c r="M35" s="453">
        <v>21</v>
      </c>
      <c r="N35" s="453">
        <v>21</v>
      </c>
      <c r="O35" s="453">
        <v>17</v>
      </c>
      <c r="P35" s="453">
        <v>73</v>
      </c>
      <c r="Q35" s="453">
        <v>122</v>
      </c>
      <c r="R35" s="453">
        <f t="shared" si="10"/>
        <v>1841</v>
      </c>
      <c r="S35" s="453">
        <v>0</v>
      </c>
      <c r="T35" s="453">
        <v>30</v>
      </c>
      <c r="U35" s="453">
        <v>80</v>
      </c>
      <c r="V35" s="453">
        <v>612</v>
      </c>
      <c r="W35" s="453">
        <v>83</v>
      </c>
      <c r="X35" s="453">
        <v>648</v>
      </c>
      <c r="Y35" s="453">
        <v>31</v>
      </c>
      <c r="Z35" s="453">
        <v>0</v>
      </c>
      <c r="AA35" s="453">
        <v>1</v>
      </c>
      <c r="AB35" s="453">
        <v>19</v>
      </c>
      <c r="AC35" s="453">
        <v>23</v>
      </c>
      <c r="AD35" s="453">
        <v>42</v>
      </c>
      <c r="AE35" s="453">
        <v>4</v>
      </c>
      <c r="AF35" s="453">
        <v>11</v>
      </c>
      <c r="AG35" s="453">
        <v>3328</v>
      </c>
      <c r="AH35" s="453">
        <v>1</v>
      </c>
      <c r="AI35" s="453">
        <v>31</v>
      </c>
      <c r="AJ35" s="453">
        <v>404</v>
      </c>
      <c r="AK35" s="453">
        <v>2292</v>
      </c>
      <c r="AL35" s="453">
        <v>24</v>
      </c>
      <c r="AM35" s="453">
        <v>200</v>
      </c>
      <c r="AN35" s="453">
        <v>7</v>
      </c>
      <c r="AO35" s="453">
        <v>0</v>
      </c>
      <c r="AP35" s="454">
        <f t="shared" si="11"/>
        <v>9990</v>
      </c>
    </row>
    <row r="36" spans="1:42" s="216" customFormat="1" ht="21" customHeight="1" x14ac:dyDescent="0.35">
      <c r="A36" s="224"/>
      <c r="B36" s="215" t="s">
        <v>61</v>
      </c>
      <c r="C36" s="453">
        <v>200</v>
      </c>
      <c r="D36" s="453">
        <v>0</v>
      </c>
      <c r="E36" s="453">
        <v>414</v>
      </c>
      <c r="F36" s="453">
        <v>860</v>
      </c>
      <c r="G36" s="453">
        <v>134</v>
      </c>
      <c r="H36" s="453">
        <v>0</v>
      </c>
      <c r="I36" s="453">
        <v>6</v>
      </c>
      <c r="J36" s="453">
        <v>0</v>
      </c>
      <c r="K36" s="453">
        <v>198</v>
      </c>
      <c r="L36" s="453">
        <v>93</v>
      </c>
      <c r="M36" s="453">
        <v>0</v>
      </c>
      <c r="N36" s="453">
        <v>24</v>
      </c>
      <c r="O36" s="453">
        <v>8</v>
      </c>
      <c r="P36" s="453">
        <v>17</v>
      </c>
      <c r="Q36" s="453">
        <v>90</v>
      </c>
      <c r="R36" s="453">
        <f t="shared" si="10"/>
        <v>1844</v>
      </c>
      <c r="S36" s="453">
        <v>0</v>
      </c>
      <c r="T36" s="453">
        <v>15</v>
      </c>
      <c r="U36" s="453">
        <v>50</v>
      </c>
      <c r="V36" s="453">
        <v>372</v>
      </c>
      <c r="W36" s="453">
        <v>91</v>
      </c>
      <c r="X36" s="453">
        <v>222</v>
      </c>
      <c r="Y36" s="453">
        <v>0</v>
      </c>
      <c r="Z36" s="453">
        <v>0</v>
      </c>
      <c r="AA36" s="453">
        <v>9</v>
      </c>
      <c r="AB36" s="453">
        <v>7</v>
      </c>
      <c r="AC36" s="453">
        <v>6</v>
      </c>
      <c r="AD36" s="453">
        <v>13</v>
      </c>
      <c r="AE36" s="453">
        <v>0</v>
      </c>
      <c r="AF36" s="453">
        <v>14</v>
      </c>
      <c r="AG36" s="453">
        <v>1070</v>
      </c>
      <c r="AH36" s="453">
        <v>1</v>
      </c>
      <c r="AI36" s="453">
        <v>0</v>
      </c>
      <c r="AJ36" s="453">
        <v>110</v>
      </c>
      <c r="AK36" s="453">
        <v>369</v>
      </c>
      <c r="AL36" s="453">
        <v>7</v>
      </c>
      <c r="AM36" s="453">
        <v>189</v>
      </c>
      <c r="AN36" s="453">
        <v>4</v>
      </c>
      <c r="AO36" s="453">
        <v>0</v>
      </c>
      <c r="AP36" s="454">
        <f t="shared" si="11"/>
        <v>4593</v>
      </c>
    </row>
    <row r="37" spans="1:42" s="216" customFormat="1" ht="21" customHeight="1" x14ac:dyDescent="0.35">
      <c r="A37" s="224"/>
      <c r="B37" s="215" t="s">
        <v>62</v>
      </c>
      <c r="C37" s="453">
        <v>13</v>
      </c>
      <c r="D37" s="453">
        <v>0</v>
      </c>
      <c r="E37" s="453">
        <v>366</v>
      </c>
      <c r="F37" s="453">
        <v>15</v>
      </c>
      <c r="G37" s="453">
        <v>3</v>
      </c>
      <c r="H37" s="453">
        <v>0</v>
      </c>
      <c r="I37" s="453">
        <v>0</v>
      </c>
      <c r="J37" s="453">
        <v>0</v>
      </c>
      <c r="K37" s="453">
        <v>0</v>
      </c>
      <c r="L37" s="453">
        <v>36</v>
      </c>
      <c r="M37" s="453">
        <v>6</v>
      </c>
      <c r="N37" s="453">
        <v>0</v>
      </c>
      <c r="O37" s="453">
        <v>5</v>
      </c>
      <c r="P37" s="453">
        <v>0</v>
      </c>
      <c r="Q37" s="453">
        <v>9</v>
      </c>
      <c r="R37" s="453">
        <f t="shared" si="10"/>
        <v>440</v>
      </c>
      <c r="S37" s="453">
        <v>0</v>
      </c>
      <c r="T37" s="453">
        <v>0</v>
      </c>
      <c r="U37" s="453">
        <v>6</v>
      </c>
      <c r="V37" s="453">
        <v>222</v>
      </c>
      <c r="W37" s="453">
        <v>11</v>
      </c>
      <c r="X37" s="453">
        <v>794</v>
      </c>
      <c r="Y37" s="453">
        <v>2</v>
      </c>
      <c r="Z37" s="453">
        <v>0</v>
      </c>
      <c r="AA37" s="453">
        <v>0</v>
      </c>
      <c r="AB37" s="453">
        <v>3</v>
      </c>
      <c r="AC37" s="453">
        <v>30</v>
      </c>
      <c r="AD37" s="453">
        <v>10</v>
      </c>
      <c r="AE37" s="453">
        <v>0</v>
      </c>
      <c r="AF37" s="453">
        <v>1</v>
      </c>
      <c r="AG37" s="453">
        <v>994</v>
      </c>
      <c r="AH37" s="453">
        <v>0</v>
      </c>
      <c r="AI37" s="453">
        <v>1</v>
      </c>
      <c r="AJ37" s="453">
        <v>141</v>
      </c>
      <c r="AK37" s="453">
        <v>257</v>
      </c>
      <c r="AL37" s="453">
        <v>52</v>
      </c>
      <c r="AM37" s="453">
        <v>74</v>
      </c>
      <c r="AN37" s="453">
        <v>2</v>
      </c>
      <c r="AO37" s="453">
        <v>0</v>
      </c>
      <c r="AP37" s="454">
        <f t="shared" si="11"/>
        <v>3053</v>
      </c>
    </row>
    <row r="38" spans="1:42" s="216" customFormat="1" ht="42" customHeight="1" x14ac:dyDescent="0.35">
      <c r="A38" s="560" t="s">
        <v>251</v>
      </c>
      <c r="B38" s="561"/>
      <c r="C38" s="457">
        <v>6</v>
      </c>
      <c r="D38" s="457">
        <v>0</v>
      </c>
      <c r="E38" s="457">
        <v>1</v>
      </c>
      <c r="F38" s="457">
        <v>0</v>
      </c>
      <c r="G38" s="457">
        <v>0</v>
      </c>
      <c r="H38" s="457">
        <v>0</v>
      </c>
      <c r="I38" s="457">
        <v>0</v>
      </c>
      <c r="J38" s="457">
        <v>0</v>
      </c>
      <c r="K38" s="457">
        <v>0</v>
      </c>
      <c r="L38" s="457">
        <v>0</v>
      </c>
      <c r="M38" s="457">
        <v>0</v>
      </c>
      <c r="N38" s="457">
        <v>0</v>
      </c>
      <c r="O38" s="457">
        <v>0</v>
      </c>
      <c r="P38" s="457">
        <v>0</v>
      </c>
      <c r="Q38" s="457">
        <v>0</v>
      </c>
      <c r="R38" s="457">
        <f t="shared" si="10"/>
        <v>1</v>
      </c>
      <c r="S38" s="457">
        <v>0</v>
      </c>
      <c r="T38" s="457">
        <v>0</v>
      </c>
      <c r="U38" s="457">
        <v>0</v>
      </c>
      <c r="V38" s="457">
        <v>4</v>
      </c>
      <c r="W38" s="457">
        <v>14</v>
      </c>
      <c r="X38" s="457">
        <v>2</v>
      </c>
      <c r="Y38" s="457">
        <v>0</v>
      </c>
      <c r="Z38" s="457">
        <v>0</v>
      </c>
      <c r="AA38" s="457">
        <v>0</v>
      </c>
      <c r="AB38" s="457">
        <v>0</v>
      </c>
      <c r="AC38" s="457">
        <v>1</v>
      </c>
      <c r="AD38" s="457">
        <v>0</v>
      </c>
      <c r="AE38" s="457">
        <v>0</v>
      </c>
      <c r="AF38" s="457">
        <v>0</v>
      </c>
      <c r="AG38" s="457">
        <v>5</v>
      </c>
      <c r="AH38" s="457">
        <v>0</v>
      </c>
      <c r="AI38" s="457">
        <v>0</v>
      </c>
      <c r="AJ38" s="457">
        <v>0</v>
      </c>
      <c r="AK38" s="457">
        <v>0</v>
      </c>
      <c r="AL38" s="457">
        <v>3</v>
      </c>
      <c r="AM38" s="457">
        <v>14</v>
      </c>
      <c r="AN38" s="457">
        <v>16</v>
      </c>
      <c r="AO38" s="457">
        <v>0</v>
      </c>
      <c r="AP38" s="458">
        <f t="shared" si="11"/>
        <v>66</v>
      </c>
    </row>
    <row r="39" spans="1:42" s="213" customFormat="1" ht="33.9" customHeight="1" x14ac:dyDescent="0.35">
      <c r="A39" s="555" t="s">
        <v>259</v>
      </c>
      <c r="B39" s="556"/>
      <c r="C39" s="455">
        <f t="shared" ref="C39:AP39" si="12">C40+C42+C50+C55+C61+C65</f>
        <v>618</v>
      </c>
      <c r="D39" s="455">
        <f t="shared" si="12"/>
        <v>12</v>
      </c>
      <c r="E39" s="455">
        <f t="shared" si="12"/>
        <v>3973</v>
      </c>
      <c r="F39" s="455">
        <f t="shared" si="12"/>
        <v>475</v>
      </c>
      <c r="G39" s="455">
        <f t="shared" si="12"/>
        <v>304</v>
      </c>
      <c r="H39" s="455">
        <f t="shared" si="12"/>
        <v>0</v>
      </c>
      <c r="I39" s="455">
        <f t="shared" si="12"/>
        <v>273</v>
      </c>
      <c r="J39" s="455">
        <f t="shared" si="12"/>
        <v>1260</v>
      </c>
      <c r="K39" s="455">
        <f t="shared" si="12"/>
        <v>361</v>
      </c>
      <c r="L39" s="455">
        <f t="shared" si="12"/>
        <v>526</v>
      </c>
      <c r="M39" s="455">
        <f t="shared" si="12"/>
        <v>176</v>
      </c>
      <c r="N39" s="455">
        <f t="shared" si="12"/>
        <v>219</v>
      </c>
      <c r="O39" s="455">
        <f t="shared" si="12"/>
        <v>123</v>
      </c>
      <c r="P39" s="455">
        <f t="shared" si="12"/>
        <v>268</v>
      </c>
      <c r="Q39" s="455">
        <f t="shared" si="12"/>
        <v>650</v>
      </c>
      <c r="R39" s="455">
        <f t="shared" si="12"/>
        <v>8608</v>
      </c>
      <c r="S39" s="455">
        <f t="shared" si="12"/>
        <v>2</v>
      </c>
      <c r="T39" s="455">
        <f t="shared" si="12"/>
        <v>97</v>
      </c>
      <c r="U39" s="455">
        <f t="shared" si="12"/>
        <v>434</v>
      </c>
      <c r="V39" s="455">
        <f t="shared" si="12"/>
        <v>3818</v>
      </c>
      <c r="W39" s="455">
        <f t="shared" si="12"/>
        <v>1624</v>
      </c>
      <c r="X39" s="455">
        <f t="shared" si="12"/>
        <v>14342</v>
      </c>
      <c r="Y39" s="455">
        <f t="shared" si="12"/>
        <v>48</v>
      </c>
      <c r="Z39" s="455">
        <f t="shared" si="12"/>
        <v>4</v>
      </c>
      <c r="AA39" s="455">
        <f t="shared" si="12"/>
        <v>65</v>
      </c>
      <c r="AB39" s="455">
        <f t="shared" si="12"/>
        <v>216</v>
      </c>
      <c r="AC39" s="455">
        <f t="shared" si="12"/>
        <v>687</v>
      </c>
      <c r="AD39" s="455">
        <f t="shared" si="12"/>
        <v>375</v>
      </c>
      <c r="AE39" s="455">
        <f t="shared" si="12"/>
        <v>26</v>
      </c>
      <c r="AF39" s="455">
        <f t="shared" si="12"/>
        <v>137</v>
      </c>
      <c r="AG39" s="455">
        <f t="shared" si="12"/>
        <v>42248</v>
      </c>
      <c r="AH39" s="455">
        <f t="shared" si="12"/>
        <v>91</v>
      </c>
      <c r="AI39" s="455">
        <f t="shared" si="12"/>
        <v>189</v>
      </c>
      <c r="AJ39" s="455">
        <f t="shared" si="12"/>
        <v>3320</v>
      </c>
      <c r="AK39" s="455">
        <f t="shared" si="12"/>
        <v>14546</v>
      </c>
      <c r="AL39" s="455">
        <f t="shared" si="12"/>
        <v>1269</v>
      </c>
      <c r="AM39" s="455">
        <f t="shared" si="12"/>
        <v>5084</v>
      </c>
      <c r="AN39" s="455">
        <f t="shared" si="12"/>
        <v>161</v>
      </c>
      <c r="AO39" s="455">
        <f t="shared" si="12"/>
        <v>0</v>
      </c>
      <c r="AP39" s="456">
        <f t="shared" si="12"/>
        <v>98021</v>
      </c>
    </row>
    <row r="40" spans="1:42" s="220" customFormat="1" ht="26.4" customHeight="1" x14ac:dyDescent="0.35">
      <c r="A40" s="218" t="s">
        <v>63</v>
      </c>
      <c r="B40" s="219"/>
      <c r="C40" s="457">
        <f t="shared" ref="C40:AP40" si="13">C41</f>
        <v>81</v>
      </c>
      <c r="D40" s="457">
        <f t="shared" si="13"/>
        <v>0</v>
      </c>
      <c r="E40" s="457">
        <f t="shared" si="13"/>
        <v>218</v>
      </c>
      <c r="F40" s="457">
        <f t="shared" si="13"/>
        <v>19</v>
      </c>
      <c r="G40" s="457">
        <f t="shared" si="13"/>
        <v>13</v>
      </c>
      <c r="H40" s="457">
        <f t="shared" si="13"/>
        <v>0</v>
      </c>
      <c r="I40" s="457">
        <f t="shared" si="13"/>
        <v>2</v>
      </c>
      <c r="J40" s="457">
        <f t="shared" si="13"/>
        <v>781</v>
      </c>
      <c r="K40" s="457">
        <f t="shared" si="13"/>
        <v>36</v>
      </c>
      <c r="L40" s="457">
        <f t="shared" si="13"/>
        <v>27</v>
      </c>
      <c r="M40" s="457">
        <f t="shared" si="13"/>
        <v>25</v>
      </c>
      <c r="N40" s="457">
        <f t="shared" si="13"/>
        <v>15</v>
      </c>
      <c r="O40" s="457">
        <f t="shared" si="13"/>
        <v>11</v>
      </c>
      <c r="P40" s="457">
        <f t="shared" si="13"/>
        <v>10</v>
      </c>
      <c r="Q40" s="457">
        <f t="shared" si="13"/>
        <v>16</v>
      </c>
      <c r="R40" s="457">
        <f t="shared" si="13"/>
        <v>1173</v>
      </c>
      <c r="S40" s="457">
        <f t="shared" si="13"/>
        <v>0</v>
      </c>
      <c r="T40" s="457">
        <f t="shared" si="13"/>
        <v>1</v>
      </c>
      <c r="U40" s="457">
        <f t="shared" si="13"/>
        <v>47</v>
      </c>
      <c r="V40" s="457">
        <f t="shared" si="13"/>
        <v>208</v>
      </c>
      <c r="W40" s="457">
        <f t="shared" si="13"/>
        <v>144</v>
      </c>
      <c r="X40" s="457">
        <f t="shared" si="13"/>
        <v>1409</v>
      </c>
      <c r="Y40" s="457">
        <f t="shared" si="13"/>
        <v>7</v>
      </c>
      <c r="Z40" s="457">
        <f t="shared" si="13"/>
        <v>0</v>
      </c>
      <c r="AA40" s="457">
        <f t="shared" si="13"/>
        <v>2</v>
      </c>
      <c r="AB40" s="457">
        <f t="shared" si="13"/>
        <v>11</v>
      </c>
      <c r="AC40" s="457">
        <f t="shared" si="13"/>
        <v>30</v>
      </c>
      <c r="AD40" s="457">
        <f t="shared" si="13"/>
        <v>39</v>
      </c>
      <c r="AE40" s="457">
        <f t="shared" si="13"/>
        <v>2</v>
      </c>
      <c r="AF40" s="457">
        <f t="shared" si="13"/>
        <v>16</v>
      </c>
      <c r="AG40" s="457">
        <f t="shared" si="13"/>
        <v>5738</v>
      </c>
      <c r="AH40" s="457">
        <f t="shared" si="13"/>
        <v>3</v>
      </c>
      <c r="AI40" s="457">
        <f t="shared" si="13"/>
        <v>13</v>
      </c>
      <c r="AJ40" s="457">
        <f t="shared" si="13"/>
        <v>216</v>
      </c>
      <c r="AK40" s="457">
        <f t="shared" si="13"/>
        <v>929</v>
      </c>
      <c r="AL40" s="457">
        <f t="shared" si="13"/>
        <v>122</v>
      </c>
      <c r="AM40" s="457">
        <f t="shared" si="13"/>
        <v>468</v>
      </c>
      <c r="AN40" s="457">
        <f t="shared" si="13"/>
        <v>60</v>
      </c>
      <c r="AO40" s="457">
        <f t="shared" si="13"/>
        <v>0</v>
      </c>
      <c r="AP40" s="458">
        <f t="shared" si="13"/>
        <v>10719</v>
      </c>
    </row>
    <row r="41" spans="1:42" s="216" customFormat="1" ht="21" customHeight="1" x14ac:dyDescent="0.35">
      <c r="A41" s="222"/>
      <c r="B41" s="215" t="s">
        <v>64</v>
      </c>
      <c r="C41" s="453">
        <v>81</v>
      </c>
      <c r="D41" s="453">
        <v>0</v>
      </c>
      <c r="E41" s="453">
        <v>218</v>
      </c>
      <c r="F41" s="453">
        <v>19</v>
      </c>
      <c r="G41" s="453">
        <v>13</v>
      </c>
      <c r="H41" s="453">
        <v>0</v>
      </c>
      <c r="I41" s="453">
        <v>2</v>
      </c>
      <c r="J41" s="453">
        <v>781</v>
      </c>
      <c r="K41" s="453">
        <v>36</v>
      </c>
      <c r="L41" s="453">
        <v>27</v>
      </c>
      <c r="M41" s="453">
        <v>25</v>
      </c>
      <c r="N41" s="453">
        <v>15</v>
      </c>
      <c r="O41" s="453">
        <v>11</v>
      </c>
      <c r="P41" s="453">
        <v>10</v>
      </c>
      <c r="Q41" s="453">
        <v>16</v>
      </c>
      <c r="R41" s="453">
        <f>SUM(E41:Q41)</f>
        <v>1173</v>
      </c>
      <c r="S41" s="453">
        <v>0</v>
      </c>
      <c r="T41" s="453">
        <v>1</v>
      </c>
      <c r="U41" s="453">
        <v>47</v>
      </c>
      <c r="V41" s="453">
        <v>208</v>
      </c>
      <c r="W41" s="453">
        <v>144</v>
      </c>
      <c r="X41" s="453">
        <v>1409</v>
      </c>
      <c r="Y41" s="453">
        <v>7</v>
      </c>
      <c r="Z41" s="453">
        <v>0</v>
      </c>
      <c r="AA41" s="453">
        <v>2</v>
      </c>
      <c r="AB41" s="453">
        <v>11</v>
      </c>
      <c r="AC41" s="453">
        <v>30</v>
      </c>
      <c r="AD41" s="453">
        <v>39</v>
      </c>
      <c r="AE41" s="453">
        <v>2</v>
      </c>
      <c r="AF41" s="453">
        <v>16</v>
      </c>
      <c r="AG41" s="453">
        <v>5738</v>
      </c>
      <c r="AH41" s="453">
        <v>3</v>
      </c>
      <c r="AI41" s="453">
        <v>13</v>
      </c>
      <c r="AJ41" s="453">
        <v>216</v>
      </c>
      <c r="AK41" s="453">
        <v>929</v>
      </c>
      <c r="AL41" s="453">
        <v>122</v>
      </c>
      <c r="AM41" s="453">
        <v>468</v>
      </c>
      <c r="AN41" s="453">
        <v>60</v>
      </c>
      <c r="AO41" s="453">
        <v>0</v>
      </c>
      <c r="AP41" s="454">
        <f>SUM(S41:AO41)+R41+C41+D41</f>
        <v>10719</v>
      </c>
    </row>
    <row r="42" spans="1:42" s="220" customFormat="1" ht="26.4" customHeight="1" x14ac:dyDescent="0.35">
      <c r="A42" s="218" t="s">
        <v>65</v>
      </c>
      <c r="B42" s="225"/>
      <c r="C42" s="457">
        <f t="shared" ref="C42:AO42" si="14">SUM(C43:C49)</f>
        <v>188</v>
      </c>
      <c r="D42" s="457">
        <f t="shared" si="14"/>
        <v>2</v>
      </c>
      <c r="E42" s="457">
        <f t="shared" si="14"/>
        <v>1533</v>
      </c>
      <c r="F42" s="457">
        <f t="shared" si="14"/>
        <v>275</v>
      </c>
      <c r="G42" s="457">
        <f t="shared" si="14"/>
        <v>142</v>
      </c>
      <c r="H42" s="457">
        <f t="shared" si="14"/>
        <v>0</v>
      </c>
      <c r="I42" s="457">
        <f t="shared" si="14"/>
        <v>97</v>
      </c>
      <c r="J42" s="457">
        <f t="shared" si="14"/>
        <v>306</v>
      </c>
      <c r="K42" s="457">
        <f t="shared" si="14"/>
        <v>221</v>
      </c>
      <c r="L42" s="457">
        <f t="shared" si="14"/>
        <v>113</v>
      </c>
      <c r="M42" s="457">
        <f t="shared" si="14"/>
        <v>127</v>
      </c>
      <c r="N42" s="457">
        <f t="shared" si="14"/>
        <v>192</v>
      </c>
      <c r="O42" s="457">
        <f t="shared" si="14"/>
        <v>17</v>
      </c>
      <c r="P42" s="457">
        <f t="shared" si="14"/>
        <v>179</v>
      </c>
      <c r="Q42" s="457">
        <f t="shared" si="14"/>
        <v>201</v>
      </c>
      <c r="R42" s="457">
        <f t="shared" si="14"/>
        <v>3403</v>
      </c>
      <c r="S42" s="457">
        <f t="shared" si="14"/>
        <v>0</v>
      </c>
      <c r="T42" s="457">
        <f t="shared" si="14"/>
        <v>54</v>
      </c>
      <c r="U42" s="457">
        <f t="shared" si="14"/>
        <v>110</v>
      </c>
      <c r="V42" s="457">
        <f t="shared" si="14"/>
        <v>1436</v>
      </c>
      <c r="W42" s="457">
        <f t="shared" si="14"/>
        <v>709</v>
      </c>
      <c r="X42" s="457">
        <f t="shared" si="14"/>
        <v>4443</v>
      </c>
      <c r="Y42" s="457">
        <f t="shared" si="14"/>
        <v>17</v>
      </c>
      <c r="Z42" s="457">
        <f t="shared" si="14"/>
        <v>1</v>
      </c>
      <c r="AA42" s="457">
        <f t="shared" si="14"/>
        <v>6</v>
      </c>
      <c r="AB42" s="457">
        <f t="shared" si="14"/>
        <v>76</v>
      </c>
      <c r="AC42" s="457">
        <f t="shared" si="14"/>
        <v>181</v>
      </c>
      <c r="AD42" s="457">
        <f t="shared" si="14"/>
        <v>133</v>
      </c>
      <c r="AE42" s="457">
        <f t="shared" si="14"/>
        <v>6</v>
      </c>
      <c r="AF42" s="457">
        <f t="shared" si="14"/>
        <v>48</v>
      </c>
      <c r="AG42" s="457">
        <f t="shared" si="14"/>
        <v>14079</v>
      </c>
      <c r="AH42" s="457">
        <f t="shared" si="14"/>
        <v>19</v>
      </c>
      <c r="AI42" s="457">
        <f t="shared" si="14"/>
        <v>47</v>
      </c>
      <c r="AJ42" s="457">
        <f t="shared" si="14"/>
        <v>1896</v>
      </c>
      <c r="AK42" s="457">
        <f t="shared" si="14"/>
        <v>6267</v>
      </c>
      <c r="AL42" s="457">
        <f t="shared" si="14"/>
        <v>451</v>
      </c>
      <c r="AM42" s="457">
        <f t="shared" si="14"/>
        <v>1807</v>
      </c>
      <c r="AN42" s="457">
        <f t="shared" si="14"/>
        <v>46</v>
      </c>
      <c r="AO42" s="457">
        <f t="shared" si="14"/>
        <v>0</v>
      </c>
      <c r="AP42" s="458">
        <f t="shared" ref="AP42" si="15">SUM(AP43:AP49)</f>
        <v>35425</v>
      </c>
    </row>
    <row r="43" spans="1:42" s="216" customFormat="1" ht="21" customHeight="1" x14ac:dyDescent="0.35">
      <c r="A43" s="224"/>
      <c r="B43" s="215" t="s">
        <v>66</v>
      </c>
      <c r="C43" s="453">
        <v>22</v>
      </c>
      <c r="D43" s="453">
        <v>1</v>
      </c>
      <c r="E43" s="453">
        <v>117</v>
      </c>
      <c r="F43" s="453">
        <v>6</v>
      </c>
      <c r="G43" s="453">
        <v>7</v>
      </c>
      <c r="H43" s="453">
        <v>0</v>
      </c>
      <c r="I43" s="453">
        <v>14</v>
      </c>
      <c r="J43" s="453">
        <v>302</v>
      </c>
      <c r="K43" s="453">
        <v>2</v>
      </c>
      <c r="L43" s="453">
        <v>3</v>
      </c>
      <c r="M43" s="453">
        <v>0</v>
      </c>
      <c r="N43" s="453">
        <v>177</v>
      </c>
      <c r="O43" s="453">
        <v>1</v>
      </c>
      <c r="P43" s="453">
        <v>0</v>
      </c>
      <c r="Q43" s="453">
        <v>5</v>
      </c>
      <c r="R43" s="453">
        <f t="shared" ref="R43:R49" si="16">SUM(E43:Q43)</f>
        <v>634</v>
      </c>
      <c r="S43" s="453">
        <v>0</v>
      </c>
      <c r="T43" s="453">
        <v>0</v>
      </c>
      <c r="U43" s="453">
        <v>11</v>
      </c>
      <c r="V43" s="453">
        <v>235</v>
      </c>
      <c r="W43" s="453">
        <v>40</v>
      </c>
      <c r="X43" s="453">
        <v>268</v>
      </c>
      <c r="Y43" s="453">
        <v>0</v>
      </c>
      <c r="Z43" s="453">
        <v>0</v>
      </c>
      <c r="AA43" s="453">
        <v>0</v>
      </c>
      <c r="AB43" s="453">
        <v>8</v>
      </c>
      <c r="AC43" s="453">
        <v>2</v>
      </c>
      <c r="AD43" s="453">
        <v>9</v>
      </c>
      <c r="AE43" s="453">
        <v>0</v>
      </c>
      <c r="AF43" s="453">
        <v>4</v>
      </c>
      <c r="AG43" s="453">
        <v>989</v>
      </c>
      <c r="AH43" s="453">
        <v>0</v>
      </c>
      <c r="AI43" s="453">
        <v>0</v>
      </c>
      <c r="AJ43" s="453">
        <v>114</v>
      </c>
      <c r="AK43" s="453">
        <v>560</v>
      </c>
      <c r="AL43" s="453">
        <v>124</v>
      </c>
      <c r="AM43" s="453">
        <v>159</v>
      </c>
      <c r="AN43" s="453">
        <v>4</v>
      </c>
      <c r="AO43" s="453">
        <v>0</v>
      </c>
      <c r="AP43" s="454">
        <f t="shared" ref="AP43:AP49" si="17">SUM(S43:AO43)+R43+C43+D43</f>
        <v>3184</v>
      </c>
    </row>
    <row r="44" spans="1:42" s="216" customFormat="1" ht="21" customHeight="1" x14ac:dyDescent="0.35">
      <c r="A44" s="224"/>
      <c r="B44" s="215" t="s">
        <v>67</v>
      </c>
      <c r="C44" s="453">
        <v>50</v>
      </c>
      <c r="D44" s="453">
        <v>0</v>
      </c>
      <c r="E44" s="453">
        <v>280</v>
      </c>
      <c r="F44" s="453">
        <v>18</v>
      </c>
      <c r="G44" s="453">
        <v>28</v>
      </c>
      <c r="H44" s="453">
        <v>0</v>
      </c>
      <c r="I44" s="453">
        <v>9</v>
      </c>
      <c r="J44" s="453">
        <v>4</v>
      </c>
      <c r="K44" s="453">
        <v>11</v>
      </c>
      <c r="L44" s="453">
        <v>35</v>
      </c>
      <c r="M44" s="453">
        <v>119</v>
      </c>
      <c r="N44" s="453">
        <v>14</v>
      </c>
      <c r="O44" s="453">
        <v>9</v>
      </c>
      <c r="P44" s="453">
        <v>61</v>
      </c>
      <c r="Q44" s="453">
        <v>17</v>
      </c>
      <c r="R44" s="453">
        <f t="shared" si="16"/>
        <v>605</v>
      </c>
      <c r="S44" s="453">
        <v>0</v>
      </c>
      <c r="T44" s="453">
        <v>32</v>
      </c>
      <c r="U44" s="453">
        <v>48</v>
      </c>
      <c r="V44" s="453">
        <v>372</v>
      </c>
      <c r="W44" s="453">
        <v>228</v>
      </c>
      <c r="X44" s="453">
        <v>1267</v>
      </c>
      <c r="Y44" s="453">
        <v>5</v>
      </c>
      <c r="Z44" s="453">
        <v>0</v>
      </c>
      <c r="AA44" s="453">
        <v>2</v>
      </c>
      <c r="AB44" s="453">
        <v>20</v>
      </c>
      <c r="AC44" s="453">
        <v>71</v>
      </c>
      <c r="AD44" s="453">
        <v>38</v>
      </c>
      <c r="AE44" s="453">
        <v>6</v>
      </c>
      <c r="AF44" s="453">
        <v>14</v>
      </c>
      <c r="AG44" s="453">
        <v>4715</v>
      </c>
      <c r="AH44" s="453">
        <v>5</v>
      </c>
      <c r="AI44" s="453">
        <v>31</v>
      </c>
      <c r="AJ44" s="453">
        <v>260</v>
      </c>
      <c r="AK44" s="453">
        <v>1166</v>
      </c>
      <c r="AL44" s="453">
        <v>93</v>
      </c>
      <c r="AM44" s="453">
        <v>410</v>
      </c>
      <c r="AN44" s="453">
        <v>12</v>
      </c>
      <c r="AO44" s="453">
        <v>0</v>
      </c>
      <c r="AP44" s="454">
        <f t="shared" si="17"/>
        <v>9450</v>
      </c>
    </row>
    <row r="45" spans="1:42" s="216" customFormat="1" ht="21" customHeight="1" x14ac:dyDescent="0.35">
      <c r="A45" s="224"/>
      <c r="B45" s="215" t="s">
        <v>68</v>
      </c>
      <c r="C45" s="453">
        <v>14</v>
      </c>
      <c r="D45" s="453">
        <v>0</v>
      </c>
      <c r="E45" s="453">
        <v>58</v>
      </c>
      <c r="F45" s="453">
        <v>1</v>
      </c>
      <c r="G45" s="453">
        <v>23</v>
      </c>
      <c r="H45" s="453">
        <v>0</v>
      </c>
      <c r="I45" s="453">
        <v>0</v>
      </c>
      <c r="J45" s="453">
        <v>0</v>
      </c>
      <c r="K45" s="453">
        <v>5</v>
      </c>
      <c r="L45" s="453">
        <v>4</v>
      </c>
      <c r="M45" s="453">
        <v>0</v>
      </c>
      <c r="N45" s="453">
        <v>0</v>
      </c>
      <c r="O45" s="453">
        <v>2</v>
      </c>
      <c r="P45" s="453">
        <v>118</v>
      </c>
      <c r="Q45" s="453">
        <v>99</v>
      </c>
      <c r="R45" s="453">
        <f t="shared" si="16"/>
        <v>310</v>
      </c>
      <c r="S45" s="453">
        <v>0</v>
      </c>
      <c r="T45" s="453">
        <v>18</v>
      </c>
      <c r="U45" s="453">
        <v>9</v>
      </c>
      <c r="V45" s="453">
        <v>133</v>
      </c>
      <c r="W45" s="453">
        <v>145</v>
      </c>
      <c r="X45" s="453">
        <v>922</v>
      </c>
      <c r="Y45" s="453">
        <v>5</v>
      </c>
      <c r="Z45" s="453">
        <v>0</v>
      </c>
      <c r="AA45" s="453">
        <v>1</v>
      </c>
      <c r="AB45" s="453">
        <v>8</v>
      </c>
      <c r="AC45" s="453">
        <v>49</v>
      </c>
      <c r="AD45" s="453">
        <v>19</v>
      </c>
      <c r="AE45" s="453">
        <v>0</v>
      </c>
      <c r="AF45" s="453">
        <v>9</v>
      </c>
      <c r="AG45" s="453">
        <v>2897</v>
      </c>
      <c r="AH45" s="453">
        <v>0</v>
      </c>
      <c r="AI45" s="453">
        <v>7</v>
      </c>
      <c r="AJ45" s="453">
        <v>476</v>
      </c>
      <c r="AK45" s="453">
        <v>1012</v>
      </c>
      <c r="AL45" s="453">
        <v>83</v>
      </c>
      <c r="AM45" s="453">
        <v>232</v>
      </c>
      <c r="AN45" s="453">
        <v>3</v>
      </c>
      <c r="AO45" s="453">
        <v>0</v>
      </c>
      <c r="AP45" s="454">
        <f t="shared" si="17"/>
        <v>6352</v>
      </c>
    </row>
    <row r="46" spans="1:42" s="216" customFormat="1" ht="21" customHeight="1" x14ac:dyDescent="0.35">
      <c r="A46" s="224"/>
      <c r="B46" s="215" t="s">
        <v>69</v>
      </c>
      <c r="C46" s="453">
        <v>18</v>
      </c>
      <c r="D46" s="453">
        <v>1</v>
      </c>
      <c r="E46" s="453">
        <v>137</v>
      </c>
      <c r="F46" s="453">
        <v>1</v>
      </c>
      <c r="G46" s="453">
        <v>15</v>
      </c>
      <c r="H46" s="453">
        <v>0</v>
      </c>
      <c r="I46" s="453">
        <v>10</v>
      </c>
      <c r="J46" s="453">
        <v>0</v>
      </c>
      <c r="K46" s="453">
        <v>9</v>
      </c>
      <c r="L46" s="453">
        <v>46</v>
      </c>
      <c r="M46" s="453">
        <v>0</v>
      </c>
      <c r="N46" s="453">
        <v>1</v>
      </c>
      <c r="O46" s="453">
        <v>0</v>
      </c>
      <c r="P46" s="453">
        <v>0</v>
      </c>
      <c r="Q46" s="453">
        <v>5</v>
      </c>
      <c r="R46" s="453">
        <f t="shared" si="16"/>
        <v>224</v>
      </c>
      <c r="S46" s="453">
        <v>0</v>
      </c>
      <c r="T46" s="453">
        <v>0</v>
      </c>
      <c r="U46" s="453">
        <v>11</v>
      </c>
      <c r="V46" s="453">
        <v>104</v>
      </c>
      <c r="W46" s="453">
        <v>16</v>
      </c>
      <c r="X46" s="453">
        <v>203</v>
      </c>
      <c r="Y46" s="453">
        <v>0</v>
      </c>
      <c r="Z46" s="453">
        <v>0</v>
      </c>
      <c r="AA46" s="453">
        <v>0</v>
      </c>
      <c r="AB46" s="453">
        <v>7</v>
      </c>
      <c r="AC46" s="453">
        <v>11</v>
      </c>
      <c r="AD46" s="453">
        <v>8</v>
      </c>
      <c r="AE46" s="453">
        <v>0</v>
      </c>
      <c r="AF46" s="453">
        <v>3</v>
      </c>
      <c r="AG46" s="453">
        <v>823</v>
      </c>
      <c r="AH46" s="453">
        <v>6</v>
      </c>
      <c r="AI46" s="453">
        <v>0</v>
      </c>
      <c r="AJ46" s="453">
        <v>197</v>
      </c>
      <c r="AK46" s="453">
        <v>340</v>
      </c>
      <c r="AL46" s="453">
        <v>21</v>
      </c>
      <c r="AM46" s="453">
        <v>68</v>
      </c>
      <c r="AN46" s="453">
        <v>1</v>
      </c>
      <c r="AO46" s="453">
        <v>0</v>
      </c>
      <c r="AP46" s="454">
        <f t="shared" si="17"/>
        <v>2062</v>
      </c>
    </row>
    <row r="47" spans="1:42" s="216" customFormat="1" ht="21" customHeight="1" x14ac:dyDescent="0.35">
      <c r="A47" s="224"/>
      <c r="B47" s="215" t="s">
        <v>70</v>
      </c>
      <c r="C47" s="453">
        <v>27</v>
      </c>
      <c r="D47" s="453">
        <v>0</v>
      </c>
      <c r="E47" s="453">
        <v>32</v>
      </c>
      <c r="F47" s="453">
        <v>6</v>
      </c>
      <c r="G47" s="453">
        <v>1</v>
      </c>
      <c r="H47" s="453">
        <v>0</v>
      </c>
      <c r="I47" s="453">
        <v>0</v>
      </c>
      <c r="J47" s="453">
        <v>0</v>
      </c>
      <c r="K47" s="453">
        <v>148</v>
      </c>
      <c r="L47" s="453">
        <v>3</v>
      </c>
      <c r="M47" s="453">
        <v>0</v>
      </c>
      <c r="N47" s="453">
        <v>0</v>
      </c>
      <c r="O47" s="453">
        <v>0</v>
      </c>
      <c r="P47" s="453">
        <v>0</v>
      </c>
      <c r="Q47" s="453">
        <v>5</v>
      </c>
      <c r="R47" s="453">
        <f t="shared" si="16"/>
        <v>195</v>
      </c>
      <c r="S47" s="453">
        <v>0</v>
      </c>
      <c r="T47" s="453">
        <v>0</v>
      </c>
      <c r="U47" s="453">
        <v>3</v>
      </c>
      <c r="V47" s="453">
        <v>86</v>
      </c>
      <c r="W47" s="453">
        <v>31</v>
      </c>
      <c r="X47" s="453">
        <v>291</v>
      </c>
      <c r="Y47" s="453">
        <v>0</v>
      </c>
      <c r="Z47" s="453">
        <v>0</v>
      </c>
      <c r="AA47" s="453">
        <v>0</v>
      </c>
      <c r="AB47" s="453">
        <v>13</v>
      </c>
      <c r="AC47" s="453">
        <v>2</v>
      </c>
      <c r="AD47" s="453">
        <v>18</v>
      </c>
      <c r="AE47" s="453">
        <v>0</v>
      </c>
      <c r="AF47" s="453">
        <v>1</v>
      </c>
      <c r="AG47" s="453">
        <v>881</v>
      </c>
      <c r="AH47" s="453">
        <v>0</v>
      </c>
      <c r="AI47" s="453">
        <v>1</v>
      </c>
      <c r="AJ47" s="453">
        <v>52</v>
      </c>
      <c r="AK47" s="453">
        <v>767</v>
      </c>
      <c r="AL47" s="453">
        <v>19</v>
      </c>
      <c r="AM47" s="453">
        <v>83</v>
      </c>
      <c r="AN47" s="453">
        <v>5</v>
      </c>
      <c r="AO47" s="453">
        <v>0</v>
      </c>
      <c r="AP47" s="454">
        <f t="shared" si="17"/>
        <v>2475</v>
      </c>
    </row>
    <row r="48" spans="1:42" s="216" customFormat="1" ht="21" customHeight="1" x14ac:dyDescent="0.35">
      <c r="A48" s="224"/>
      <c r="B48" s="215" t="s">
        <v>263</v>
      </c>
      <c r="C48" s="453">
        <v>52</v>
      </c>
      <c r="D48" s="453">
        <v>0</v>
      </c>
      <c r="E48" s="453">
        <v>869</v>
      </c>
      <c r="F48" s="453">
        <v>241</v>
      </c>
      <c r="G48" s="453">
        <v>67</v>
      </c>
      <c r="H48" s="453">
        <v>0</v>
      </c>
      <c r="I48" s="453">
        <v>62</v>
      </c>
      <c r="J48" s="453">
        <v>0</v>
      </c>
      <c r="K48" s="453">
        <v>33</v>
      </c>
      <c r="L48" s="453">
        <v>18</v>
      </c>
      <c r="M48" s="453">
        <v>8</v>
      </c>
      <c r="N48" s="453">
        <v>0</v>
      </c>
      <c r="O48" s="453">
        <v>5</v>
      </c>
      <c r="P48" s="453">
        <v>0</v>
      </c>
      <c r="Q48" s="453">
        <v>70</v>
      </c>
      <c r="R48" s="453">
        <f t="shared" si="16"/>
        <v>1373</v>
      </c>
      <c r="S48" s="453">
        <v>0</v>
      </c>
      <c r="T48" s="453">
        <v>4</v>
      </c>
      <c r="U48" s="453">
        <v>16</v>
      </c>
      <c r="V48" s="453">
        <v>408</v>
      </c>
      <c r="W48" s="453">
        <v>148</v>
      </c>
      <c r="X48" s="453">
        <v>1077</v>
      </c>
      <c r="Y48" s="453">
        <v>4</v>
      </c>
      <c r="Z48" s="453">
        <v>0</v>
      </c>
      <c r="AA48" s="453">
        <v>3</v>
      </c>
      <c r="AB48" s="453">
        <v>15</v>
      </c>
      <c r="AC48" s="453">
        <v>27</v>
      </c>
      <c r="AD48" s="453">
        <v>34</v>
      </c>
      <c r="AE48" s="453">
        <v>0</v>
      </c>
      <c r="AF48" s="453">
        <v>10</v>
      </c>
      <c r="AG48" s="453">
        <v>2400</v>
      </c>
      <c r="AH48" s="453">
        <v>8</v>
      </c>
      <c r="AI48" s="453">
        <v>7</v>
      </c>
      <c r="AJ48" s="453">
        <v>449</v>
      </c>
      <c r="AK48" s="453">
        <v>1855</v>
      </c>
      <c r="AL48" s="453">
        <v>80</v>
      </c>
      <c r="AM48" s="453">
        <v>598</v>
      </c>
      <c r="AN48" s="453">
        <v>20</v>
      </c>
      <c r="AO48" s="453">
        <v>0</v>
      </c>
      <c r="AP48" s="454">
        <f t="shared" si="17"/>
        <v>8588</v>
      </c>
    </row>
    <row r="49" spans="1:42" s="216" customFormat="1" ht="21" customHeight="1" x14ac:dyDescent="0.35">
      <c r="A49" s="224"/>
      <c r="B49" s="215" t="s">
        <v>264</v>
      </c>
      <c r="C49" s="453">
        <v>5</v>
      </c>
      <c r="D49" s="453">
        <v>0</v>
      </c>
      <c r="E49" s="453">
        <v>40</v>
      </c>
      <c r="F49" s="453">
        <v>2</v>
      </c>
      <c r="G49" s="453">
        <v>1</v>
      </c>
      <c r="H49" s="453">
        <v>0</v>
      </c>
      <c r="I49" s="453">
        <v>2</v>
      </c>
      <c r="J49" s="453">
        <v>0</v>
      </c>
      <c r="K49" s="453">
        <v>13</v>
      </c>
      <c r="L49" s="453">
        <v>4</v>
      </c>
      <c r="M49" s="453">
        <v>0</v>
      </c>
      <c r="N49" s="453">
        <v>0</v>
      </c>
      <c r="O49" s="453">
        <v>0</v>
      </c>
      <c r="P49" s="453">
        <v>0</v>
      </c>
      <c r="Q49" s="453">
        <v>0</v>
      </c>
      <c r="R49" s="453">
        <f t="shared" si="16"/>
        <v>62</v>
      </c>
      <c r="S49" s="453">
        <v>0</v>
      </c>
      <c r="T49" s="453">
        <v>0</v>
      </c>
      <c r="U49" s="453">
        <v>12</v>
      </c>
      <c r="V49" s="453">
        <v>98</v>
      </c>
      <c r="W49" s="453">
        <v>101</v>
      </c>
      <c r="X49" s="453">
        <v>415</v>
      </c>
      <c r="Y49" s="453">
        <v>3</v>
      </c>
      <c r="Z49" s="453">
        <v>1</v>
      </c>
      <c r="AA49" s="453">
        <v>0</v>
      </c>
      <c r="AB49" s="453">
        <v>5</v>
      </c>
      <c r="AC49" s="453">
        <v>19</v>
      </c>
      <c r="AD49" s="453">
        <v>7</v>
      </c>
      <c r="AE49" s="453">
        <v>0</v>
      </c>
      <c r="AF49" s="453">
        <v>7</v>
      </c>
      <c r="AG49" s="453">
        <v>1374</v>
      </c>
      <c r="AH49" s="453">
        <v>0</v>
      </c>
      <c r="AI49" s="453">
        <v>1</v>
      </c>
      <c r="AJ49" s="453">
        <v>348</v>
      </c>
      <c r="AK49" s="453">
        <v>567</v>
      </c>
      <c r="AL49" s="453">
        <v>31</v>
      </c>
      <c r="AM49" s="453">
        <v>257</v>
      </c>
      <c r="AN49" s="453">
        <v>1</v>
      </c>
      <c r="AO49" s="453">
        <v>0</v>
      </c>
      <c r="AP49" s="454">
        <f t="shared" si="17"/>
        <v>3314</v>
      </c>
    </row>
    <row r="50" spans="1:42" s="220" customFormat="1" ht="26.4" customHeight="1" x14ac:dyDescent="0.35">
      <c r="A50" s="218" t="s">
        <v>71</v>
      </c>
      <c r="B50" s="225"/>
      <c r="C50" s="457">
        <f t="shared" ref="C50:AP50" si="18">C51+C52+C53+C54</f>
        <v>164</v>
      </c>
      <c r="D50" s="457">
        <f t="shared" si="18"/>
        <v>2</v>
      </c>
      <c r="E50" s="457">
        <f t="shared" si="18"/>
        <v>1115</v>
      </c>
      <c r="F50" s="457">
        <f t="shared" si="18"/>
        <v>170</v>
      </c>
      <c r="G50" s="457">
        <f t="shared" si="18"/>
        <v>83</v>
      </c>
      <c r="H50" s="457">
        <f t="shared" si="18"/>
        <v>0</v>
      </c>
      <c r="I50" s="457">
        <f t="shared" si="18"/>
        <v>43</v>
      </c>
      <c r="J50" s="457">
        <f t="shared" si="18"/>
        <v>126</v>
      </c>
      <c r="K50" s="457">
        <f t="shared" si="18"/>
        <v>76</v>
      </c>
      <c r="L50" s="457">
        <f t="shared" si="18"/>
        <v>250</v>
      </c>
      <c r="M50" s="457">
        <f t="shared" si="18"/>
        <v>24</v>
      </c>
      <c r="N50" s="457">
        <f t="shared" si="18"/>
        <v>11</v>
      </c>
      <c r="O50" s="457">
        <f t="shared" si="18"/>
        <v>92</v>
      </c>
      <c r="P50" s="457">
        <f t="shared" si="18"/>
        <v>36</v>
      </c>
      <c r="Q50" s="457">
        <f t="shared" si="18"/>
        <v>281</v>
      </c>
      <c r="R50" s="457">
        <f t="shared" si="18"/>
        <v>2307</v>
      </c>
      <c r="S50" s="457">
        <f t="shared" si="18"/>
        <v>0</v>
      </c>
      <c r="T50" s="457">
        <f t="shared" si="18"/>
        <v>32</v>
      </c>
      <c r="U50" s="457">
        <f t="shared" si="18"/>
        <v>174</v>
      </c>
      <c r="V50" s="457">
        <f t="shared" si="18"/>
        <v>1436</v>
      </c>
      <c r="W50" s="457">
        <f t="shared" si="18"/>
        <v>548</v>
      </c>
      <c r="X50" s="457">
        <f t="shared" si="18"/>
        <v>5014</v>
      </c>
      <c r="Y50" s="457">
        <f t="shared" si="18"/>
        <v>16</v>
      </c>
      <c r="Z50" s="457">
        <f t="shared" si="18"/>
        <v>3</v>
      </c>
      <c r="AA50" s="457">
        <f t="shared" si="18"/>
        <v>57</v>
      </c>
      <c r="AB50" s="457">
        <f t="shared" si="18"/>
        <v>68</v>
      </c>
      <c r="AC50" s="457">
        <f t="shared" si="18"/>
        <v>348</v>
      </c>
      <c r="AD50" s="457">
        <f t="shared" si="18"/>
        <v>147</v>
      </c>
      <c r="AE50" s="457">
        <f t="shared" si="18"/>
        <v>5</v>
      </c>
      <c r="AF50" s="457">
        <f t="shared" si="18"/>
        <v>49</v>
      </c>
      <c r="AG50" s="457">
        <f t="shared" si="18"/>
        <v>13388</v>
      </c>
      <c r="AH50" s="457">
        <f t="shared" si="18"/>
        <v>51</v>
      </c>
      <c r="AI50" s="457">
        <f t="shared" si="18"/>
        <v>61</v>
      </c>
      <c r="AJ50" s="457">
        <f t="shared" si="18"/>
        <v>961</v>
      </c>
      <c r="AK50" s="457">
        <f t="shared" si="18"/>
        <v>4489</v>
      </c>
      <c r="AL50" s="457">
        <f t="shared" si="18"/>
        <v>427</v>
      </c>
      <c r="AM50" s="457">
        <f t="shared" si="18"/>
        <v>1605</v>
      </c>
      <c r="AN50" s="457">
        <f t="shared" si="18"/>
        <v>27</v>
      </c>
      <c r="AO50" s="457">
        <f t="shared" si="18"/>
        <v>0</v>
      </c>
      <c r="AP50" s="458">
        <f t="shared" si="18"/>
        <v>31379</v>
      </c>
    </row>
    <row r="51" spans="1:42" s="216" customFormat="1" ht="21" customHeight="1" x14ac:dyDescent="0.35">
      <c r="A51" s="224"/>
      <c r="B51" s="215" t="s">
        <v>72</v>
      </c>
      <c r="C51" s="453">
        <v>32</v>
      </c>
      <c r="D51" s="453">
        <v>0</v>
      </c>
      <c r="E51" s="453">
        <v>137</v>
      </c>
      <c r="F51" s="453">
        <v>15</v>
      </c>
      <c r="G51" s="453">
        <v>1</v>
      </c>
      <c r="H51" s="453">
        <v>0</v>
      </c>
      <c r="I51" s="453">
        <v>27</v>
      </c>
      <c r="J51" s="453">
        <v>0</v>
      </c>
      <c r="K51" s="453">
        <v>1</v>
      </c>
      <c r="L51" s="453">
        <v>8</v>
      </c>
      <c r="M51" s="453">
        <v>0</v>
      </c>
      <c r="N51" s="453">
        <v>1</v>
      </c>
      <c r="O51" s="453">
        <v>0</v>
      </c>
      <c r="P51" s="453">
        <v>0</v>
      </c>
      <c r="Q51" s="453">
        <v>6</v>
      </c>
      <c r="R51" s="453">
        <f>SUM(E51:Q51)</f>
        <v>196</v>
      </c>
      <c r="S51" s="453">
        <v>0</v>
      </c>
      <c r="T51" s="453">
        <v>5</v>
      </c>
      <c r="U51" s="453">
        <v>19</v>
      </c>
      <c r="V51" s="453">
        <v>97</v>
      </c>
      <c r="W51" s="453">
        <v>33</v>
      </c>
      <c r="X51" s="453">
        <v>362</v>
      </c>
      <c r="Y51" s="453">
        <v>3</v>
      </c>
      <c r="Z51" s="453">
        <v>0</v>
      </c>
      <c r="AA51" s="453">
        <v>0</v>
      </c>
      <c r="AB51" s="453">
        <v>4</v>
      </c>
      <c r="AC51" s="453">
        <v>14</v>
      </c>
      <c r="AD51" s="453">
        <v>10</v>
      </c>
      <c r="AE51" s="453">
        <v>0</v>
      </c>
      <c r="AF51" s="453">
        <v>1</v>
      </c>
      <c r="AG51" s="453">
        <v>1447</v>
      </c>
      <c r="AH51" s="453">
        <v>1</v>
      </c>
      <c r="AI51" s="453">
        <v>5</v>
      </c>
      <c r="AJ51" s="453">
        <v>8</v>
      </c>
      <c r="AK51" s="453">
        <v>375</v>
      </c>
      <c r="AL51" s="453">
        <v>43</v>
      </c>
      <c r="AM51" s="453">
        <v>180</v>
      </c>
      <c r="AN51" s="453">
        <v>4</v>
      </c>
      <c r="AO51" s="453">
        <v>0</v>
      </c>
      <c r="AP51" s="454">
        <f>SUM(S51:AO51)+R51+C51+D51</f>
        <v>2839</v>
      </c>
    </row>
    <row r="52" spans="1:42" s="216" customFormat="1" ht="21" customHeight="1" x14ac:dyDescent="0.35">
      <c r="A52" s="224"/>
      <c r="B52" s="215" t="s">
        <v>71</v>
      </c>
      <c r="C52" s="453">
        <v>43</v>
      </c>
      <c r="D52" s="453">
        <v>1</v>
      </c>
      <c r="E52" s="453">
        <v>304</v>
      </c>
      <c r="F52" s="453">
        <v>38</v>
      </c>
      <c r="G52" s="453">
        <v>36</v>
      </c>
      <c r="H52" s="453">
        <v>0</v>
      </c>
      <c r="I52" s="453">
        <v>8</v>
      </c>
      <c r="J52" s="453">
        <v>59</v>
      </c>
      <c r="K52" s="453">
        <v>31</v>
      </c>
      <c r="L52" s="453">
        <v>192</v>
      </c>
      <c r="M52" s="453">
        <v>23</v>
      </c>
      <c r="N52" s="453">
        <v>6</v>
      </c>
      <c r="O52" s="453">
        <v>65</v>
      </c>
      <c r="P52" s="453">
        <v>18</v>
      </c>
      <c r="Q52" s="453">
        <v>230</v>
      </c>
      <c r="R52" s="453">
        <f>SUM(E52:Q52)</f>
        <v>1010</v>
      </c>
      <c r="S52" s="453">
        <v>0</v>
      </c>
      <c r="T52" s="453">
        <v>23</v>
      </c>
      <c r="U52" s="453">
        <v>78</v>
      </c>
      <c r="V52" s="453">
        <v>887</v>
      </c>
      <c r="W52" s="453">
        <v>405</v>
      </c>
      <c r="X52" s="453">
        <v>2905</v>
      </c>
      <c r="Y52" s="453">
        <v>7</v>
      </c>
      <c r="Z52" s="453">
        <v>3</v>
      </c>
      <c r="AA52" s="453">
        <v>55</v>
      </c>
      <c r="AB52" s="453">
        <v>25</v>
      </c>
      <c r="AC52" s="453">
        <v>248</v>
      </c>
      <c r="AD52" s="453">
        <v>82</v>
      </c>
      <c r="AE52" s="453">
        <v>5</v>
      </c>
      <c r="AF52" s="453">
        <v>33</v>
      </c>
      <c r="AG52" s="453">
        <v>7822</v>
      </c>
      <c r="AH52" s="453">
        <v>42</v>
      </c>
      <c r="AI52" s="453">
        <v>31</v>
      </c>
      <c r="AJ52" s="453">
        <v>526</v>
      </c>
      <c r="AK52" s="453">
        <v>2766</v>
      </c>
      <c r="AL52" s="453">
        <v>238</v>
      </c>
      <c r="AM52" s="453">
        <v>783</v>
      </c>
      <c r="AN52" s="453">
        <v>6</v>
      </c>
      <c r="AO52" s="453">
        <v>0</v>
      </c>
      <c r="AP52" s="454">
        <f>SUM(S52:AO52)+R52+C52+D52</f>
        <v>18024</v>
      </c>
    </row>
    <row r="53" spans="1:42" s="216" customFormat="1" ht="21" customHeight="1" x14ac:dyDescent="0.35">
      <c r="A53" s="224"/>
      <c r="B53" s="215" t="s">
        <v>73</v>
      </c>
      <c r="C53" s="453">
        <v>66</v>
      </c>
      <c r="D53" s="453">
        <v>1</v>
      </c>
      <c r="E53" s="453">
        <v>591</v>
      </c>
      <c r="F53" s="453">
        <v>117</v>
      </c>
      <c r="G53" s="453">
        <v>44</v>
      </c>
      <c r="H53" s="453">
        <v>0</v>
      </c>
      <c r="I53" s="453">
        <v>8</v>
      </c>
      <c r="J53" s="453">
        <v>28</v>
      </c>
      <c r="K53" s="453">
        <v>44</v>
      </c>
      <c r="L53" s="453">
        <v>49</v>
      </c>
      <c r="M53" s="453">
        <v>0</v>
      </c>
      <c r="N53" s="453">
        <v>4</v>
      </c>
      <c r="O53" s="453">
        <v>27</v>
      </c>
      <c r="P53" s="453">
        <v>18</v>
      </c>
      <c r="Q53" s="453">
        <v>43</v>
      </c>
      <c r="R53" s="453">
        <f>SUM(E53:Q53)</f>
        <v>973</v>
      </c>
      <c r="S53" s="453">
        <v>0</v>
      </c>
      <c r="T53" s="453">
        <v>4</v>
      </c>
      <c r="U53" s="453">
        <v>63</v>
      </c>
      <c r="V53" s="453">
        <v>415</v>
      </c>
      <c r="W53" s="453">
        <v>75</v>
      </c>
      <c r="X53" s="453">
        <v>1456</v>
      </c>
      <c r="Y53" s="453">
        <v>6</v>
      </c>
      <c r="Z53" s="453">
        <v>0</v>
      </c>
      <c r="AA53" s="453">
        <v>2</v>
      </c>
      <c r="AB53" s="453">
        <v>29</v>
      </c>
      <c r="AC53" s="453">
        <v>73</v>
      </c>
      <c r="AD53" s="453">
        <v>51</v>
      </c>
      <c r="AE53" s="453">
        <v>0</v>
      </c>
      <c r="AF53" s="453">
        <v>15</v>
      </c>
      <c r="AG53" s="453">
        <v>3048</v>
      </c>
      <c r="AH53" s="453">
        <v>7</v>
      </c>
      <c r="AI53" s="453">
        <v>24</v>
      </c>
      <c r="AJ53" s="453">
        <v>388</v>
      </c>
      <c r="AK53" s="453">
        <v>1139</v>
      </c>
      <c r="AL53" s="453">
        <v>124</v>
      </c>
      <c r="AM53" s="453">
        <v>553</v>
      </c>
      <c r="AN53" s="453">
        <v>17</v>
      </c>
      <c r="AO53" s="453">
        <v>0</v>
      </c>
      <c r="AP53" s="454">
        <f>SUM(S53:AO53)+R53+C53+D53</f>
        <v>8529</v>
      </c>
    </row>
    <row r="54" spans="1:42" s="216" customFormat="1" ht="21" customHeight="1" x14ac:dyDescent="0.35">
      <c r="A54" s="224"/>
      <c r="B54" s="215" t="s">
        <v>74</v>
      </c>
      <c r="C54" s="453">
        <v>23</v>
      </c>
      <c r="D54" s="453">
        <v>0</v>
      </c>
      <c r="E54" s="453">
        <v>83</v>
      </c>
      <c r="F54" s="453">
        <v>0</v>
      </c>
      <c r="G54" s="453">
        <v>2</v>
      </c>
      <c r="H54" s="453">
        <v>0</v>
      </c>
      <c r="I54" s="453">
        <v>0</v>
      </c>
      <c r="J54" s="453">
        <v>39</v>
      </c>
      <c r="K54" s="453">
        <v>0</v>
      </c>
      <c r="L54" s="453">
        <v>1</v>
      </c>
      <c r="M54" s="453">
        <v>1</v>
      </c>
      <c r="N54" s="453">
        <v>0</v>
      </c>
      <c r="O54" s="453">
        <v>0</v>
      </c>
      <c r="P54" s="453">
        <v>0</v>
      </c>
      <c r="Q54" s="453">
        <v>2</v>
      </c>
      <c r="R54" s="453">
        <f>SUM(E54:Q54)</f>
        <v>128</v>
      </c>
      <c r="S54" s="453">
        <v>0</v>
      </c>
      <c r="T54" s="453">
        <v>0</v>
      </c>
      <c r="U54" s="453">
        <v>14</v>
      </c>
      <c r="V54" s="453">
        <v>37</v>
      </c>
      <c r="W54" s="453">
        <v>35</v>
      </c>
      <c r="X54" s="453">
        <v>291</v>
      </c>
      <c r="Y54" s="453">
        <v>0</v>
      </c>
      <c r="Z54" s="453">
        <v>0</v>
      </c>
      <c r="AA54" s="453">
        <v>0</v>
      </c>
      <c r="AB54" s="453">
        <v>10</v>
      </c>
      <c r="AC54" s="453">
        <v>13</v>
      </c>
      <c r="AD54" s="453">
        <v>4</v>
      </c>
      <c r="AE54" s="453">
        <v>0</v>
      </c>
      <c r="AF54" s="453">
        <v>0</v>
      </c>
      <c r="AG54" s="453">
        <v>1071</v>
      </c>
      <c r="AH54" s="453">
        <v>1</v>
      </c>
      <c r="AI54" s="453">
        <v>1</v>
      </c>
      <c r="AJ54" s="453">
        <v>39</v>
      </c>
      <c r="AK54" s="453">
        <v>209</v>
      </c>
      <c r="AL54" s="453">
        <v>22</v>
      </c>
      <c r="AM54" s="453">
        <v>89</v>
      </c>
      <c r="AN54" s="453">
        <v>0</v>
      </c>
      <c r="AO54" s="453">
        <v>0</v>
      </c>
      <c r="AP54" s="454">
        <f>SUM(S54:AO54)+R54+C54+D54</f>
        <v>1987</v>
      </c>
    </row>
    <row r="55" spans="1:42" s="220" customFormat="1" ht="26.4" customHeight="1" x14ac:dyDescent="0.35">
      <c r="A55" s="218" t="s">
        <v>75</v>
      </c>
      <c r="B55" s="225"/>
      <c r="C55" s="457">
        <f t="shared" ref="C55:AP55" si="19">SUM(C56:C60)</f>
        <v>73</v>
      </c>
      <c r="D55" s="457">
        <f t="shared" si="19"/>
        <v>2</v>
      </c>
      <c r="E55" s="457">
        <f t="shared" si="19"/>
        <v>701</v>
      </c>
      <c r="F55" s="457">
        <f t="shared" si="19"/>
        <v>7</v>
      </c>
      <c r="G55" s="457">
        <f t="shared" si="19"/>
        <v>42</v>
      </c>
      <c r="H55" s="457">
        <f t="shared" si="19"/>
        <v>0</v>
      </c>
      <c r="I55" s="457">
        <f t="shared" si="19"/>
        <v>123</v>
      </c>
      <c r="J55" s="457">
        <f t="shared" si="19"/>
        <v>26</v>
      </c>
      <c r="K55" s="457">
        <f t="shared" si="19"/>
        <v>21</v>
      </c>
      <c r="L55" s="457">
        <f t="shared" si="19"/>
        <v>113</v>
      </c>
      <c r="M55" s="457">
        <f t="shared" si="19"/>
        <v>0</v>
      </c>
      <c r="N55" s="457">
        <f t="shared" si="19"/>
        <v>1</v>
      </c>
      <c r="O55" s="457">
        <f t="shared" si="19"/>
        <v>1</v>
      </c>
      <c r="P55" s="457">
        <f t="shared" si="19"/>
        <v>42</v>
      </c>
      <c r="Q55" s="457">
        <f t="shared" si="19"/>
        <v>112</v>
      </c>
      <c r="R55" s="457">
        <f t="shared" si="19"/>
        <v>1189</v>
      </c>
      <c r="S55" s="457">
        <f t="shared" si="19"/>
        <v>2</v>
      </c>
      <c r="T55" s="457">
        <f t="shared" si="19"/>
        <v>2</v>
      </c>
      <c r="U55" s="457">
        <f t="shared" si="19"/>
        <v>54</v>
      </c>
      <c r="V55" s="457">
        <f t="shared" si="19"/>
        <v>335</v>
      </c>
      <c r="W55" s="457">
        <f t="shared" si="19"/>
        <v>112</v>
      </c>
      <c r="X55" s="457">
        <f t="shared" si="19"/>
        <v>1600</v>
      </c>
      <c r="Y55" s="457">
        <f t="shared" si="19"/>
        <v>4</v>
      </c>
      <c r="Z55" s="457">
        <f t="shared" si="19"/>
        <v>0</v>
      </c>
      <c r="AA55" s="457">
        <f t="shared" si="19"/>
        <v>0</v>
      </c>
      <c r="AB55" s="457">
        <f t="shared" si="19"/>
        <v>37</v>
      </c>
      <c r="AC55" s="457">
        <f t="shared" si="19"/>
        <v>45</v>
      </c>
      <c r="AD55" s="457">
        <f t="shared" si="19"/>
        <v>24</v>
      </c>
      <c r="AE55" s="457">
        <f t="shared" si="19"/>
        <v>5</v>
      </c>
      <c r="AF55" s="457">
        <f t="shared" si="19"/>
        <v>3</v>
      </c>
      <c r="AG55" s="457">
        <f t="shared" si="19"/>
        <v>3266</v>
      </c>
      <c r="AH55" s="457">
        <f t="shared" si="19"/>
        <v>11</v>
      </c>
      <c r="AI55" s="457">
        <f t="shared" si="19"/>
        <v>45</v>
      </c>
      <c r="AJ55" s="457">
        <f t="shared" si="19"/>
        <v>52</v>
      </c>
      <c r="AK55" s="457">
        <f t="shared" si="19"/>
        <v>1155</v>
      </c>
      <c r="AL55" s="457">
        <f t="shared" si="19"/>
        <v>127</v>
      </c>
      <c r="AM55" s="457">
        <f t="shared" si="19"/>
        <v>455</v>
      </c>
      <c r="AN55" s="457">
        <f t="shared" si="19"/>
        <v>8</v>
      </c>
      <c r="AO55" s="457">
        <f t="shared" si="19"/>
        <v>0</v>
      </c>
      <c r="AP55" s="458">
        <f t="shared" si="19"/>
        <v>8606</v>
      </c>
    </row>
    <row r="56" spans="1:42" s="216" customFormat="1" ht="21" customHeight="1" x14ac:dyDescent="0.35">
      <c r="A56" s="224"/>
      <c r="B56" s="215" t="s">
        <v>76</v>
      </c>
      <c r="C56" s="453">
        <v>12</v>
      </c>
      <c r="D56" s="453">
        <v>0</v>
      </c>
      <c r="E56" s="453">
        <v>464</v>
      </c>
      <c r="F56" s="453">
        <v>2</v>
      </c>
      <c r="G56" s="453">
        <v>10</v>
      </c>
      <c r="H56" s="453">
        <v>0</v>
      </c>
      <c r="I56" s="453">
        <v>1</v>
      </c>
      <c r="J56" s="453">
        <v>0</v>
      </c>
      <c r="K56" s="453">
        <v>0</v>
      </c>
      <c r="L56" s="453">
        <v>0</v>
      </c>
      <c r="M56" s="453">
        <v>0</v>
      </c>
      <c r="N56" s="453">
        <v>0</v>
      </c>
      <c r="O56" s="453">
        <v>0</v>
      </c>
      <c r="P56" s="453">
        <v>42</v>
      </c>
      <c r="Q56" s="453">
        <v>0</v>
      </c>
      <c r="R56" s="453">
        <f>SUM(E56:Q56)</f>
        <v>519</v>
      </c>
      <c r="S56" s="453">
        <v>0</v>
      </c>
      <c r="T56" s="453">
        <v>0</v>
      </c>
      <c r="U56" s="453">
        <v>6</v>
      </c>
      <c r="V56" s="453">
        <v>49</v>
      </c>
      <c r="W56" s="453">
        <v>17</v>
      </c>
      <c r="X56" s="453">
        <v>228</v>
      </c>
      <c r="Y56" s="453">
        <v>3</v>
      </c>
      <c r="Z56" s="453">
        <v>0</v>
      </c>
      <c r="AA56" s="453">
        <v>0</v>
      </c>
      <c r="AB56" s="453">
        <v>1</v>
      </c>
      <c r="AC56" s="453">
        <v>4</v>
      </c>
      <c r="AD56" s="453">
        <v>4</v>
      </c>
      <c r="AE56" s="453">
        <v>0</v>
      </c>
      <c r="AF56" s="453">
        <v>0</v>
      </c>
      <c r="AG56" s="453">
        <v>1024</v>
      </c>
      <c r="AH56" s="453">
        <v>5</v>
      </c>
      <c r="AI56" s="453">
        <v>3</v>
      </c>
      <c r="AJ56" s="453">
        <v>13</v>
      </c>
      <c r="AK56" s="453">
        <v>178</v>
      </c>
      <c r="AL56" s="453">
        <v>24</v>
      </c>
      <c r="AM56" s="453">
        <v>116</v>
      </c>
      <c r="AN56" s="453">
        <v>2</v>
      </c>
      <c r="AO56" s="453">
        <v>0</v>
      </c>
      <c r="AP56" s="454">
        <f>SUM(S56:AO56)+R56+C56+D56</f>
        <v>2208</v>
      </c>
    </row>
    <row r="57" spans="1:42" s="216" customFormat="1" ht="21" customHeight="1" x14ac:dyDescent="0.35">
      <c r="A57" s="224"/>
      <c r="B57" s="215" t="s">
        <v>77</v>
      </c>
      <c r="C57" s="453">
        <v>20</v>
      </c>
      <c r="D57" s="453">
        <v>0</v>
      </c>
      <c r="E57" s="453">
        <v>25</v>
      </c>
      <c r="F57" s="453">
        <v>2</v>
      </c>
      <c r="G57" s="453">
        <v>12</v>
      </c>
      <c r="H57" s="453">
        <v>0</v>
      </c>
      <c r="I57" s="453">
        <v>3</v>
      </c>
      <c r="J57" s="453">
        <v>0</v>
      </c>
      <c r="K57" s="453">
        <v>2</v>
      </c>
      <c r="L57" s="453">
        <v>108</v>
      </c>
      <c r="M57" s="453">
        <v>0</v>
      </c>
      <c r="N57" s="453">
        <v>0</v>
      </c>
      <c r="O57" s="453">
        <v>0</v>
      </c>
      <c r="P57" s="453">
        <v>0</v>
      </c>
      <c r="Q57" s="453">
        <v>5</v>
      </c>
      <c r="R57" s="453">
        <f>SUM(E57:Q57)</f>
        <v>157</v>
      </c>
      <c r="S57" s="453">
        <v>0</v>
      </c>
      <c r="T57" s="453">
        <v>0</v>
      </c>
      <c r="U57" s="453">
        <v>12</v>
      </c>
      <c r="V57" s="453">
        <v>99</v>
      </c>
      <c r="W57" s="453">
        <v>9</v>
      </c>
      <c r="X57" s="453">
        <v>306</v>
      </c>
      <c r="Y57" s="453">
        <v>1</v>
      </c>
      <c r="Z57" s="453">
        <v>0</v>
      </c>
      <c r="AA57" s="453">
        <v>0</v>
      </c>
      <c r="AB57" s="453">
        <v>10</v>
      </c>
      <c r="AC57" s="453">
        <v>8</v>
      </c>
      <c r="AD57" s="453">
        <v>3</v>
      </c>
      <c r="AE57" s="453">
        <v>0</v>
      </c>
      <c r="AF57" s="453">
        <v>0</v>
      </c>
      <c r="AG57" s="453">
        <v>440</v>
      </c>
      <c r="AH57" s="453">
        <v>1</v>
      </c>
      <c r="AI57" s="453">
        <v>0</v>
      </c>
      <c r="AJ57" s="453">
        <v>6</v>
      </c>
      <c r="AK57" s="453">
        <v>188</v>
      </c>
      <c r="AL57" s="453">
        <v>11</v>
      </c>
      <c r="AM57" s="453">
        <v>64</v>
      </c>
      <c r="AN57" s="453">
        <v>2</v>
      </c>
      <c r="AO57" s="453">
        <v>0</v>
      </c>
      <c r="AP57" s="454">
        <f>SUM(S57:AO57)+R57+C57+D57</f>
        <v>1337</v>
      </c>
    </row>
    <row r="58" spans="1:42" s="216" customFormat="1" ht="21" customHeight="1" x14ac:dyDescent="0.35">
      <c r="A58" s="224"/>
      <c r="B58" s="215" t="s">
        <v>78</v>
      </c>
      <c r="C58" s="453">
        <v>19</v>
      </c>
      <c r="D58" s="453">
        <v>2</v>
      </c>
      <c r="E58" s="453">
        <v>128</v>
      </c>
      <c r="F58" s="453">
        <v>2</v>
      </c>
      <c r="G58" s="453">
        <v>3</v>
      </c>
      <c r="H58" s="453">
        <v>0</v>
      </c>
      <c r="I58" s="453">
        <v>3</v>
      </c>
      <c r="J58" s="453">
        <v>26</v>
      </c>
      <c r="K58" s="453">
        <v>0</v>
      </c>
      <c r="L58" s="453">
        <v>3</v>
      </c>
      <c r="M58" s="453">
        <v>0</v>
      </c>
      <c r="N58" s="453">
        <v>1</v>
      </c>
      <c r="O58" s="453">
        <v>0</v>
      </c>
      <c r="P58" s="453">
        <v>0</v>
      </c>
      <c r="Q58" s="453">
        <v>79</v>
      </c>
      <c r="R58" s="453">
        <f>SUM(E58:Q58)</f>
        <v>245</v>
      </c>
      <c r="S58" s="453">
        <v>0</v>
      </c>
      <c r="T58" s="453">
        <v>0</v>
      </c>
      <c r="U58" s="453">
        <v>13</v>
      </c>
      <c r="V58" s="453">
        <v>82</v>
      </c>
      <c r="W58" s="453">
        <v>54</v>
      </c>
      <c r="X58" s="453">
        <v>546</v>
      </c>
      <c r="Y58" s="453">
        <v>0</v>
      </c>
      <c r="Z58" s="453">
        <v>0</v>
      </c>
      <c r="AA58" s="453">
        <v>0</v>
      </c>
      <c r="AB58" s="453">
        <v>10</v>
      </c>
      <c r="AC58" s="453">
        <v>19</v>
      </c>
      <c r="AD58" s="453">
        <v>9</v>
      </c>
      <c r="AE58" s="453">
        <v>5</v>
      </c>
      <c r="AF58" s="453">
        <v>0</v>
      </c>
      <c r="AG58" s="453">
        <v>631</v>
      </c>
      <c r="AH58" s="453">
        <v>1</v>
      </c>
      <c r="AI58" s="453">
        <v>2</v>
      </c>
      <c r="AJ58" s="453">
        <v>16</v>
      </c>
      <c r="AK58" s="453">
        <v>215</v>
      </c>
      <c r="AL58" s="453">
        <v>53</v>
      </c>
      <c r="AM58" s="453">
        <v>99</v>
      </c>
      <c r="AN58" s="453">
        <v>0</v>
      </c>
      <c r="AO58" s="453">
        <v>0</v>
      </c>
      <c r="AP58" s="454">
        <f>SUM(S58:AO58)+R58+C58+D58</f>
        <v>2021</v>
      </c>
    </row>
    <row r="59" spans="1:42" s="216" customFormat="1" ht="21" customHeight="1" x14ac:dyDescent="0.35">
      <c r="A59" s="224"/>
      <c r="B59" s="215" t="s">
        <v>79</v>
      </c>
      <c r="C59" s="453">
        <v>15</v>
      </c>
      <c r="D59" s="453">
        <v>0</v>
      </c>
      <c r="E59" s="453">
        <v>58</v>
      </c>
      <c r="F59" s="453">
        <v>1</v>
      </c>
      <c r="G59" s="453">
        <v>13</v>
      </c>
      <c r="H59" s="453">
        <v>0</v>
      </c>
      <c r="I59" s="453">
        <v>113</v>
      </c>
      <c r="J59" s="453">
        <v>0</v>
      </c>
      <c r="K59" s="453">
        <v>19</v>
      </c>
      <c r="L59" s="453">
        <v>2</v>
      </c>
      <c r="M59" s="453">
        <v>0</v>
      </c>
      <c r="N59" s="453">
        <v>0</v>
      </c>
      <c r="O59" s="453">
        <v>0</v>
      </c>
      <c r="P59" s="453">
        <v>0</v>
      </c>
      <c r="Q59" s="453">
        <v>0</v>
      </c>
      <c r="R59" s="453">
        <f>SUM(E59:Q59)</f>
        <v>206</v>
      </c>
      <c r="S59" s="453">
        <v>2</v>
      </c>
      <c r="T59" s="453">
        <v>0</v>
      </c>
      <c r="U59" s="453">
        <v>16</v>
      </c>
      <c r="V59" s="453">
        <v>68</v>
      </c>
      <c r="W59" s="453">
        <v>15</v>
      </c>
      <c r="X59" s="453">
        <v>372</v>
      </c>
      <c r="Y59" s="453">
        <v>0</v>
      </c>
      <c r="Z59" s="453">
        <v>0</v>
      </c>
      <c r="AA59" s="453">
        <v>0</v>
      </c>
      <c r="AB59" s="453">
        <v>9</v>
      </c>
      <c r="AC59" s="453">
        <v>9</v>
      </c>
      <c r="AD59" s="453">
        <v>6</v>
      </c>
      <c r="AE59" s="453">
        <v>0</v>
      </c>
      <c r="AF59" s="453">
        <v>2</v>
      </c>
      <c r="AG59" s="453">
        <v>813</v>
      </c>
      <c r="AH59" s="453">
        <v>3</v>
      </c>
      <c r="AI59" s="453">
        <v>40</v>
      </c>
      <c r="AJ59" s="453">
        <v>7</v>
      </c>
      <c r="AK59" s="453">
        <v>403</v>
      </c>
      <c r="AL59" s="453">
        <v>19</v>
      </c>
      <c r="AM59" s="453">
        <v>96</v>
      </c>
      <c r="AN59" s="453">
        <v>2</v>
      </c>
      <c r="AO59" s="453">
        <v>0</v>
      </c>
      <c r="AP59" s="454">
        <f>SUM(S59:AO59)+R59+C59+D59</f>
        <v>2103</v>
      </c>
    </row>
    <row r="60" spans="1:42" s="216" customFormat="1" ht="21" customHeight="1" x14ac:dyDescent="0.35">
      <c r="A60" s="224"/>
      <c r="B60" s="215" t="s">
        <v>80</v>
      </c>
      <c r="C60" s="453">
        <v>7</v>
      </c>
      <c r="D60" s="453">
        <v>0</v>
      </c>
      <c r="E60" s="453">
        <v>26</v>
      </c>
      <c r="F60" s="453">
        <v>0</v>
      </c>
      <c r="G60" s="453">
        <v>4</v>
      </c>
      <c r="H60" s="453">
        <v>0</v>
      </c>
      <c r="I60" s="453">
        <v>3</v>
      </c>
      <c r="J60" s="453">
        <v>0</v>
      </c>
      <c r="K60" s="453">
        <v>0</v>
      </c>
      <c r="L60" s="453">
        <v>0</v>
      </c>
      <c r="M60" s="453">
        <v>0</v>
      </c>
      <c r="N60" s="453">
        <v>0</v>
      </c>
      <c r="O60" s="453">
        <v>1</v>
      </c>
      <c r="P60" s="453">
        <v>0</v>
      </c>
      <c r="Q60" s="453">
        <v>28</v>
      </c>
      <c r="R60" s="453">
        <f>SUM(E60:Q60)</f>
        <v>62</v>
      </c>
      <c r="S60" s="453">
        <v>0</v>
      </c>
      <c r="T60" s="453">
        <v>2</v>
      </c>
      <c r="U60" s="453">
        <v>7</v>
      </c>
      <c r="V60" s="453">
        <v>37</v>
      </c>
      <c r="W60" s="453">
        <v>17</v>
      </c>
      <c r="X60" s="453">
        <v>148</v>
      </c>
      <c r="Y60" s="453">
        <v>0</v>
      </c>
      <c r="Z60" s="453">
        <v>0</v>
      </c>
      <c r="AA60" s="453">
        <v>0</v>
      </c>
      <c r="AB60" s="453">
        <v>7</v>
      </c>
      <c r="AC60" s="453">
        <v>5</v>
      </c>
      <c r="AD60" s="453">
        <v>2</v>
      </c>
      <c r="AE60" s="453">
        <v>0</v>
      </c>
      <c r="AF60" s="453">
        <v>1</v>
      </c>
      <c r="AG60" s="453">
        <v>358</v>
      </c>
      <c r="AH60" s="453">
        <v>1</v>
      </c>
      <c r="AI60" s="453">
        <v>0</v>
      </c>
      <c r="AJ60" s="453">
        <v>10</v>
      </c>
      <c r="AK60" s="453">
        <v>171</v>
      </c>
      <c r="AL60" s="453">
        <v>20</v>
      </c>
      <c r="AM60" s="453">
        <v>80</v>
      </c>
      <c r="AN60" s="453">
        <v>2</v>
      </c>
      <c r="AO60" s="453">
        <v>0</v>
      </c>
      <c r="AP60" s="454">
        <f>SUM(S60:AO60)+R60+C60+D60</f>
        <v>937</v>
      </c>
    </row>
    <row r="61" spans="1:42" s="220" customFormat="1" ht="26.4" customHeight="1" x14ac:dyDescent="0.35">
      <c r="A61" s="218" t="s">
        <v>81</v>
      </c>
      <c r="B61" s="225"/>
      <c r="C61" s="457">
        <f t="shared" ref="C61:AP61" si="20">SUM(C62:C64)</f>
        <v>105</v>
      </c>
      <c r="D61" s="457">
        <f t="shared" si="20"/>
        <v>6</v>
      </c>
      <c r="E61" s="457">
        <f t="shared" si="20"/>
        <v>406</v>
      </c>
      <c r="F61" s="457">
        <f t="shared" si="20"/>
        <v>4</v>
      </c>
      <c r="G61" s="457">
        <f t="shared" si="20"/>
        <v>24</v>
      </c>
      <c r="H61" s="457">
        <f t="shared" si="20"/>
        <v>0</v>
      </c>
      <c r="I61" s="457">
        <f t="shared" si="20"/>
        <v>8</v>
      </c>
      <c r="J61" s="457">
        <f t="shared" si="20"/>
        <v>21</v>
      </c>
      <c r="K61" s="457">
        <f t="shared" si="20"/>
        <v>7</v>
      </c>
      <c r="L61" s="457">
        <f t="shared" si="20"/>
        <v>23</v>
      </c>
      <c r="M61" s="457">
        <f t="shared" si="20"/>
        <v>0</v>
      </c>
      <c r="N61" s="457">
        <f t="shared" si="20"/>
        <v>0</v>
      </c>
      <c r="O61" s="457">
        <f t="shared" si="20"/>
        <v>2</v>
      </c>
      <c r="P61" s="457">
        <f t="shared" si="20"/>
        <v>1</v>
      </c>
      <c r="Q61" s="457">
        <f t="shared" si="20"/>
        <v>40</v>
      </c>
      <c r="R61" s="457">
        <f t="shared" si="20"/>
        <v>536</v>
      </c>
      <c r="S61" s="457">
        <f t="shared" si="20"/>
        <v>0</v>
      </c>
      <c r="T61" s="457">
        <f t="shared" si="20"/>
        <v>8</v>
      </c>
      <c r="U61" s="457">
        <f t="shared" si="20"/>
        <v>48</v>
      </c>
      <c r="V61" s="457">
        <f t="shared" si="20"/>
        <v>403</v>
      </c>
      <c r="W61" s="457">
        <f t="shared" si="20"/>
        <v>111</v>
      </c>
      <c r="X61" s="457">
        <f t="shared" si="20"/>
        <v>1876</v>
      </c>
      <c r="Y61" s="457">
        <f t="shared" si="20"/>
        <v>4</v>
      </c>
      <c r="Z61" s="457">
        <f t="shared" si="20"/>
        <v>0</v>
      </c>
      <c r="AA61" s="457">
        <f t="shared" si="20"/>
        <v>0</v>
      </c>
      <c r="AB61" s="457">
        <f t="shared" si="20"/>
        <v>24</v>
      </c>
      <c r="AC61" s="457">
        <f t="shared" si="20"/>
        <v>79</v>
      </c>
      <c r="AD61" s="457">
        <f t="shared" si="20"/>
        <v>32</v>
      </c>
      <c r="AE61" s="457">
        <f t="shared" si="20"/>
        <v>8</v>
      </c>
      <c r="AF61" s="457">
        <f t="shared" si="20"/>
        <v>21</v>
      </c>
      <c r="AG61" s="457">
        <f t="shared" si="20"/>
        <v>5771</v>
      </c>
      <c r="AH61" s="457">
        <f t="shared" si="20"/>
        <v>7</v>
      </c>
      <c r="AI61" s="457">
        <f t="shared" si="20"/>
        <v>22</v>
      </c>
      <c r="AJ61" s="457">
        <f t="shared" si="20"/>
        <v>195</v>
      </c>
      <c r="AK61" s="457">
        <f t="shared" si="20"/>
        <v>1706</v>
      </c>
      <c r="AL61" s="457">
        <f t="shared" si="20"/>
        <v>138</v>
      </c>
      <c r="AM61" s="457">
        <f t="shared" si="20"/>
        <v>749</v>
      </c>
      <c r="AN61" s="457">
        <f t="shared" si="20"/>
        <v>12</v>
      </c>
      <c r="AO61" s="457">
        <f t="shared" si="20"/>
        <v>0</v>
      </c>
      <c r="AP61" s="458">
        <f t="shared" si="20"/>
        <v>11861</v>
      </c>
    </row>
    <row r="62" spans="1:42" s="216" customFormat="1" ht="21" customHeight="1" x14ac:dyDescent="0.35">
      <c r="A62" s="224"/>
      <c r="B62" s="215" t="s">
        <v>82</v>
      </c>
      <c r="C62" s="453">
        <v>36</v>
      </c>
      <c r="D62" s="453">
        <v>2</v>
      </c>
      <c r="E62" s="453">
        <v>68</v>
      </c>
      <c r="F62" s="453">
        <v>2</v>
      </c>
      <c r="G62" s="453">
        <v>6</v>
      </c>
      <c r="H62" s="453">
        <v>0</v>
      </c>
      <c r="I62" s="453">
        <v>1</v>
      </c>
      <c r="J62" s="453">
        <v>20</v>
      </c>
      <c r="K62" s="453">
        <v>0</v>
      </c>
      <c r="L62" s="453">
        <v>5</v>
      </c>
      <c r="M62" s="453">
        <v>0</v>
      </c>
      <c r="N62" s="453">
        <v>0</v>
      </c>
      <c r="O62" s="453">
        <v>0</v>
      </c>
      <c r="P62" s="453">
        <v>0</v>
      </c>
      <c r="Q62" s="453">
        <v>5</v>
      </c>
      <c r="R62" s="453">
        <f>SUM(E62:Q62)</f>
        <v>107</v>
      </c>
      <c r="S62" s="453">
        <v>0</v>
      </c>
      <c r="T62" s="453">
        <v>0</v>
      </c>
      <c r="U62" s="453">
        <v>12</v>
      </c>
      <c r="V62" s="453">
        <v>117</v>
      </c>
      <c r="W62" s="453">
        <v>31</v>
      </c>
      <c r="X62" s="453">
        <v>565</v>
      </c>
      <c r="Y62" s="453">
        <v>0</v>
      </c>
      <c r="Z62" s="453">
        <v>0</v>
      </c>
      <c r="AA62" s="453">
        <v>0</v>
      </c>
      <c r="AB62" s="453">
        <v>9</v>
      </c>
      <c r="AC62" s="453">
        <v>16</v>
      </c>
      <c r="AD62" s="453">
        <v>5</v>
      </c>
      <c r="AE62" s="453">
        <v>0</v>
      </c>
      <c r="AF62" s="453">
        <v>5</v>
      </c>
      <c r="AG62" s="453">
        <v>845</v>
      </c>
      <c r="AH62" s="453">
        <v>0</v>
      </c>
      <c r="AI62" s="453">
        <v>8</v>
      </c>
      <c r="AJ62" s="453">
        <v>33</v>
      </c>
      <c r="AK62" s="453">
        <v>630</v>
      </c>
      <c r="AL62" s="453">
        <v>43</v>
      </c>
      <c r="AM62" s="453">
        <v>222</v>
      </c>
      <c r="AN62" s="453">
        <v>9</v>
      </c>
      <c r="AO62" s="453">
        <v>0</v>
      </c>
      <c r="AP62" s="454">
        <f>SUM(S62:AO62)+R62+C62+D62</f>
        <v>2695</v>
      </c>
    </row>
    <row r="63" spans="1:42" s="216" customFormat="1" ht="21" customHeight="1" x14ac:dyDescent="0.35">
      <c r="A63" s="224"/>
      <c r="B63" s="215" t="s">
        <v>81</v>
      </c>
      <c r="C63" s="453">
        <v>48</v>
      </c>
      <c r="D63" s="453">
        <v>1</v>
      </c>
      <c r="E63" s="453">
        <v>315</v>
      </c>
      <c r="F63" s="453">
        <v>2</v>
      </c>
      <c r="G63" s="453">
        <v>16</v>
      </c>
      <c r="H63" s="453">
        <v>0</v>
      </c>
      <c r="I63" s="453">
        <v>4</v>
      </c>
      <c r="J63" s="453">
        <v>1</v>
      </c>
      <c r="K63" s="453">
        <v>6</v>
      </c>
      <c r="L63" s="453">
        <v>13</v>
      </c>
      <c r="M63" s="453">
        <v>0</v>
      </c>
      <c r="N63" s="453">
        <v>0</v>
      </c>
      <c r="O63" s="453">
        <v>1</v>
      </c>
      <c r="P63" s="453">
        <v>1</v>
      </c>
      <c r="Q63" s="453">
        <v>34</v>
      </c>
      <c r="R63" s="453">
        <f>SUM(E63:Q63)</f>
        <v>393</v>
      </c>
      <c r="S63" s="453">
        <v>0</v>
      </c>
      <c r="T63" s="453">
        <v>8</v>
      </c>
      <c r="U63" s="453">
        <v>32</v>
      </c>
      <c r="V63" s="453">
        <v>241</v>
      </c>
      <c r="W63" s="453">
        <v>42</v>
      </c>
      <c r="X63" s="453">
        <v>1134</v>
      </c>
      <c r="Y63" s="453">
        <v>4</v>
      </c>
      <c r="Z63" s="453">
        <v>0</v>
      </c>
      <c r="AA63" s="453">
        <v>0</v>
      </c>
      <c r="AB63" s="453">
        <v>9</v>
      </c>
      <c r="AC63" s="453">
        <v>61</v>
      </c>
      <c r="AD63" s="453">
        <v>22</v>
      </c>
      <c r="AE63" s="453">
        <v>3</v>
      </c>
      <c r="AF63" s="453">
        <v>16</v>
      </c>
      <c r="AG63" s="453">
        <v>4439</v>
      </c>
      <c r="AH63" s="453">
        <v>7</v>
      </c>
      <c r="AI63" s="453">
        <v>14</v>
      </c>
      <c r="AJ63" s="453">
        <v>147</v>
      </c>
      <c r="AK63" s="453">
        <v>766</v>
      </c>
      <c r="AL63" s="453">
        <v>81</v>
      </c>
      <c r="AM63" s="453">
        <v>468</v>
      </c>
      <c r="AN63" s="453">
        <v>2</v>
      </c>
      <c r="AO63" s="453">
        <v>0</v>
      </c>
      <c r="AP63" s="454">
        <f>SUM(S63:AO63)+R63+C63+D63</f>
        <v>7938</v>
      </c>
    </row>
    <row r="64" spans="1:42" s="216" customFormat="1" ht="21" customHeight="1" x14ac:dyDescent="0.35">
      <c r="A64" s="224"/>
      <c r="B64" s="215" t="s">
        <v>83</v>
      </c>
      <c r="C64" s="453">
        <v>21</v>
      </c>
      <c r="D64" s="453">
        <v>3</v>
      </c>
      <c r="E64" s="453">
        <v>23</v>
      </c>
      <c r="F64" s="453">
        <v>0</v>
      </c>
      <c r="G64" s="453">
        <v>2</v>
      </c>
      <c r="H64" s="453">
        <v>0</v>
      </c>
      <c r="I64" s="453">
        <v>3</v>
      </c>
      <c r="J64" s="453">
        <v>0</v>
      </c>
      <c r="K64" s="453">
        <v>1</v>
      </c>
      <c r="L64" s="453">
        <v>5</v>
      </c>
      <c r="M64" s="453">
        <v>0</v>
      </c>
      <c r="N64" s="453">
        <v>0</v>
      </c>
      <c r="O64" s="453">
        <v>1</v>
      </c>
      <c r="P64" s="453">
        <v>0</v>
      </c>
      <c r="Q64" s="453">
        <v>1</v>
      </c>
      <c r="R64" s="453">
        <f>SUM(E64:Q64)</f>
        <v>36</v>
      </c>
      <c r="S64" s="453">
        <v>0</v>
      </c>
      <c r="T64" s="453">
        <v>0</v>
      </c>
      <c r="U64" s="453">
        <v>4</v>
      </c>
      <c r="V64" s="453">
        <v>45</v>
      </c>
      <c r="W64" s="453">
        <v>38</v>
      </c>
      <c r="X64" s="453">
        <v>177</v>
      </c>
      <c r="Y64" s="453">
        <v>0</v>
      </c>
      <c r="Z64" s="453">
        <v>0</v>
      </c>
      <c r="AA64" s="453">
        <v>0</v>
      </c>
      <c r="AB64" s="453">
        <v>6</v>
      </c>
      <c r="AC64" s="453">
        <v>2</v>
      </c>
      <c r="AD64" s="453">
        <v>5</v>
      </c>
      <c r="AE64" s="453">
        <v>5</v>
      </c>
      <c r="AF64" s="453">
        <v>0</v>
      </c>
      <c r="AG64" s="453">
        <v>487</v>
      </c>
      <c r="AH64" s="453">
        <v>0</v>
      </c>
      <c r="AI64" s="453">
        <v>0</v>
      </c>
      <c r="AJ64" s="453">
        <v>15</v>
      </c>
      <c r="AK64" s="453">
        <v>310</v>
      </c>
      <c r="AL64" s="453">
        <v>14</v>
      </c>
      <c r="AM64" s="453">
        <v>59</v>
      </c>
      <c r="AN64" s="453">
        <v>1</v>
      </c>
      <c r="AO64" s="453">
        <v>0</v>
      </c>
      <c r="AP64" s="454">
        <f>SUM(S64:AO64)+R64+C64+D64</f>
        <v>1228</v>
      </c>
    </row>
    <row r="65" spans="1:42" s="216" customFormat="1" ht="42" customHeight="1" x14ac:dyDescent="0.35">
      <c r="A65" s="560" t="s">
        <v>252</v>
      </c>
      <c r="B65" s="561"/>
      <c r="C65" s="457">
        <v>7</v>
      </c>
      <c r="D65" s="457">
        <v>0</v>
      </c>
      <c r="E65" s="457">
        <v>0</v>
      </c>
      <c r="F65" s="457">
        <v>0</v>
      </c>
      <c r="G65" s="457">
        <v>0</v>
      </c>
      <c r="H65" s="457">
        <v>0</v>
      </c>
      <c r="I65" s="457">
        <v>0</v>
      </c>
      <c r="J65" s="457">
        <v>0</v>
      </c>
      <c r="K65" s="457">
        <v>0</v>
      </c>
      <c r="L65" s="457">
        <v>0</v>
      </c>
      <c r="M65" s="457">
        <v>0</v>
      </c>
      <c r="N65" s="457">
        <v>0</v>
      </c>
      <c r="O65" s="457">
        <v>0</v>
      </c>
      <c r="P65" s="457">
        <v>0</v>
      </c>
      <c r="Q65" s="457">
        <v>0</v>
      </c>
      <c r="R65" s="457">
        <f t="shared" ref="R65:R66" si="21">SUM(E65:Q65)</f>
        <v>0</v>
      </c>
      <c r="S65" s="457">
        <v>0</v>
      </c>
      <c r="T65" s="457">
        <v>0</v>
      </c>
      <c r="U65" s="457">
        <v>1</v>
      </c>
      <c r="V65" s="457">
        <v>0</v>
      </c>
      <c r="W65" s="457">
        <v>0</v>
      </c>
      <c r="X65" s="457">
        <v>0</v>
      </c>
      <c r="Y65" s="457">
        <v>0</v>
      </c>
      <c r="Z65" s="457">
        <v>0</v>
      </c>
      <c r="AA65" s="457">
        <v>0</v>
      </c>
      <c r="AB65" s="457">
        <v>0</v>
      </c>
      <c r="AC65" s="457">
        <v>4</v>
      </c>
      <c r="AD65" s="457">
        <v>0</v>
      </c>
      <c r="AE65" s="457">
        <v>0</v>
      </c>
      <c r="AF65" s="457">
        <v>0</v>
      </c>
      <c r="AG65" s="457">
        <v>6</v>
      </c>
      <c r="AH65" s="457">
        <v>0</v>
      </c>
      <c r="AI65" s="457">
        <v>1</v>
      </c>
      <c r="AJ65" s="457">
        <v>0</v>
      </c>
      <c r="AK65" s="457">
        <v>0</v>
      </c>
      <c r="AL65" s="457">
        <v>4</v>
      </c>
      <c r="AM65" s="457">
        <v>0</v>
      </c>
      <c r="AN65" s="457">
        <v>8</v>
      </c>
      <c r="AO65" s="457">
        <v>0</v>
      </c>
      <c r="AP65" s="458">
        <f>SUM(S65:AO65)+R65+C65+D65</f>
        <v>31</v>
      </c>
    </row>
    <row r="66" spans="1:42" s="216" customFormat="1" ht="42" customHeight="1" x14ac:dyDescent="0.35">
      <c r="A66" s="560" t="s">
        <v>260</v>
      </c>
      <c r="B66" s="561"/>
      <c r="C66" s="457">
        <v>33</v>
      </c>
      <c r="D66" s="457">
        <v>0</v>
      </c>
      <c r="E66" s="457">
        <v>104</v>
      </c>
      <c r="F66" s="457">
        <v>67</v>
      </c>
      <c r="G66" s="457">
        <v>15</v>
      </c>
      <c r="H66" s="457">
        <v>0</v>
      </c>
      <c r="I66" s="457">
        <v>6</v>
      </c>
      <c r="J66" s="457">
        <v>16</v>
      </c>
      <c r="K66" s="457">
        <v>33</v>
      </c>
      <c r="L66" s="457">
        <v>25</v>
      </c>
      <c r="M66" s="457">
        <v>0</v>
      </c>
      <c r="N66" s="457">
        <v>1</v>
      </c>
      <c r="O66" s="457">
        <v>3</v>
      </c>
      <c r="P66" s="457">
        <v>1</v>
      </c>
      <c r="Q66" s="457">
        <v>17</v>
      </c>
      <c r="R66" s="457">
        <f t="shared" si="21"/>
        <v>288</v>
      </c>
      <c r="S66" s="457">
        <v>0</v>
      </c>
      <c r="T66" s="457">
        <v>2</v>
      </c>
      <c r="U66" s="457">
        <v>20</v>
      </c>
      <c r="V66" s="457">
        <v>166</v>
      </c>
      <c r="W66" s="457">
        <v>26</v>
      </c>
      <c r="X66" s="457">
        <v>416</v>
      </c>
      <c r="Y66" s="457">
        <v>4</v>
      </c>
      <c r="Z66" s="457">
        <v>0</v>
      </c>
      <c r="AA66" s="457">
        <v>0</v>
      </c>
      <c r="AB66" s="457">
        <v>13</v>
      </c>
      <c r="AC66" s="457">
        <v>6</v>
      </c>
      <c r="AD66" s="457">
        <v>20</v>
      </c>
      <c r="AE66" s="457">
        <v>0</v>
      </c>
      <c r="AF66" s="457">
        <v>4</v>
      </c>
      <c r="AG66" s="457">
        <v>569</v>
      </c>
      <c r="AH66" s="457">
        <v>1</v>
      </c>
      <c r="AI66" s="457">
        <v>5</v>
      </c>
      <c r="AJ66" s="457">
        <v>174</v>
      </c>
      <c r="AK66" s="457">
        <v>420</v>
      </c>
      <c r="AL66" s="457">
        <v>25</v>
      </c>
      <c r="AM66" s="457">
        <v>137</v>
      </c>
      <c r="AN66" s="457">
        <v>9</v>
      </c>
      <c r="AO66" s="457">
        <v>0</v>
      </c>
      <c r="AP66" s="458">
        <f>SUM(S66:AO66)+R66+C66+D66</f>
        <v>2338</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2">C8+C10+C39</f>
        <v>4754</v>
      </c>
      <c r="D68" s="228">
        <f t="shared" si="22"/>
        <v>16</v>
      </c>
      <c r="E68" s="228">
        <f t="shared" si="22"/>
        <v>16830</v>
      </c>
      <c r="F68" s="228">
        <f t="shared" si="22"/>
        <v>4922</v>
      </c>
      <c r="G68" s="228">
        <f t="shared" si="22"/>
        <v>2615</v>
      </c>
      <c r="H68" s="228">
        <f t="shared" si="22"/>
        <v>23</v>
      </c>
      <c r="I68" s="228">
        <f t="shared" si="22"/>
        <v>1758</v>
      </c>
      <c r="J68" s="228">
        <f t="shared" si="22"/>
        <v>3404</v>
      </c>
      <c r="K68" s="228">
        <f t="shared" si="22"/>
        <v>2547</v>
      </c>
      <c r="L68" s="228">
        <f t="shared" si="22"/>
        <v>2882</v>
      </c>
      <c r="M68" s="228">
        <f t="shared" si="22"/>
        <v>1618</v>
      </c>
      <c r="N68" s="228">
        <f t="shared" si="22"/>
        <v>1148</v>
      </c>
      <c r="O68" s="228">
        <f t="shared" si="22"/>
        <v>1501</v>
      </c>
      <c r="P68" s="228">
        <f t="shared" si="22"/>
        <v>3136</v>
      </c>
      <c r="Q68" s="228">
        <f t="shared" si="22"/>
        <v>2809</v>
      </c>
      <c r="R68" s="228">
        <f t="shared" si="22"/>
        <v>45193</v>
      </c>
      <c r="S68" s="228">
        <f t="shared" si="22"/>
        <v>13</v>
      </c>
      <c r="T68" s="228">
        <f t="shared" si="22"/>
        <v>380</v>
      </c>
      <c r="U68" s="228">
        <f t="shared" si="22"/>
        <v>1953</v>
      </c>
      <c r="V68" s="228">
        <f t="shared" si="22"/>
        <v>18060</v>
      </c>
      <c r="W68" s="228">
        <f t="shared" si="22"/>
        <v>6564</v>
      </c>
      <c r="X68" s="228">
        <f t="shared" si="22"/>
        <v>56666</v>
      </c>
      <c r="Y68" s="228">
        <f t="shared" si="22"/>
        <v>242</v>
      </c>
      <c r="Z68" s="228">
        <f t="shared" si="22"/>
        <v>4</v>
      </c>
      <c r="AA68" s="228">
        <f t="shared" si="22"/>
        <v>210</v>
      </c>
      <c r="AB68" s="228">
        <f t="shared" si="22"/>
        <v>842</v>
      </c>
      <c r="AC68" s="228">
        <f t="shared" si="22"/>
        <v>2826</v>
      </c>
      <c r="AD68" s="228">
        <f t="shared" si="22"/>
        <v>1467</v>
      </c>
      <c r="AE68" s="228">
        <f t="shared" si="22"/>
        <v>62</v>
      </c>
      <c r="AF68" s="228">
        <f t="shared" si="22"/>
        <v>646</v>
      </c>
      <c r="AG68" s="228">
        <f t="shared" si="22"/>
        <v>170928</v>
      </c>
      <c r="AH68" s="228">
        <f t="shared" si="22"/>
        <v>241</v>
      </c>
      <c r="AI68" s="228">
        <f t="shared" si="22"/>
        <v>577</v>
      </c>
      <c r="AJ68" s="228">
        <f t="shared" si="22"/>
        <v>11830</v>
      </c>
      <c r="AK68" s="228">
        <f t="shared" si="22"/>
        <v>66983</v>
      </c>
      <c r="AL68" s="228">
        <f t="shared" si="22"/>
        <v>3545</v>
      </c>
      <c r="AM68" s="228">
        <f t="shared" si="22"/>
        <v>16117</v>
      </c>
      <c r="AN68" s="228">
        <f t="shared" si="22"/>
        <v>733</v>
      </c>
      <c r="AO68" s="228">
        <f t="shared" si="22"/>
        <v>0</v>
      </c>
      <c r="AP68" s="229">
        <f t="shared" si="22"/>
        <v>410852</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P147"/>
  <sheetViews>
    <sheetView showGridLines="0" view="pageBreakPreview" topLeftCell="AB40" zoomScale="81" zoomScaleNormal="75" zoomScaleSheetLayoutView="81"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0"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201</v>
      </c>
    </row>
    <row r="3" spans="1:42" s="197" customFormat="1" ht="27.9" customHeight="1" x14ac:dyDescent="0.4">
      <c r="T3" s="198"/>
      <c r="U3" s="235" t="s">
        <v>6</v>
      </c>
      <c r="V3" s="236" t="s">
        <v>9</v>
      </c>
      <c r="W3" s="236"/>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204</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18</v>
      </c>
      <c r="D8" s="451">
        <f t="shared" si="0"/>
        <v>33</v>
      </c>
      <c r="E8" s="451">
        <f t="shared" si="0"/>
        <v>1010</v>
      </c>
      <c r="F8" s="451">
        <f t="shared" si="0"/>
        <v>34</v>
      </c>
      <c r="G8" s="451">
        <f t="shared" si="0"/>
        <v>192</v>
      </c>
      <c r="H8" s="451">
        <f t="shared" si="0"/>
        <v>0</v>
      </c>
      <c r="I8" s="451">
        <f t="shared" si="0"/>
        <v>416</v>
      </c>
      <c r="J8" s="451">
        <f t="shared" si="0"/>
        <v>893</v>
      </c>
      <c r="K8" s="451">
        <f t="shared" si="0"/>
        <v>134</v>
      </c>
      <c r="L8" s="451">
        <f t="shared" si="0"/>
        <v>475</v>
      </c>
      <c r="M8" s="451">
        <f t="shared" si="0"/>
        <v>88</v>
      </c>
      <c r="N8" s="451">
        <f t="shared" si="0"/>
        <v>358</v>
      </c>
      <c r="O8" s="451">
        <f t="shared" si="0"/>
        <v>286</v>
      </c>
      <c r="P8" s="451">
        <f t="shared" si="0"/>
        <v>900</v>
      </c>
      <c r="Q8" s="451">
        <f t="shared" si="0"/>
        <v>244</v>
      </c>
      <c r="R8" s="451">
        <f t="shared" si="0"/>
        <v>5030</v>
      </c>
      <c r="S8" s="451">
        <f t="shared" si="0"/>
        <v>3027</v>
      </c>
      <c r="T8" s="451">
        <f t="shared" si="0"/>
        <v>274</v>
      </c>
      <c r="U8" s="451">
        <f t="shared" si="0"/>
        <v>3092</v>
      </c>
      <c r="V8" s="451">
        <f t="shared" si="0"/>
        <v>22340</v>
      </c>
      <c r="W8" s="451">
        <f t="shared" si="0"/>
        <v>1591</v>
      </c>
      <c r="X8" s="451">
        <f t="shared" si="0"/>
        <v>2743</v>
      </c>
      <c r="Y8" s="451">
        <f t="shared" si="0"/>
        <v>2302</v>
      </c>
      <c r="Z8" s="451">
        <f t="shared" si="0"/>
        <v>1501</v>
      </c>
      <c r="AA8" s="451">
        <f t="shared" si="0"/>
        <v>12759</v>
      </c>
      <c r="AB8" s="451">
        <f t="shared" si="0"/>
        <v>25672</v>
      </c>
      <c r="AC8" s="451">
        <f t="shared" si="0"/>
        <v>1692</v>
      </c>
      <c r="AD8" s="451">
        <f t="shared" si="0"/>
        <v>14943</v>
      </c>
      <c r="AE8" s="451">
        <f t="shared" si="0"/>
        <v>651</v>
      </c>
      <c r="AF8" s="451">
        <f t="shared" si="0"/>
        <v>1869</v>
      </c>
      <c r="AG8" s="451">
        <f t="shared" si="0"/>
        <v>9823</v>
      </c>
      <c r="AH8" s="451">
        <f t="shared" si="0"/>
        <v>2101</v>
      </c>
      <c r="AI8" s="451">
        <f t="shared" si="0"/>
        <v>2034</v>
      </c>
      <c r="AJ8" s="451">
        <f t="shared" si="0"/>
        <v>6255</v>
      </c>
      <c r="AK8" s="451">
        <f t="shared" si="0"/>
        <v>5791</v>
      </c>
      <c r="AL8" s="451">
        <f t="shared" si="0"/>
        <v>3702</v>
      </c>
      <c r="AM8" s="451">
        <f t="shared" si="0"/>
        <v>8816</v>
      </c>
      <c r="AN8" s="451">
        <f t="shared" si="0"/>
        <v>39</v>
      </c>
      <c r="AO8" s="451">
        <f t="shared" si="0"/>
        <v>50</v>
      </c>
      <c r="AP8" s="452">
        <f t="shared" si="0"/>
        <v>138148</v>
      </c>
    </row>
    <row r="9" spans="1:42" s="216" customFormat="1" ht="21" customHeight="1" x14ac:dyDescent="0.35">
      <c r="A9" s="214"/>
      <c r="B9" s="215" t="s">
        <v>35</v>
      </c>
      <c r="C9" s="453">
        <v>18</v>
      </c>
      <c r="D9" s="453">
        <v>33</v>
      </c>
      <c r="E9" s="453">
        <v>1010</v>
      </c>
      <c r="F9" s="453">
        <v>34</v>
      </c>
      <c r="G9" s="453">
        <v>192</v>
      </c>
      <c r="H9" s="453">
        <v>0</v>
      </c>
      <c r="I9" s="453">
        <v>416</v>
      </c>
      <c r="J9" s="453">
        <v>893</v>
      </c>
      <c r="K9" s="453">
        <v>134</v>
      </c>
      <c r="L9" s="453">
        <v>475</v>
      </c>
      <c r="M9" s="453">
        <v>88</v>
      </c>
      <c r="N9" s="453">
        <v>358</v>
      </c>
      <c r="O9" s="453">
        <v>286</v>
      </c>
      <c r="P9" s="453">
        <v>900</v>
      </c>
      <c r="Q9" s="453">
        <v>244</v>
      </c>
      <c r="R9" s="453">
        <f>SUM(E9:Q9)</f>
        <v>5030</v>
      </c>
      <c r="S9" s="453">
        <v>3027</v>
      </c>
      <c r="T9" s="453">
        <v>274</v>
      </c>
      <c r="U9" s="453">
        <v>3092</v>
      </c>
      <c r="V9" s="453">
        <v>22340</v>
      </c>
      <c r="W9" s="453">
        <v>1591</v>
      </c>
      <c r="X9" s="453">
        <v>2743</v>
      </c>
      <c r="Y9" s="453">
        <v>2302</v>
      </c>
      <c r="Z9" s="453">
        <v>1501</v>
      </c>
      <c r="AA9" s="453">
        <v>12759</v>
      </c>
      <c r="AB9" s="453">
        <v>25672</v>
      </c>
      <c r="AC9" s="453">
        <v>1692</v>
      </c>
      <c r="AD9" s="453">
        <v>14943</v>
      </c>
      <c r="AE9" s="453">
        <v>651</v>
      </c>
      <c r="AF9" s="453">
        <v>1869</v>
      </c>
      <c r="AG9" s="453">
        <v>9823</v>
      </c>
      <c r="AH9" s="453">
        <v>2101</v>
      </c>
      <c r="AI9" s="453">
        <v>2034</v>
      </c>
      <c r="AJ9" s="453">
        <v>6255</v>
      </c>
      <c r="AK9" s="453">
        <v>5791</v>
      </c>
      <c r="AL9" s="453">
        <v>3702</v>
      </c>
      <c r="AM9" s="453">
        <v>8816</v>
      </c>
      <c r="AN9" s="453">
        <v>39</v>
      </c>
      <c r="AO9" s="453">
        <v>50</v>
      </c>
      <c r="AP9" s="454">
        <f>SUM(S9:AO9)+R9+C9+D9</f>
        <v>138148</v>
      </c>
    </row>
    <row r="10" spans="1:42" s="213" customFormat="1" ht="33.9" customHeight="1" x14ac:dyDescent="0.35">
      <c r="A10" s="211" t="s">
        <v>36</v>
      </c>
      <c r="B10" s="217"/>
      <c r="C10" s="455">
        <f>C11+C15+C18+C22+C29+C38</f>
        <v>811</v>
      </c>
      <c r="D10" s="455">
        <f t="shared" ref="D10:AP10" si="1">D11+D15+D18+D22+D29+D38</f>
        <v>150</v>
      </c>
      <c r="E10" s="455">
        <f t="shared" si="1"/>
        <v>11510</v>
      </c>
      <c r="F10" s="455">
        <f t="shared" si="1"/>
        <v>2218</v>
      </c>
      <c r="G10" s="455">
        <f t="shared" si="1"/>
        <v>4143</v>
      </c>
      <c r="H10" s="455">
        <f t="shared" si="1"/>
        <v>1942</v>
      </c>
      <c r="I10" s="455">
        <f t="shared" si="1"/>
        <v>14104</v>
      </c>
      <c r="J10" s="455">
        <f t="shared" si="1"/>
        <v>5994</v>
      </c>
      <c r="K10" s="455">
        <f t="shared" si="1"/>
        <v>7153</v>
      </c>
      <c r="L10" s="455">
        <f t="shared" si="1"/>
        <v>13151</v>
      </c>
      <c r="M10" s="455">
        <f t="shared" si="1"/>
        <v>4546</v>
      </c>
      <c r="N10" s="455">
        <f t="shared" si="1"/>
        <v>1983</v>
      </c>
      <c r="O10" s="455">
        <f t="shared" si="1"/>
        <v>8183</v>
      </c>
      <c r="P10" s="455">
        <f t="shared" si="1"/>
        <v>4739</v>
      </c>
      <c r="Q10" s="455">
        <f t="shared" si="1"/>
        <v>6317</v>
      </c>
      <c r="R10" s="455">
        <f t="shared" si="1"/>
        <v>85983</v>
      </c>
      <c r="S10" s="455">
        <f t="shared" si="1"/>
        <v>5993</v>
      </c>
      <c r="T10" s="455">
        <f t="shared" si="1"/>
        <v>3000</v>
      </c>
      <c r="U10" s="455">
        <f t="shared" si="1"/>
        <v>23761</v>
      </c>
      <c r="V10" s="455">
        <f t="shared" si="1"/>
        <v>112813</v>
      </c>
      <c r="W10" s="455">
        <f t="shared" si="1"/>
        <v>30537</v>
      </c>
      <c r="X10" s="455">
        <f t="shared" si="1"/>
        <v>3486</v>
      </c>
      <c r="Y10" s="455">
        <f t="shared" si="1"/>
        <v>3666</v>
      </c>
      <c r="Z10" s="455">
        <f t="shared" si="1"/>
        <v>2778</v>
      </c>
      <c r="AA10" s="455">
        <f t="shared" si="1"/>
        <v>41011</v>
      </c>
      <c r="AB10" s="455">
        <f t="shared" si="1"/>
        <v>19660</v>
      </c>
      <c r="AC10" s="455">
        <f t="shared" si="1"/>
        <v>3278</v>
      </c>
      <c r="AD10" s="455">
        <f t="shared" si="1"/>
        <v>46266</v>
      </c>
      <c r="AE10" s="455">
        <f t="shared" si="1"/>
        <v>6054</v>
      </c>
      <c r="AF10" s="455">
        <f t="shared" si="1"/>
        <v>5718</v>
      </c>
      <c r="AG10" s="455">
        <f t="shared" si="1"/>
        <v>33235</v>
      </c>
      <c r="AH10" s="455">
        <f t="shared" si="1"/>
        <v>2280</v>
      </c>
      <c r="AI10" s="455">
        <f t="shared" si="1"/>
        <v>3235</v>
      </c>
      <c r="AJ10" s="455">
        <f t="shared" si="1"/>
        <v>17694</v>
      </c>
      <c r="AK10" s="455">
        <f t="shared" si="1"/>
        <v>19241</v>
      </c>
      <c r="AL10" s="455">
        <f t="shared" si="1"/>
        <v>7324</v>
      </c>
      <c r="AM10" s="455">
        <f t="shared" si="1"/>
        <v>5281</v>
      </c>
      <c r="AN10" s="455">
        <f t="shared" si="1"/>
        <v>749</v>
      </c>
      <c r="AO10" s="455">
        <f t="shared" si="1"/>
        <v>1</v>
      </c>
      <c r="AP10" s="456">
        <f t="shared" si="1"/>
        <v>484005</v>
      </c>
    </row>
    <row r="11" spans="1:42" s="220" customFormat="1" ht="26.4" customHeight="1" x14ac:dyDescent="0.35">
      <c r="A11" s="218" t="s">
        <v>37</v>
      </c>
      <c r="B11" s="219"/>
      <c r="C11" s="457">
        <f t="shared" ref="C11:Q11" si="2">SUM(C12:C14)</f>
        <v>274</v>
      </c>
      <c r="D11" s="457">
        <f t="shared" si="2"/>
        <v>134</v>
      </c>
      <c r="E11" s="457">
        <f t="shared" si="2"/>
        <v>2828</v>
      </c>
      <c r="F11" s="457">
        <f t="shared" si="2"/>
        <v>100</v>
      </c>
      <c r="G11" s="457">
        <f t="shared" si="2"/>
        <v>1119</v>
      </c>
      <c r="H11" s="457">
        <f t="shared" si="2"/>
        <v>1485</v>
      </c>
      <c r="I11" s="457">
        <f t="shared" si="2"/>
        <v>8683</v>
      </c>
      <c r="J11" s="457">
        <f t="shared" si="2"/>
        <v>5389</v>
      </c>
      <c r="K11" s="457">
        <f t="shared" si="2"/>
        <v>1539</v>
      </c>
      <c r="L11" s="457">
        <f t="shared" si="2"/>
        <v>4454</v>
      </c>
      <c r="M11" s="457">
        <f t="shared" si="2"/>
        <v>1409</v>
      </c>
      <c r="N11" s="457">
        <f t="shared" si="2"/>
        <v>379</v>
      </c>
      <c r="O11" s="457">
        <f t="shared" si="2"/>
        <v>2825</v>
      </c>
      <c r="P11" s="457">
        <f t="shared" si="2"/>
        <v>1056</v>
      </c>
      <c r="Q11" s="457">
        <f t="shared" si="2"/>
        <v>1516</v>
      </c>
      <c r="R11" s="457">
        <f t="shared" ref="R11:AP11" si="3">SUM(R12:R14)</f>
        <v>32782</v>
      </c>
      <c r="S11" s="457">
        <f t="shared" si="3"/>
        <v>1323</v>
      </c>
      <c r="T11" s="457">
        <f t="shared" si="3"/>
        <v>1484</v>
      </c>
      <c r="U11" s="457">
        <f t="shared" si="3"/>
        <v>7966</v>
      </c>
      <c r="V11" s="457">
        <f t="shared" si="3"/>
        <v>32111</v>
      </c>
      <c r="W11" s="457">
        <f t="shared" si="3"/>
        <v>11804</v>
      </c>
      <c r="X11" s="457">
        <f t="shared" si="3"/>
        <v>1046</v>
      </c>
      <c r="Y11" s="457">
        <f t="shared" si="3"/>
        <v>1750</v>
      </c>
      <c r="Z11" s="457">
        <f t="shared" si="3"/>
        <v>1744</v>
      </c>
      <c r="AA11" s="457">
        <f t="shared" si="3"/>
        <v>13370</v>
      </c>
      <c r="AB11" s="457">
        <f t="shared" si="3"/>
        <v>7143</v>
      </c>
      <c r="AC11" s="457">
        <f t="shared" si="3"/>
        <v>1078</v>
      </c>
      <c r="AD11" s="457">
        <f t="shared" si="3"/>
        <v>13040</v>
      </c>
      <c r="AE11" s="457">
        <f t="shared" si="3"/>
        <v>1559</v>
      </c>
      <c r="AF11" s="457">
        <f t="shared" si="3"/>
        <v>2318</v>
      </c>
      <c r="AG11" s="457">
        <f t="shared" si="3"/>
        <v>11347</v>
      </c>
      <c r="AH11" s="457">
        <f t="shared" si="3"/>
        <v>656</v>
      </c>
      <c r="AI11" s="457">
        <f t="shared" si="3"/>
        <v>870</v>
      </c>
      <c r="AJ11" s="457">
        <f t="shared" si="3"/>
        <v>5269</v>
      </c>
      <c r="AK11" s="457">
        <f t="shared" si="3"/>
        <v>5243</v>
      </c>
      <c r="AL11" s="457">
        <f t="shared" si="3"/>
        <v>2427</v>
      </c>
      <c r="AM11" s="457">
        <f t="shared" si="3"/>
        <v>1573</v>
      </c>
      <c r="AN11" s="457">
        <f t="shared" si="3"/>
        <v>222</v>
      </c>
      <c r="AO11" s="457">
        <f t="shared" si="3"/>
        <v>0</v>
      </c>
      <c r="AP11" s="458">
        <f t="shared" si="3"/>
        <v>158533</v>
      </c>
    </row>
    <row r="12" spans="1:42" s="216" customFormat="1" ht="21" customHeight="1" x14ac:dyDescent="0.35">
      <c r="A12" s="221"/>
      <c r="B12" s="215" t="s">
        <v>37</v>
      </c>
      <c r="C12" s="453">
        <v>25</v>
      </c>
      <c r="D12" s="453">
        <v>55</v>
      </c>
      <c r="E12" s="453">
        <v>941</v>
      </c>
      <c r="F12" s="453">
        <v>56</v>
      </c>
      <c r="G12" s="453">
        <v>490</v>
      </c>
      <c r="H12" s="453">
        <v>1485</v>
      </c>
      <c r="I12" s="453">
        <v>6656</v>
      </c>
      <c r="J12" s="453">
        <v>55</v>
      </c>
      <c r="K12" s="453">
        <v>433</v>
      </c>
      <c r="L12" s="453">
        <v>2180</v>
      </c>
      <c r="M12" s="453">
        <v>1256</v>
      </c>
      <c r="N12" s="453">
        <v>194</v>
      </c>
      <c r="O12" s="453">
        <v>1986</v>
      </c>
      <c r="P12" s="453">
        <v>94</v>
      </c>
      <c r="Q12" s="453">
        <v>1009</v>
      </c>
      <c r="R12" s="453">
        <f>SUM(E12:Q12)</f>
        <v>16835</v>
      </c>
      <c r="S12" s="453">
        <v>627</v>
      </c>
      <c r="T12" s="453">
        <v>793</v>
      </c>
      <c r="U12" s="453">
        <v>4819</v>
      </c>
      <c r="V12" s="453">
        <v>19300</v>
      </c>
      <c r="W12" s="453">
        <v>7876</v>
      </c>
      <c r="X12" s="453">
        <v>790</v>
      </c>
      <c r="Y12" s="453">
        <v>1423</v>
      </c>
      <c r="Z12" s="453">
        <v>143</v>
      </c>
      <c r="AA12" s="453">
        <v>8634</v>
      </c>
      <c r="AB12" s="453">
        <v>5749</v>
      </c>
      <c r="AC12" s="453">
        <v>733</v>
      </c>
      <c r="AD12" s="453">
        <v>9139</v>
      </c>
      <c r="AE12" s="453">
        <v>302</v>
      </c>
      <c r="AF12" s="453">
        <v>1666</v>
      </c>
      <c r="AG12" s="453">
        <v>7137</v>
      </c>
      <c r="AH12" s="453">
        <v>430</v>
      </c>
      <c r="AI12" s="453">
        <v>558</v>
      </c>
      <c r="AJ12" s="453">
        <v>3575</v>
      </c>
      <c r="AK12" s="453">
        <v>3116</v>
      </c>
      <c r="AL12" s="453">
        <v>1462</v>
      </c>
      <c r="AM12" s="453">
        <v>1183</v>
      </c>
      <c r="AN12" s="453">
        <v>141</v>
      </c>
      <c r="AO12" s="453">
        <v>0</v>
      </c>
      <c r="AP12" s="454">
        <f>SUM(S12:AO12)+R12+C12+D12</f>
        <v>96511</v>
      </c>
    </row>
    <row r="13" spans="1:42" s="216" customFormat="1" ht="21" customHeight="1" x14ac:dyDescent="0.35">
      <c r="A13" s="214"/>
      <c r="B13" s="215" t="s">
        <v>38</v>
      </c>
      <c r="C13" s="453">
        <v>62</v>
      </c>
      <c r="D13" s="453">
        <v>0</v>
      </c>
      <c r="E13" s="453">
        <v>935</v>
      </c>
      <c r="F13" s="453">
        <v>17</v>
      </c>
      <c r="G13" s="453">
        <v>236</v>
      </c>
      <c r="H13" s="453">
        <v>0</v>
      </c>
      <c r="I13" s="453">
        <v>676</v>
      </c>
      <c r="J13" s="453">
        <v>1831</v>
      </c>
      <c r="K13" s="453">
        <v>369</v>
      </c>
      <c r="L13" s="453">
        <v>563</v>
      </c>
      <c r="M13" s="453">
        <v>91</v>
      </c>
      <c r="N13" s="453">
        <v>68</v>
      </c>
      <c r="O13" s="453">
        <v>406</v>
      </c>
      <c r="P13" s="453">
        <v>565</v>
      </c>
      <c r="Q13" s="453">
        <v>148</v>
      </c>
      <c r="R13" s="453">
        <f>SUM(E13:Q13)</f>
        <v>5905</v>
      </c>
      <c r="S13" s="453">
        <v>510</v>
      </c>
      <c r="T13" s="453">
        <v>142</v>
      </c>
      <c r="U13" s="453">
        <v>916</v>
      </c>
      <c r="V13" s="453">
        <v>6965</v>
      </c>
      <c r="W13" s="453">
        <v>1239</v>
      </c>
      <c r="X13" s="453">
        <v>143</v>
      </c>
      <c r="Y13" s="453">
        <v>252</v>
      </c>
      <c r="Z13" s="453">
        <v>1593</v>
      </c>
      <c r="AA13" s="453">
        <v>3381</v>
      </c>
      <c r="AB13" s="453">
        <v>571</v>
      </c>
      <c r="AC13" s="453">
        <v>157</v>
      </c>
      <c r="AD13" s="453">
        <v>2288</v>
      </c>
      <c r="AE13" s="453">
        <v>510</v>
      </c>
      <c r="AF13" s="453">
        <v>301</v>
      </c>
      <c r="AG13" s="453">
        <v>1756</v>
      </c>
      <c r="AH13" s="453">
        <v>113</v>
      </c>
      <c r="AI13" s="453">
        <v>134</v>
      </c>
      <c r="AJ13" s="453">
        <v>1138</v>
      </c>
      <c r="AK13" s="453">
        <v>1011</v>
      </c>
      <c r="AL13" s="453">
        <v>582</v>
      </c>
      <c r="AM13" s="453">
        <v>236</v>
      </c>
      <c r="AN13" s="453">
        <v>25</v>
      </c>
      <c r="AO13" s="453">
        <v>0</v>
      </c>
      <c r="AP13" s="454">
        <f>SUM(S13:AO13)+R13+C13+D13</f>
        <v>29930</v>
      </c>
    </row>
    <row r="14" spans="1:42" s="216" customFormat="1" ht="21" customHeight="1" x14ac:dyDescent="0.35">
      <c r="A14" s="222"/>
      <c r="B14" s="215" t="s">
        <v>39</v>
      </c>
      <c r="C14" s="453">
        <v>187</v>
      </c>
      <c r="D14" s="453">
        <v>79</v>
      </c>
      <c r="E14" s="453">
        <v>952</v>
      </c>
      <c r="F14" s="453">
        <v>27</v>
      </c>
      <c r="G14" s="453">
        <v>393</v>
      </c>
      <c r="H14" s="453">
        <v>0</v>
      </c>
      <c r="I14" s="453">
        <v>1351</v>
      </c>
      <c r="J14" s="453">
        <v>3503</v>
      </c>
      <c r="K14" s="453">
        <v>737</v>
      </c>
      <c r="L14" s="453">
        <v>1711</v>
      </c>
      <c r="M14" s="453">
        <v>62</v>
      </c>
      <c r="N14" s="453">
        <v>117</v>
      </c>
      <c r="O14" s="453">
        <v>433</v>
      </c>
      <c r="P14" s="453">
        <v>397</v>
      </c>
      <c r="Q14" s="453">
        <v>359</v>
      </c>
      <c r="R14" s="453">
        <f>SUM(E14:Q14)</f>
        <v>10042</v>
      </c>
      <c r="S14" s="453">
        <v>186</v>
      </c>
      <c r="T14" s="453">
        <v>549</v>
      </c>
      <c r="U14" s="453">
        <v>2231</v>
      </c>
      <c r="V14" s="453">
        <v>5846</v>
      </c>
      <c r="W14" s="453">
        <v>2689</v>
      </c>
      <c r="X14" s="453">
        <v>113</v>
      </c>
      <c r="Y14" s="453">
        <v>75</v>
      </c>
      <c r="Z14" s="453">
        <v>8</v>
      </c>
      <c r="AA14" s="453">
        <v>1355</v>
      </c>
      <c r="AB14" s="453">
        <v>823</v>
      </c>
      <c r="AC14" s="453">
        <v>188</v>
      </c>
      <c r="AD14" s="453">
        <v>1613</v>
      </c>
      <c r="AE14" s="453">
        <v>747</v>
      </c>
      <c r="AF14" s="453">
        <v>351</v>
      </c>
      <c r="AG14" s="453">
        <v>2454</v>
      </c>
      <c r="AH14" s="453">
        <v>113</v>
      </c>
      <c r="AI14" s="453">
        <v>178</v>
      </c>
      <c r="AJ14" s="453">
        <v>556</v>
      </c>
      <c r="AK14" s="453">
        <v>1116</v>
      </c>
      <c r="AL14" s="453">
        <v>383</v>
      </c>
      <c r="AM14" s="453">
        <v>154</v>
      </c>
      <c r="AN14" s="453">
        <v>56</v>
      </c>
      <c r="AO14" s="453">
        <v>0</v>
      </c>
      <c r="AP14" s="454">
        <f>SUM(S14:AO14)+R14+C14+D14</f>
        <v>32092</v>
      </c>
    </row>
    <row r="15" spans="1:42" s="220" customFormat="1" ht="26.4" customHeight="1" x14ac:dyDescent="0.35">
      <c r="A15" s="218" t="s">
        <v>40</v>
      </c>
      <c r="B15" s="223"/>
      <c r="C15" s="457">
        <f t="shared" ref="C15:AP15" si="4">SUM(C16:C17)</f>
        <v>57</v>
      </c>
      <c r="D15" s="457">
        <f t="shared" si="4"/>
        <v>1</v>
      </c>
      <c r="E15" s="457">
        <f t="shared" si="4"/>
        <v>1915</v>
      </c>
      <c r="F15" s="457">
        <f t="shared" si="4"/>
        <v>23</v>
      </c>
      <c r="G15" s="457">
        <f t="shared" si="4"/>
        <v>355</v>
      </c>
      <c r="H15" s="457">
        <f t="shared" si="4"/>
        <v>286</v>
      </c>
      <c r="I15" s="457">
        <f t="shared" si="4"/>
        <v>932</v>
      </c>
      <c r="J15" s="457">
        <f t="shared" si="4"/>
        <v>197</v>
      </c>
      <c r="K15" s="457">
        <f t="shared" si="4"/>
        <v>832</v>
      </c>
      <c r="L15" s="457">
        <f t="shared" si="4"/>
        <v>531</v>
      </c>
      <c r="M15" s="457">
        <f t="shared" si="4"/>
        <v>280</v>
      </c>
      <c r="N15" s="457">
        <f t="shared" si="4"/>
        <v>526</v>
      </c>
      <c r="O15" s="457">
        <f t="shared" si="4"/>
        <v>547</v>
      </c>
      <c r="P15" s="457">
        <f t="shared" si="4"/>
        <v>605</v>
      </c>
      <c r="Q15" s="457">
        <f t="shared" si="4"/>
        <v>2387</v>
      </c>
      <c r="R15" s="457">
        <f t="shared" si="4"/>
        <v>9416</v>
      </c>
      <c r="S15" s="457">
        <f t="shared" si="4"/>
        <v>593</v>
      </c>
      <c r="T15" s="457">
        <f t="shared" si="4"/>
        <v>174</v>
      </c>
      <c r="U15" s="457">
        <f t="shared" si="4"/>
        <v>2324</v>
      </c>
      <c r="V15" s="457">
        <f t="shared" si="4"/>
        <v>32730</v>
      </c>
      <c r="W15" s="457">
        <f t="shared" si="4"/>
        <v>8259</v>
      </c>
      <c r="X15" s="457">
        <f t="shared" si="4"/>
        <v>852</v>
      </c>
      <c r="Y15" s="457">
        <f t="shared" si="4"/>
        <v>991</v>
      </c>
      <c r="Z15" s="457">
        <f t="shared" si="4"/>
        <v>670</v>
      </c>
      <c r="AA15" s="457">
        <f t="shared" si="4"/>
        <v>12414</v>
      </c>
      <c r="AB15" s="457">
        <f t="shared" si="4"/>
        <v>3678</v>
      </c>
      <c r="AC15" s="457">
        <f t="shared" si="4"/>
        <v>540</v>
      </c>
      <c r="AD15" s="457">
        <f t="shared" si="4"/>
        <v>16875</v>
      </c>
      <c r="AE15" s="457">
        <f t="shared" si="4"/>
        <v>2602</v>
      </c>
      <c r="AF15" s="457">
        <f t="shared" si="4"/>
        <v>1272</v>
      </c>
      <c r="AG15" s="457">
        <f t="shared" si="4"/>
        <v>7550</v>
      </c>
      <c r="AH15" s="457">
        <f t="shared" si="4"/>
        <v>219</v>
      </c>
      <c r="AI15" s="457">
        <f t="shared" si="4"/>
        <v>422</v>
      </c>
      <c r="AJ15" s="457">
        <f t="shared" si="4"/>
        <v>3968</v>
      </c>
      <c r="AK15" s="457">
        <f t="shared" si="4"/>
        <v>3217</v>
      </c>
      <c r="AL15" s="457">
        <f t="shared" si="4"/>
        <v>917</v>
      </c>
      <c r="AM15" s="457">
        <f t="shared" si="4"/>
        <v>983</v>
      </c>
      <c r="AN15" s="457">
        <f t="shared" si="4"/>
        <v>134</v>
      </c>
      <c r="AO15" s="457">
        <f t="shared" si="4"/>
        <v>0</v>
      </c>
      <c r="AP15" s="458">
        <f t="shared" si="4"/>
        <v>110858</v>
      </c>
    </row>
    <row r="16" spans="1:42" s="216" customFormat="1" ht="21" customHeight="1" x14ac:dyDescent="0.35">
      <c r="A16" s="222"/>
      <c r="B16" s="215" t="s">
        <v>41</v>
      </c>
      <c r="C16" s="453">
        <v>19</v>
      </c>
      <c r="D16" s="453">
        <v>1</v>
      </c>
      <c r="E16" s="453">
        <v>842</v>
      </c>
      <c r="F16" s="453">
        <v>16</v>
      </c>
      <c r="G16" s="453">
        <v>266</v>
      </c>
      <c r="H16" s="453">
        <v>286</v>
      </c>
      <c r="I16" s="453">
        <v>513</v>
      </c>
      <c r="J16" s="453">
        <v>184</v>
      </c>
      <c r="K16" s="453">
        <v>425</v>
      </c>
      <c r="L16" s="453">
        <v>330</v>
      </c>
      <c r="M16" s="453">
        <v>112</v>
      </c>
      <c r="N16" s="453">
        <v>330</v>
      </c>
      <c r="O16" s="453">
        <v>348</v>
      </c>
      <c r="P16" s="453">
        <v>351</v>
      </c>
      <c r="Q16" s="453">
        <v>1625</v>
      </c>
      <c r="R16" s="453">
        <f>SUM(E16:Q16)</f>
        <v>5628</v>
      </c>
      <c r="S16" s="453">
        <v>272</v>
      </c>
      <c r="T16" s="453">
        <v>103</v>
      </c>
      <c r="U16" s="453">
        <v>1771</v>
      </c>
      <c r="V16" s="453">
        <v>26168</v>
      </c>
      <c r="W16" s="453">
        <v>7481</v>
      </c>
      <c r="X16" s="453">
        <v>681</v>
      </c>
      <c r="Y16" s="453">
        <v>818</v>
      </c>
      <c r="Z16" s="453">
        <v>613</v>
      </c>
      <c r="AA16" s="453">
        <v>8743</v>
      </c>
      <c r="AB16" s="453">
        <v>1537</v>
      </c>
      <c r="AC16" s="453">
        <v>350</v>
      </c>
      <c r="AD16" s="453">
        <v>11840</v>
      </c>
      <c r="AE16" s="453">
        <v>582</v>
      </c>
      <c r="AF16" s="453">
        <v>850</v>
      </c>
      <c r="AG16" s="453">
        <v>5231</v>
      </c>
      <c r="AH16" s="453">
        <v>69</v>
      </c>
      <c r="AI16" s="453">
        <v>167</v>
      </c>
      <c r="AJ16" s="453">
        <v>657</v>
      </c>
      <c r="AK16" s="453">
        <v>1576</v>
      </c>
      <c r="AL16" s="453">
        <v>415</v>
      </c>
      <c r="AM16" s="453">
        <v>416</v>
      </c>
      <c r="AN16" s="453">
        <v>55</v>
      </c>
      <c r="AO16" s="453">
        <v>0</v>
      </c>
      <c r="AP16" s="454">
        <f>SUM(S16:AO16)+R16+C16+D16</f>
        <v>76043</v>
      </c>
    </row>
    <row r="17" spans="1:42" s="216" customFormat="1" ht="21" customHeight="1" x14ac:dyDescent="0.35">
      <c r="A17" s="222"/>
      <c r="B17" s="215" t="s">
        <v>42</v>
      </c>
      <c r="C17" s="453">
        <v>38</v>
      </c>
      <c r="D17" s="453">
        <v>0</v>
      </c>
      <c r="E17" s="453">
        <v>1073</v>
      </c>
      <c r="F17" s="453">
        <v>7</v>
      </c>
      <c r="G17" s="453">
        <v>89</v>
      </c>
      <c r="H17" s="453">
        <v>0</v>
      </c>
      <c r="I17" s="453">
        <v>419</v>
      </c>
      <c r="J17" s="453">
        <v>13</v>
      </c>
      <c r="K17" s="453">
        <v>407</v>
      </c>
      <c r="L17" s="453">
        <v>201</v>
      </c>
      <c r="M17" s="453">
        <v>168</v>
      </c>
      <c r="N17" s="453">
        <v>196</v>
      </c>
      <c r="O17" s="453">
        <v>199</v>
      </c>
      <c r="P17" s="453">
        <v>254</v>
      </c>
      <c r="Q17" s="453">
        <v>762</v>
      </c>
      <c r="R17" s="453">
        <f>SUM(E17:Q17)</f>
        <v>3788</v>
      </c>
      <c r="S17" s="453">
        <v>321</v>
      </c>
      <c r="T17" s="453">
        <v>71</v>
      </c>
      <c r="U17" s="453">
        <v>553</v>
      </c>
      <c r="V17" s="453">
        <v>6562</v>
      </c>
      <c r="W17" s="453">
        <v>778</v>
      </c>
      <c r="X17" s="453">
        <v>171</v>
      </c>
      <c r="Y17" s="453">
        <v>173</v>
      </c>
      <c r="Z17" s="453">
        <v>57</v>
      </c>
      <c r="AA17" s="453">
        <v>3671</v>
      </c>
      <c r="AB17" s="453">
        <v>2141</v>
      </c>
      <c r="AC17" s="453">
        <v>190</v>
      </c>
      <c r="AD17" s="453">
        <v>5035</v>
      </c>
      <c r="AE17" s="453">
        <v>2020</v>
      </c>
      <c r="AF17" s="453">
        <v>422</v>
      </c>
      <c r="AG17" s="453">
        <v>2319</v>
      </c>
      <c r="AH17" s="453">
        <v>150</v>
      </c>
      <c r="AI17" s="453">
        <v>255</v>
      </c>
      <c r="AJ17" s="453">
        <v>3311</v>
      </c>
      <c r="AK17" s="453">
        <v>1641</v>
      </c>
      <c r="AL17" s="453">
        <v>502</v>
      </c>
      <c r="AM17" s="453">
        <v>567</v>
      </c>
      <c r="AN17" s="453">
        <v>79</v>
      </c>
      <c r="AO17" s="453">
        <v>0</v>
      </c>
      <c r="AP17" s="454">
        <f>SUM(S17:AO17)+R17+C17+D17</f>
        <v>34815</v>
      </c>
    </row>
    <row r="18" spans="1:42" s="220" customFormat="1" ht="26.4" customHeight="1" x14ac:dyDescent="0.35">
      <c r="A18" s="218" t="s">
        <v>43</v>
      </c>
      <c r="B18" s="215"/>
      <c r="C18" s="457">
        <f t="shared" ref="C18:AP18" si="5">SUM(C19:C21)</f>
        <v>85</v>
      </c>
      <c r="D18" s="457">
        <f t="shared" si="5"/>
        <v>12</v>
      </c>
      <c r="E18" s="457">
        <f t="shared" si="5"/>
        <v>1124</v>
      </c>
      <c r="F18" s="457">
        <f t="shared" si="5"/>
        <v>112</v>
      </c>
      <c r="G18" s="457">
        <f t="shared" si="5"/>
        <v>490</v>
      </c>
      <c r="H18" s="457">
        <f t="shared" si="5"/>
        <v>0</v>
      </c>
      <c r="I18" s="457">
        <f t="shared" si="5"/>
        <v>1315</v>
      </c>
      <c r="J18" s="457">
        <f t="shared" si="5"/>
        <v>13</v>
      </c>
      <c r="K18" s="457">
        <f t="shared" si="5"/>
        <v>1503</v>
      </c>
      <c r="L18" s="457">
        <f t="shared" si="5"/>
        <v>2232</v>
      </c>
      <c r="M18" s="457">
        <f t="shared" si="5"/>
        <v>486</v>
      </c>
      <c r="N18" s="457">
        <f t="shared" si="5"/>
        <v>255</v>
      </c>
      <c r="O18" s="457">
        <f t="shared" si="5"/>
        <v>605</v>
      </c>
      <c r="P18" s="457">
        <f t="shared" si="5"/>
        <v>1207</v>
      </c>
      <c r="Q18" s="457">
        <f t="shared" si="5"/>
        <v>487</v>
      </c>
      <c r="R18" s="457">
        <f t="shared" si="5"/>
        <v>9829</v>
      </c>
      <c r="S18" s="457">
        <f t="shared" si="5"/>
        <v>460</v>
      </c>
      <c r="T18" s="457">
        <f t="shared" si="5"/>
        <v>271</v>
      </c>
      <c r="U18" s="457">
        <f t="shared" si="5"/>
        <v>3034</v>
      </c>
      <c r="V18" s="457">
        <f t="shared" si="5"/>
        <v>10663</v>
      </c>
      <c r="W18" s="457">
        <f t="shared" si="5"/>
        <v>3307</v>
      </c>
      <c r="X18" s="457">
        <f t="shared" si="5"/>
        <v>406</v>
      </c>
      <c r="Y18" s="457">
        <f t="shared" si="5"/>
        <v>210</v>
      </c>
      <c r="Z18" s="457">
        <f t="shared" si="5"/>
        <v>65</v>
      </c>
      <c r="AA18" s="457">
        <f t="shared" si="5"/>
        <v>3338</v>
      </c>
      <c r="AB18" s="457">
        <f t="shared" si="5"/>
        <v>1857</v>
      </c>
      <c r="AC18" s="457">
        <f t="shared" si="5"/>
        <v>336</v>
      </c>
      <c r="AD18" s="457">
        <f t="shared" si="5"/>
        <v>3210</v>
      </c>
      <c r="AE18" s="457">
        <f t="shared" si="5"/>
        <v>204</v>
      </c>
      <c r="AF18" s="457">
        <f t="shared" si="5"/>
        <v>339</v>
      </c>
      <c r="AG18" s="457">
        <f t="shared" si="5"/>
        <v>2937</v>
      </c>
      <c r="AH18" s="457">
        <f t="shared" si="5"/>
        <v>351</v>
      </c>
      <c r="AI18" s="457">
        <f t="shared" si="5"/>
        <v>444</v>
      </c>
      <c r="AJ18" s="457">
        <f t="shared" si="5"/>
        <v>1514</v>
      </c>
      <c r="AK18" s="457">
        <f t="shared" si="5"/>
        <v>2459</v>
      </c>
      <c r="AL18" s="457">
        <f t="shared" si="5"/>
        <v>871</v>
      </c>
      <c r="AM18" s="457">
        <f t="shared" si="5"/>
        <v>528</v>
      </c>
      <c r="AN18" s="457">
        <f t="shared" si="5"/>
        <v>117</v>
      </c>
      <c r="AO18" s="457">
        <f t="shared" si="5"/>
        <v>0</v>
      </c>
      <c r="AP18" s="458">
        <f t="shared" si="5"/>
        <v>46847</v>
      </c>
    </row>
    <row r="19" spans="1:42" s="216" customFormat="1" ht="21" customHeight="1" x14ac:dyDescent="0.35">
      <c r="A19" s="222"/>
      <c r="B19" s="215" t="s">
        <v>44</v>
      </c>
      <c r="C19" s="453">
        <v>20</v>
      </c>
      <c r="D19" s="453">
        <v>0</v>
      </c>
      <c r="E19" s="453">
        <v>585</v>
      </c>
      <c r="F19" s="453">
        <v>82</v>
      </c>
      <c r="G19" s="453">
        <v>213</v>
      </c>
      <c r="H19" s="453">
        <v>0</v>
      </c>
      <c r="I19" s="453">
        <v>1225</v>
      </c>
      <c r="J19" s="453">
        <v>6</v>
      </c>
      <c r="K19" s="453">
        <v>673</v>
      </c>
      <c r="L19" s="453">
        <v>1213</v>
      </c>
      <c r="M19" s="453">
        <v>342</v>
      </c>
      <c r="N19" s="453">
        <v>181</v>
      </c>
      <c r="O19" s="453">
        <v>179</v>
      </c>
      <c r="P19" s="453">
        <v>874</v>
      </c>
      <c r="Q19" s="453">
        <v>205</v>
      </c>
      <c r="R19" s="453">
        <f>SUM(E19:Q19)</f>
        <v>5778</v>
      </c>
      <c r="S19" s="453">
        <v>453</v>
      </c>
      <c r="T19" s="453">
        <v>131</v>
      </c>
      <c r="U19" s="453">
        <v>1640</v>
      </c>
      <c r="V19" s="453">
        <v>6089</v>
      </c>
      <c r="W19" s="453">
        <v>2800</v>
      </c>
      <c r="X19" s="453">
        <v>174</v>
      </c>
      <c r="Y19" s="453">
        <v>193</v>
      </c>
      <c r="Z19" s="453">
        <v>60</v>
      </c>
      <c r="AA19" s="453">
        <v>3003</v>
      </c>
      <c r="AB19" s="453">
        <v>1294</v>
      </c>
      <c r="AC19" s="453">
        <v>210</v>
      </c>
      <c r="AD19" s="453">
        <v>2246</v>
      </c>
      <c r="AE19" s="453">
        <v>141</v>
      </c>
      <c r="AF19" s="453">
        <v>253</v>
      </c>
      <c r="AG19" s="453">
        <v>2004</v>
      </c>
      <c r="AH19" s="453">
        <v>311</v>
      </c>
      <c r="AI19" s="453">
        <v>359</v>
      </c>
      <c r="AJ19" s="453">
        <v>1150</v>
      </c>
      <c r="AK19" s="453">
        <v>1468</v>
      </c>
      <c r="AL19" s="453">
        <v>585</v>
      </c>
      <c r="AM19" s="453">
        <v>390</v>
      </c>
      <c r="AN19" s="453">
        <v>55</v>
      </c>
      <c r="AO19" s="453">
        <v>0</v>
      </c>
      <c r="AP19" s="454">
        <f>SUM(S19:AO19)+R19+C19+D19</f>
        <v>30807</v>
      </c>
    </row>
    <row r="20" spans="1:42" s="216" customFormat="1" ht="21" customHeight="1" x14ac:dyDescent="0.35">
      <c r="A20" s="224"/>
      <c r="B20" s="215" t="s">
        <v>45</v>
      </c>
      <c r="C20" s="453">
        <v>27</v>
      </c>
      <c r="D20" s="453">
        <v>6</v>
      </c>
      <c r="E20" s="453">
        <v>338</v>
      </c>
      <c r="F20" s="453">
        <v>25</v>
      </c>
      <c r="G20" s="453">
        <v>83</v>
      </c>
      <c r="H20" s="453">
        <v>0</v>
      </c>
      <c r="I20" s="453">
        <v>26</v>
      </c>
      <c r="J20" s="453">
        <v>7</v>
      </c>
      <c r="K20" s="453">
        <v>431</v>
      </c>
      <c r="L20" s="453">
        <v>944</v>
      </c>
      <c r="M20" s="453">
        <v>127</v>
      </c>
      <c r="N20" s="453">
        <v>63</v>
      </c>
      <c r="O20" s="453">
        <v>398</v>
      </c>
      <c r="P20" s="453">
        <v>332</v>
      </c>
      <c r="Q20" s="453">
        <v>252</v>
      </c>
      <c r="R20" s="453">
        <f>SUM(E20:Q20)</f>
        <v>3026</v>
      </c>
      <c r="S20" s="453">
        <v>4</v>
      </c>
      <c r="T20" s="453">
        <v>103</v>
      </c>
      <c r="U20" s="453">
        <v>948</v>
      </c>
      <c r="V20" s="453">
        <v>2647</v>
      </c>
      <c r="W20" s="453">
        <v>269</v>
      </c>
      <c r="X20" s="453">
        <v>164</v>
      </c>
      <c r="Y20" s="453">
        <v>10</v>
      </c>
      <c r="Z20" s="453">
        <v>1</v>
      </c>
      <c r="AA20" s="453">
        <v>258</v>
      </c>
      <c r="AB20" s="453">
        <v>354</v>
      </c>
      <c r="AC20" s="453">
        <v>67</v>
      </c>
      <c r="AD20" s="453">
        <v>505</v>
      </c>
      <c r="AE20" s="453">
        <v>40</v>
      </c>
      <c r="AF20" s="453">
        <v>44</v>
      </c>
      <c r="AG20" s="453">
        <v>513</v>
      </c>
      <c r="AH20" s="453">
        <v>20</v>
      </c>
      <c r="AI20" s="453">
        <v>57</v>
      </c>
      <c r="AJ20" s="453">
        <v>205</v>
      </c>
      <c r="AK20" s="453">
        <v>638</v>
      </c>
      <c r="AL20" s="453">
        <v>187</v>
      </c>
      <c r="AM20" s="453">
        <v>69</v>
      </c>
      <c r="AN20" s="453">
        <v>37</v>
      </c>
      <c r="AO20" s="453">
        <v>0</v>
      </c>
      <c r="AP20" s="454">
        <f>SUM(S20:AO20)+R20+C20+D20</f>
        <v>10199</v>
      </c>
    </row>
    <row r="21" spans="1:42" s="216" customFormat="1" ht="21" customHeight="1" x14ac:dyDescent="0.35">
      <c r="A21" s="224"/>
      <c r="B21" s="215" t="s">
        <v>46</v>
      </c>
      <c r="C21" s="453">
        <v>38</v>
      </c>
      <c r="D21" s="453">
        <v>6</v>
      </c>
      <c r="E21" s="453">
        <v>201</v>
      </c>
      <c r="F21" s="453">
        <v>5</v>
      </c>
      <c r="G21" s="453">
        <v>194</v>
      </c>
      <c r="H21" s="453">
        <v>0</v>
      </c>
      <c r="I21" s="453">
        <v>64</v>
      </c>
      <c r="J21" s="453">
        <v>0</v>
      </c>
      <c r="K21" s="453">
        <v>399</v>
      </c>
      <c r="L21" s="453">
        <v>75</v>
      </c>
      <c r="M21" s="453">
        <v>17</v>
      </c>
      <c r="N21" s="453">
        <v>11</v>
      </c>
      <c r="O21" s="453">
        <v>28</v>
      </c>
      <c r="P21" s="453">
        <v>1</v>
      </c>
      <c r="Q21" s="453">
        <v>30</v>
      </c>
      <c r="R21" s="453">
        <f>SUM(E21:Q21)</f>
        <v>1025</v>
      </c>
      <c r="S21" s="453">
        <v>3</v>
      </c>
      <c r="T21" s="453">
        <v>37</v>
      </c>
      <c r="U21" s="453">
        <v>446</v>
      </c>
      <c r="V21" s="453">
        <v>1927</v>
      </c>
      <c r="W21" s="453">
        <v>238</v>
      </c>
      <c r="X21" s="453">
        <v>68</v>
      </c>
      <c r="Y21" s="453">
        <v>7</v>
      </c>
      <c r="Z21" s="453">
        <v>4</v>
      </c>
      <c r="AA21" s="453">
        <v>77</v>
      </c>
      <c r="AB21" s="453">
        <v>209</v>
      </c>
      <c r="AC21" s="453">
        <v>59</v>
      </c>
      <c r="AD21" s="453">
        <v>459</v>
      </c>
      <c r="AE21" s="453">
        <v>23</v>
      </c>
      <c r="AF21" s="453">
        <v>42</v>
      </c>
      <c r="AG21" s="453">
        <v>420</v>
      </c>
      <c r="AH21" s="453">
        <v>20</v>
      </c>
      <c r="AI21" s="453">
        <v>28</v>
      </c>
      <c r="AJ21" s="453">
        <v>159</v>
      </c>
      <c r="AK21" s="453">
        <v>353</v>
      </c>
      <c r="AL21" s="453">
        <v>99</v>
      </c>
      <c r="AM21" s="453">
        <v>69</v>
      </c>
      <c r="AN21" s="453">
        <v>25</v>
      </c>
      <c r="AO21" s="453">
        <v>0</v>
      </c>
      <c r="AP21" s="454">
        <f>SUM(S21:AO21)+R21+C21+D21</f>
        <v>5841</v>
      </c>
    </row>
    <row r="22" spans="1:42" s="220" customFormat="1" ht="26.4" customHeight="1" x14ac:dyDescent="0.35">
      <c r="A22" s="218" t="s">
        <v>47</v>
      </c>
      <c r="B22" s="225"/>
      <c r="C22" s="457">
        <f t="shared" ref="C22:AP22" si="6">SUM(C23:C28)</f>
        <v>231</v>
      </c>
      <c r="D22" s="457">
        <f t="shared" si="6"/>
        <v>0</v>
      </c>
      <c r="E22" s="457">
        <f t="shared" si="6"/>
        <v>2699</v>
      </c>
      <c r="F22" s="457">
        <f t="shared" si="6"/>
        <v>821</v>
      </c>
      <c r="G22" s="457">
        <f t="shared" si="6"/>
        <v>1208</v>
      </c>
      <c r="H22" s="457">
        <f t="shared" si="6"/>
        <v>171</v>
      </c>
      <c r="I22" s="457">
        <f t="shared" si="6"/>
        <v>2649</v>
      </c>
      <c r="J22" s="457">
        <f t="shared" si="6"/>
        <v>364</v>
      </c>
      <c r="K22" s="457">
        <f t="shared" si="6"/>
        <v>1897</v>
      </c>
      <c r="L22" s="457">
        <f t="shared" si="6"/>
        <v>3256</v>
      </c>
      <c r="M22" s="457">
        <f t="shared" si="6"/>
        <v>642</v>
      </c>
      <c r="N22" s="457">
        <f t="shared" si="6"/>
        <v>526</v>
      </c>
      <c r="O22" s="457">
        <f t="shared" si="6"/>
        <v>804</v>
      </c>
      <c r="P22" s="457">
        <f t="shared" si="6"/>
        <v>1362</v>
      </c>
      <c r="Q22" s="457">
        <f t="shared" si="6"/>
        <v>1008</v>
      </c>
      <c r="R22" s="457">
        <f t="shared" si="6"/>
        <v>17407</v>
      </c>
      <c r="S22" s="457">
        <f t="shared" si="6"/>
        <v>2544</v>
      </c>
      <c r="T22" s="457">
        <f t="shared" si="6"/>
        <v>684</v>
      </c>
      <c r="U22" s="457">
        <f t="shared" si="6"/>
        <v>6309</v>
      </c>
      <c r="V22" s="457">
        <f t="shared" si="6"/>
        <v>20110</v>
      </c>
      <c r="W22" s="457">
        <f t="shared" si="6"/>
        <v>4930</v>
      </c>
      <c r="X22" s="457">
        <f t="shared" si="6"/>
        <v>538</v>
      </c>
      <c r="Y22" s="457">
        <f t="shared" si="6"/>
        <v>309</v>
      </c>
      <c r="Z22" s="457">
        <f t="shared" si="6"/>
        <v>219</v>
      </c>
      <c r="AA22" s="457">
        <f t="shared" si="6"/>
        <v>8352</v>
      </c>
      <c r="AB22" s="457">
        <f t="shared" si="6"/>
        <v>4036</v>
      </c>
      <c r="AC22" s="457">
        <f t="shared" si="6"/>
        <v>640</v>
      </c>
      <c r="AD22" s="457">
        <f t="shared" si="6"/>
        <v>8017</v>
      </c>
      <c r="AE22" s="457">
        <f t="shared" si="6"/>
        <v>1490</v>
      </c>
      <c r="AF22" s="457">
        <f t="shared" si="6"/>
        <v>1130</v>
      </c>
      <c r="AG22" s="457">
        <f t="shared" si="6"/>
        <v>6791</v>
      </c>
      <c r="AH22" s="457">
        <f t="shared" si="6"/>
        <v>624</v>
      </c>
      <c r="AI22" s="457">
        <f t="shared" si="6"/>
        <v>718</v>
      </c>
      <c r="AJ22" s="457">
        <f t="shared" si="6"/>
        <v>3856</v>
      </c>
      <c r="AK22" s="457">
        <f t="shared" si="6"/>
        <v>4426</v>
      </c>
      <c r="AL22" s="457">
        <f t="shared" si="6"/>
        <v>1537</v>
      </c>
      <c r="AM22" s="457">
        <f t="shared" si="6"/>
        <v>1137</v>
      </c>
      <c r="AN22" s="457">
        <f t="shared" si="6"/>
        <v>152</v>
      </c>
      <c r="AO22" s="457">
        <f t="shared" si="6"/>
        <v>0</v>
      </c>
      <c r="AP22" s="458">
        <f t="shared" si="6"/>
        <v>96187</v>
      </c>
    </row>
    <row r="23" spans="1:42" s="216" customFormat="1" ht="21" customHeight="1" x14ac:dyDescent="0.35">
      <c r="A23" s="224"/>
      <c r="B23" s="215" t="s">
        <v>48</v>
      </c>
      <c r="C23" s="453">
        <v>5</v>
      </c>
      <c r="D23" s="453">
        <v>0</v>
      </c>
      <c r="E23" s="453">
        <v>611</v>
      </c>
      <c r="F23" s="453">
        <v>26</v>
      </c>
      <c r="G23" s="453">
        <v>117</v>
      </c>
      <c r="H23" s="453">
        <v>0</v>
      </c>
      <c r="I23" s="453">
        <v>12</v>
      </c>
      <c r="J23" s="453">
        <v>0</v>
      </c>
      <c r="K23" s="453">
        <v>198</v>
      </c>
      <c r="L23" s="453">
        <v>173</v>
      </c>
      <c r="M23" s="453">
        <v>0</v>
      </c>
      <c r="N23" s="453">
        <v>69</v>
      </c>
      <c r="O23" s="453">
        <v>86</v>
      </c>
      <c r="P23" s="453">
        <v>44</v>
      </c>
      <c r="Q23" s="453">
        <v>107</v>
      </c>
      <c r="R23" s="453">
        <f t="shared" ref="R23:R28" si="7">SUM(E23:Q23)</f>
        <v>1443</v>
      </c>
      <c r="S23" s="453">
        <v>183</v>
      </c>
      <c r="T23" s="453">
        <v>80</v>
      </c>
      <c r="U23" s="453">
        <v>1249</v>
      </c>
      <c r="V23" s="453">
        <v>3488</v>
      </c>
      <c r="W23" s="453">
        <v>299</v>
      </c>
      <c r="X23" s="453">
        <v>49</v>
      </c>
      <c r="Y23" s="453">
        <v>31</v>
      </c>
      <c r="Z23" s="453">
        <v>54</v>
      </c>
      <c r="AA23" s="453">
        <v>431</v>
      </c>
      <c r="AB23" s="453">
        <v>410</v>
      </c>
      <c r="AC23" s="453">
        <v>103</v>
      </c>
      <c r="AD23" s="453">
        <v>708</v>
      </c>
      <c r="AE23" s="453">
        <v>1</v>
      </c>
      <c r="AF23" s="453">
        <v>86</v>
      </c>
      <c r="AG23" s="453">
        <v>600</v>
      </c>
      <c r="AH23" s="453">
        <v>61</v>
      </c>
      <c r="AI23" s="453">
        <v>79</v>
      </c>
      <c r="AJ23" s="453">
        <v>761</v>
      </c>
      <c r="AK23" s="453">
        <v>506</v>
      </c>
      <c r="AL23" s="453">
        <v>258</v>
      </c>
      <c r="AM23" s="453">
        <v>107</v>
      </c>
      <c r="AN23" s="453">
        <v>31</v>
      </c>
      <c r="AO23" s="453">
        <v>0</v>
      </c>
      <c r="AP23" s="454">
        <f t="shared" ref="AP23:AP28" si="8">SUM(S23:AO23)+R23+C23+D23</f>
        <v>11023</v>
      </c>
    </row>
    <row r="24" spans="1:42" s="216" customFormat="1" ht="21" customHeight="1" x14ac:dyDescent="0.35">
      <c r="A24" s="224"/>
      <c r="B24" s="215" t="s">
        <v>49</v>
      </c>
      <c r="C24" s="453">
        <v>13</v>
      </c>
      <c r="D24" s="453">
        <v>0</v>
      </c>
      <c r="E24" s="453">
        <v>359</v>
      </c>
      <c r="F24" s="453">
        <v>220</v>
      </c>
      <c r="G24" s="453">
        <v>434</v>
      </c>
      <c r="H24" s="453">
        <v>0</v>
      </c>
      <c r="I24" s="453">
        <v>175</v>
      </c>
      <c r="J24" s="453">
        <v>289</v>
      </c>
      <c r="K24" s="453">
        <v>266</v>
      </c>
      <c r="L24" s="453">
        <v>317</v>
      </c>
      <c r="M24" s="453">
        <v>207</v>
      </c>
      <c r="N24" s="453">
        <v>10</v>
      </c>
      <c r="O24" s="453">
        <v>18</v>
      </c>
      <c r="P24" s="453">
        <v>0</v>
      </c>
      <c r="Q24" s="453">
        <v>121</v>
      </c>
      <c r="R24" s="453">
        <f t="shared" si="7"/>
        <v>2416</v>
      </c>
      <c r="S24" s="453">
        <v>19</v>
      </c>
      <c r="T24" s="453">
        <v>20</v>
      </c>
      <c r="U24" s="453">
        <v>657</v>
      </c>
      <c r="V24" s="453">
        <v>1633</v>
      </c>
      <c r="W24" s="453">
        <v>156</v>
      </c>
      <c r="X24" s="453">
        <v>21</v>
      </c>
      <c r="Y24" s="453">
        <v>10</v>
      </c>
      <c r="Z24" s="453">
        <v>1</v>
      </c>
      <c r="AA24" s="453">
        <v>444</v>
      </c>
      <c r="AB24" s="453">
        <v>293</v>
      </c>
      <c r="AC24" s="453">
        <v>75</v>
      </c>
      <c r="AD24" s="453">
        <v>487</v>
      </c>
      <c r="AE24" s="453">
        <v>5</v>
      </c>
      <c r="AF24" s="453">
        <v>122</v>
      </c>
      <c r="AG24" s="453">
        <v>328</v>
      </c>
      <c r="AH24" s="453">
        <v>17</v>
      </c>
      <c r="AI24" s="453">
        <v>43</v>
      </c>
      <c r="AJ24" s="453">
        <v>226</v>
      </c>
      <c r="AK24" s="453">
        <v>448</v>
      </c>
      <c r="AL24" s="453">
        <v>44</v>
      </c>
      <c r="AM24" s="453">
        <v>51</v>
      </c>
      <c r="AN24" s="453">
        <v>23</v>
      </c>
      <c r="AO24" s="453">
        <v>0</v>
      </c>
      <c r="AP24" s="454">
        <f t="shared" si="8"/>
        <v>7552</v>
      </c>
    </row>
    <row r="25" spans="1:42" s="216" customFormat="1" ht="21" customHeight="1" x14ac:dyDescent="0.35">
      <c r="A25" s="224"/>
      <c r="B25" s="215" t="s">
        <v>50</v>
      </c>
      <c r="C25" s="453">
        <v>7</v>
      </c>
      <c r="D25" s="453">
        <v>0</v>
      </c>
      <c r="E25" s="453">
        <v>134</v>
      </c>
      <c r="F25" s="453">
        <v>0</v>
      </c>
      <c r="G25" s="453">
        <v>134</v>
      </c>
      <c r="H25" s="453">
        <v>0</v>
      </c>
      <c r="I25" s="453">
        <v>84</v>
      </c>
      <c r="J25" s="453">
        <v>0</v>
      </c>
      <c r="K25" s="453">
        <v>35</v>
      </c>
      <c r="L25" s="453">
        <v>149</v>
      </c>
      <c r="M25" s="453">
        <v>0</v>
      </c>
      <c r="N25" s="453">
        <v>1</v>
      </c>
      <c r="O25" s="453">
        <v>116</v>
      </c>
      <c r="P25" s="453">
        <v>49</v>
      </c>
      <c r="Q25" s="453">
        <v>39</v>
      </c>
      <c r="R25" s="453">
        <f t="shared" si="7"/>
        <v>741</v>
      </c>
      <c r="S25" s="453">
        <v>8</v>
      </c>
      <c r="T25" s="453">
        <v>23</v>
      </c>
      <c r="U25" s="453">
        <v>184</v>
      </c>
      <c r="V25" s="453">
        <v>682</v>
      </c>
      <c r="W25" s="453">
        <v>9</v>
      </c>
      <c r="X25" s="453">
        <v>13</v>
      </c>
      <c r="Y25" s="453">
        <v>4</v>
      </c>
      <c r="Z25" s="453">
        <v>0</v>
      </c>
      <c r="AA25" s="453">
        <v>32</v>
      </c>
      <c r="AB25" s="453">
        <v>120</v>
      </c>
      <c r="AC25" s="453">
        <v>23</v>
      </c>
      <c r="AD25" s="453">
        <v>413</v>
      </c>
      <c r="AE25" s="453">
        <v>0</v>
      </c>
      <c r="AF25" s="453">
        <v>4</v>
      </c>
      <c r="AG25" s="453">
        <v>96</v>
      </c>
      <c r="AH25" s="453">
        <v>14</v>
      </c>
      <c r="AI25" s="453">
        <v>27</v>
      </c>
      <c r="AJ25" s="453">
        <v>314</v>
      </c>
      <c r="AK25" s="453">
        <v>208</v>
      </c>
      <c r="AL25" s="453">
        <v>34</v>
      </c>
      <c r="AM25" s="453">
        <v>41</v>
      </c>
      <c r="AN25" s="453">
        <v>8</v>
      </c>
      <c r="AO25" s="453">
        <v>0</v>
      </c>
      <c r="AP25" s="454">
        <f t="shared" si="8"/>
        <v>3005</v>
      </c>
    </row>
    <row r="26" spans="1:42" s="216" customFormat="1" ht="21" customHeight="1" x14ac:dyDescent="0.35">
      <c r="A26" s="224"/>
      <c r="B26" s="215" t="s">
        <v>51</v>
      </c>
      <c r="C26" s="453">
        <v>188</v>
      </c>
      <c r="D26" s="453">
        <v>0</v>
      </c>
      <c r="E26" s="453">
        <v>1217</v>
      </c>
      <c r="F26" s="453">
        <v>143</v>
      </c>
      <c r="G26" s="453">
        <v>360</v>
      </c>
      <c r="H26" s="453">
        <v>171</v>
      </c>
      <c r="I26" s="453">
        <v>1328</v>
      </c>
      <c r="J26" s="453">
        <v>73</v>
      </c>
      <c r="K26" s="453">
        <v>699</v>
      </c>
      <c r="L26" s="453">
        <v>2069</v>
      </c>
      <c r="M26" s="453">
        <v>58</v>
      </c>
      <c r="N26" s="453">
        <v>214</v>
      </c>
      <c r="O26" s="453">
        <v>319</v>
      </c>
      <c r="P26" s="453">
        <v>1193</v>
      </c>
      <c r="Q26" s="453">
        <v>498</v>
      </c>
      <c r="R26" s="453">
        <f t="shared" si="7"/>
        <v>8342</v>
      </c>
      <c r="S26" s="453">
        <v>1114</v>
      </c>
      <c r="T26" s="453">
        <v>216</v>
      </c>
      <c r="U26" s="453">
        <v>2559</v>
      </c>
      <c r="V26" s="453">
        <v>9294</v>
      </c>
      <c r="W26" s="453">
        <v>1501</v>
      </c>
      <c r="X26" s="453">
        <v>379</v>
      </c>
      <c r="Y26" s="453">
        <v>237</v>
      </c>
      <c r="Z26" s="453">
        <v>144</v>
      </c>
      <c r="AA26" s="453">
        <v>6545</v>
      </c>
      <c r="AB26" s="453">
        <v>2600</v>
      </c>
      <c r="AC26" s="453">
        <v>300</v>
      </c>
      <c r="AD26" s="453">
        <v>5265</v>
      </c>
      <c r="AE26" s="453">
        <v>1452</v>
      </c>
      <c r="AF26" s="453">
        <v>761</v>
      </c>
      <c r="AG26" s="453">
        <v>4578</v>
      </c>
      <c r="AH26" s="453">
        <v>449</v>
      </c>
      <c r="AI26" s="453">
        <v>349</v>
      </c>
      <c r="AJ26" s="453">
        <v>1797</v>
      </c>
      <c r="AK26" s="453">
        <v>2305</v>
      </c>
      <c r="AL26" s="453">
        <v>949</v>
      </c>
      <c r="AM26" s="453">
        <v>784</v>
      </c>
      <c r="AN26" s="453">
        <v>58</v>
      </c>
      <c r="AO26" s="453">
        <v>0</v>
      </c>
      <c r="AP26" s="454">
        <f t="shared" si="8"/>
        <v>52166</v>
      </c>
    </row>
    <row r="27" spans="1:42" s="216" customFormat="1" ht="21" customHeight="1" x14ac:dyDescent="0.35">
      <c r="A27" s="224"/>
      <c r="B27" s="215" t="s">
        <v>52</v>
      </c>
      <c r="C27" s="453">
        <v>9</v>
      </c>
      <c r="D27" s="453">
        <v>0</v>
      </c>
      <c r="E27" s="453">
        <v>97</v>
      </c>
      <c r="F27" s="453">
        <v>341</v>
      </c>
      <c r="G27" s="453">
        <v>60</v>
      </c>
      <c r="H27" s="453">
        <v>0</v>
      </c>
      <c r="I27" s="453">
        <v>88</v>
      </c>
      <c r="J27" s="453">
        <v>0</v>
      </c>
      <c r="K27" s="453">
        <v>283</v>
      </c>
      <c r="L27" s="453">
        <v>216</v>
      </c>
      <c r="M27" s="453">
        <v>351</v>
      </c>
      <c r="N27" s="453">
        <v>1</v>
      </c>
      <c r="O27" s="453">
        <v>27</v>
      </c>
      <c r="P27" s="453">
        <v>0</v>
      </c>
      <c r="Q27" s="453">
        <v>66</v>
      </c>
      <c r="R27" s="453">
        <f t="shared" si="7"/>
        <v>1530</v>
      </c>
      <c r="S27" s="453">
        <v>0</v>
      </c>
      <c r="T27" s="453">
        <v>25</v>
      </c>
      <c r="U27" s="453">
        <v>401</v>
      </c>
      <c r="V27" s="453">
        <v>1204</v>
      </c>
      <c r="W27" s="453">
        <v>82</v>
      </c>
      <c r="X27" s="453">
        <v>35</v>
      </c>
      <c r="Y27" s="453">
        <v>9</v>
      </c>
      <c r="Z27" s="453">
        <v>0</v>
      </c>
      <c r="AA27" s="453">
        <v>194</v>
      </c>
      <c r="AB27" s="453">
        <v>190</v>
      </c>
      <c r="AC27" s="453">
        <v>31</v>
      </c>
      <c r="AD27" s="453">
        <v>210</v>
      </c>
      <c r="AE27" s="453">
        <v>25</v>
      </c>
      <c r="AF27" s="453">
        <v>90</v>
      </c>
      <c r="AG27" s="453">
        <v>94</v>
      </c>
      <c r="AH27" s="453">
        <v>22</v>
      </c>
      <c r="AI27" s="453">
        <v>16</v>
      </c>
      <c r="AJ27" s="453">
        <v>241</v>
      </c>
      <c r="AK27" s="453">
        <v>395</v>
      </c>
      <c r="AL27" s="453">
        <v>60</v>
      </c>
      <c r="AM27" s="453">
        <v>29</v>
      </c>
      <c r="AN27" s="453">
        <v>12</v>
      </c>
      <c r="AO27" s="453">
        <v>0</v>
      </c>
      <c r="AP27" s="454">
        <f t="shared" si="8"/>
        <v>4904</v>
      </c>
    </row>
    <row r="28" spans="1:42" s="216" customFormat="1" ht="21" customHeight="1" x14ac:dyDescent="0.35">
      <c r="A28" s="224"/>
      <c r="B28" s="215" t="s">
        <v>53</v>
      </c>
      <c r="C28" s="453">
        <v>9</v>
      </c>
      <c r="D28" s="453">
        <v>0</v>
      </c>
      <c r="E28" s="453">
        <v>281</v>
      </c>
      <c r="F28" s="453">
        <v>91</v>
      </c>
      <c r="G28" s="453">
        <v>103</v>
      </c>
      <c r="H28" s="453">
        <v>0</v>
      </c>
      <c r="I28" s="453">
        <v>962</v>
      </c>
      <c r="J28" s="453">
        <v>2</v>
      </c>
      <c r="K28" s="453">
        <v>416</v>
      </c>
      <c r="L28" s="453">
        <v>332</v>
      </c>
      <c r="M28" s="453">
        <v>26</v>
      </c>
      <c r="N28" s="453">
        <v>231</v>
      </c>
      <c r="O28" s="453">
        <v>238</v>
      </c>
      <c r="P28" s="453">
        <v>76</v>
      </c>
      <c r="Q28" s="453">
        <v>177</v>
      </c>
      <c r="R28" s="453">
        <f t="shared" si="7"/>
        <v>2935</v>
      </c>
      <c r="S28" s="453">
        <v>1220</v>
      </c>
      <c r="T28" s="453">
        <v>320</v>
      </c>
      <c r="U28" s="453">
        <v>1259</v>
      </c>
      <c r="V28" s="453">
        <v>3809</v>
      </c>
      <c r="W28" s="453">
        <v>2883</v>
      </c>
      <c r="X28" s="453">
        <v>41</v>
      </c>
      <c r="Y28" s="453">
        <v>18</v>
      </c>
      <c r="Z28" s="453">
        <v>20</v>
      </c>
      <c r="AA28" s="453">
        <v>706</v>
      </c>
      <c r="AB28" s="453">
        <v>423</v>
      </c>
      <c r="AC28" s="453">
        <v>108</v>
      </c>
      <c r="AD28" s="453">
        <v>934</v>
      </c>
      <c r="AE28" s="453">
        <v>7</v>
      </c>
      <c r="AF28" s="453">
        <v>67</v>
      </c>
      <c r="AG28" s="453">
        <v>1095</v>
      </c>
      <c r="AH28" s="453">
        <v>61</v>
      </c>
      <c r="AI28" s="453">
        <v>204</v>
      </c>
      <c r="AJ28" s="453">
        <v>517</v>
      </c>
      <c r="AK28" s="453">
        <v>564</v>
      </c>
      <c r="AL28" s="453">
        <v>192</v>
      </c>
      <c r="AM28" s="453">
        <v>125</v>
      </c>
      <c r="AN28" s="453">
        <v>20</v>
      </c>
      <c r="AO28" s="453">
        <v>0</v>
      </c>
      <c r="AP28" s="454">
        <f t="shared" si="8"/>
        <v>17537</v>
      </c>
    </row>
    <row r="29" spans="1:42" s="220" customFormat="1" ht="26.4" customHeight="1" x14ac:dyDescent="0.35">
      <c r="A29" s="218" t="s">
        <v>54</v>
      </c>
      <c r="B29" s="225"/>
      <c r="C29" s="457">
        <f t="shared" ref="C29:Q29" si="9">SUM(C30:C37)</f>
        <v>161</v>
      </c>
      <c r="D29" s="457">
        <f t="shared" si="9"/>
        <v>2</v>
      </c>
      <c r="E29" s="457">
        <f t="shared" si="9"/>
        <v>2939</v>
      </c>
      <c r="F29" s="457">
        <f t="shared" si="9"/>
        <v>1161</v>
      </c>
      <c r="G29" s="457">
        <f t="shared" si="9"/>
        <v>969</v>
      </c>
      <c r="H29" s="457">
        <f t="shared" si="9"/>
        <v>0</v>
      </c>
      <c r="I29" s="457">
        <f t="shared" si="9"/>
        <v>519</v>
      </c>
      <c r="J29" s="457">
        <f t="shared" si="9"/>
        <v>29</v>
      </c>
      <c r="K29" s="457">
        <f t="shared" si="9"/>
        <v>1379</v>
      </c>
      <c r="L29" s="457">
        <f t="shared" si="9"/>
        <v>2669</v>
      </c>
      <c r="M29" s="457">
        <f t="shared" si="9"/>
        <v>1729</v>
      </c>
      <c r="N29" s="457">
        <f t="shared" si="9"/>
        <v>294</v>
      </c>
      <c r="O29" s="457">
        <f t="shared" si="9"/>
        <v>3394</v>
      </c>
      <c r="P29" s="457">
        <f t="shared" si="9"/>
        <v>480</v>
      </c>
      <c r="Q29" s="457">
        <f t="shared" si="9"/>
        <v>883</v>
      </c>
      <c r="R29" s="457">
        <f t="shared" ref="R29:AP29" si="10">SUM(R30:R37)</f>
        <v>16445</v>
      </c>
      <c r="S29" s="457">
        <f t="shared" si="10"/>
        <v>1071</v>
      </c>
      <c r="T29" s="457">
        <f t="shared" si="10"/>
        <v>385</v>
      </c>
      <c r="U29" s="457">
        <f t="shared" si="10"/>
        <v>4082</v>
      </c>
      <c r="V29" s="457">
        <f t="shared" si="10"/>
        <v>15051</v>
      </c>
      <c r="W29" s="457">
        <f t="shared" si="10"/>
        <v>2071</v>
      </c>
      <c r="X29" s="457">
        <f t="shared" si="10"/>
        <v>643</v>
      </c>
      <c r="Y29" s="457">
        <f t="shared" si="10"/>
        <v>390</v>
      </c>
      <c r="Z29" s="457">
        <f t="shared" si="10"/>
        <v>74</v>
      </c>
      <c r="AA29" s="457">
        <f t="shared" si="10"/>
        <v>3206</v>
      </c>
      <c r="AB29" s="457">
        <f t="shared" si="10"/>
        <v>2863</v>
      </c>
      <c r="AC29" s="457">
        <f t="shared" si="10"/>
        <v>677</v>
      </c>
      <c r="AD29" s="457">
        <f t="shared" si="10"/>
        <v>4901</v>
      </c>
      <c r="AE29" s="457">
        <f t="shared" si="10"/>
        <v>179</v>
      </c>
      <c r="AF29" s="457">
        <f t="shared" si="10"/>
        <v>579</v>
      </c>
      <c r="AG29" s="457">
        <f t="shared" si="10"/>
        <v>4512</v>
      </c>
      <c r="AH29" s="457">
        <f t="shared" si="10"/>
        <v>430</v>
      </c>
      <c r="AI29" s="457">
        <f t="shared" si="10"/>
        <v>681</v>
      </c>
      <c r="AJ29" s="457">
        <f t="shared" si="10"/>
        <v>3075</v>
      </c>
      <c r="AK29" s="457">
        <f t="shared" si="10"/>
        <v>3895</v>
      </c>
      <c r="AL29" s="457">
        <f t="shared" si="10"/>
        <v>1535</v>
      </c>
      <c r="AM29" s="457">
        <f t="shared" si="10"/>
        <v>1023</v>
      </c>
      <c r="AN29" s="457">
        <f t="shared" si="10"/>
        <v>123</v>
      </c>
      <c r="AO29" s="457">
        <f t="shared" si="10"/>
        <v>0</v>
      </c>
      <c r="AP29" s="458">
        <f t="shared" si="10"/>
        <v>68054</v>
      </c>
    </row>
    <row r="30" spans="1:42" s="216" customFormat="1" ht="21" customHeight="1" x14ac:dyDescent="0.35">
      <c r="A30" s="224"/>
      <c r="B30" s="215" t="s">
        <v>55</v>
      </c>
      <c r="C30" s="453">
        <v>15</v>
      </c>
      <c r="D30" s="453">
        <v>0</v>
      </c>
      <c r="E30" s="453">
        <v>389</v>
      </c>
      <c r="F30" s="453">
        <v>15</v>
      </c>
      <c r="G30" s="453">
        <v>106</v>
      </c>
      <c r="H30" s="453">
        <v>0</v>
      </c>
      <c r="I30" s="453">
        <v>125</v>
      </c>
      <c r="J30" s="453">
        <v>6</v>
      </c>
      <c r="K30" s="453">
        <v>73</v>
      </c>
      <c r="L30" s="453">
        <v>151</v>
      </c>
      <c r="M30" s="453">
        <v>286</v>
      </c>
      <c r="N30" s="453">
        <v>6</v>
      </c>
      <c r="O30" s="453">
        <v>1176</v>
      </c>
      <c r="P30" s="453">
        <v>197</v>
      </c>
      <c r="Q30" s="453">
        <v>118</v>
      </c>
      <c r="R30" s="453">
        <f t="shared" ref="R30:R38" si="11">SUM(E30:Q30)</f>
        <v>2648</v>
      </c>
      <c r="S30" s="453">
        <v>383</v>
      </c>
      <c r="T30" s="453">
        <v>37</v>
      </c>
      <c r="U30" s="453">
        <v>620</v>
      </c>
      <c r="V30" s="453">
        <v>3300</v>
      </c>
      <c r="W30" s="453">
        <v>975</v>
      </c>
      <c r="X30" s="453">
        <v>287</v>
      </c>
      <c r="Y30" s="453">
        <v>83</v>
      </c>
      <c r="Z30" s="453">
        <v>40</v>
      </c>
      <c r="AA30" s="453">
        <v>844</v>
      </c>
      <c r="AB30" s="453">
        <v>588</v>
      </c>
      <c r="AC30" s="453">
        <v>156</v>
      </c>
      <c r="AD30" s="453">
        <v>946</v>
      </c>
      <c r="AE30" s="453">
        <v>3</v>
      </c>
      <c r="AF30" s="453">
        <v>149</v>
      </c>
      <c r="AG30" s="453">
        <v>800</v>
      </c>
      <c r="AH30" s="453">
        <v>160</v>
      </c>
      <c r="AI30" s="453">
        <v>307</v>
      </c>
      <c r="AJ30" s="453">
        <v>820</v>
      </c>
      <c r="AK30" s="453">
        <v>1128</v>
      </c>
      <c r="AL30" s="453">
        <v>559</v>
      </c>
      <c r="AM30" s="453">
        <v>212</v>
      </c>
      <c r="AN30" s="453">
        <v>31</v>
      </c>
      <c r="AO30" s="453">
        <v>0</v>
      </c>
      <c r="AP30" s="454">
        <f t="shared" ref="AP30:AP38" si="12">SUM(S30:AO30)+R30+C30+D30</f>
        <v>15091</v>
      </c>
    </row>
    <row r="31" spans="1:42" s="216" customFormat="1" ht="21" customHeight="1" x14ac:dyDescent="0.35">
      <c r="A31" s="224"/>
      <c r="B31" s="215" t="s">
        <v>56</v>
      </c>
      <c r="C31" s="453">
        <v>3</v>
      </c>
      <c r="D31" s="453">
        <v>0</v>
      </c>
      <c r="E31" s="453">
        <v>25</v>
      </c>
      <c r="F31" s="453">
        <v>2</v>
      </c>
      <c r="G31" s="453">
        <v>13</v>
      </c>
      <c r="H31" s="453">
        <v>0</v>
      </c>
      <c r="I31" s="453">
        <v>0</v>
      </c>
      <c r="J31" s="453">
        <v>0</v>
      </c>
      <c r="K31" s="453">
        <v>34</v>
      </c>
      <c r="L31" s="453">
        <v>68</v>
      </c>
      <c r="M31" s="453">
        <v>0</v>
      </c>
      <c r="N31" s="453">
        <v>0</v>
      </c>
      <c r="O31" s="453">
        <v>73</v>
      </c>
      <c r="P31" s="453">
        <v>0</v>
      </c>
      <c r="Q31" s="453">
        <v>36</v>
      </c>
      <c r="R31" s="453">
        <f t="shared" si="11"/>
        <v>251</v>
      </c>
      <c r="S31" s="453">
        <v>1</v>
      </c>
      <c r="T31" s="453">
        <v>16</v>
      </c>
      <c r="U31" s="453">
        <v>226</v>
      </c>
      <c r="V31" s="453">
        <v>380</v>
      </c>
      <c r="W31" s="453">
        <v>16</v>
      </c>
      <c r="X31" s="453">
        <v>1</v>
      </c>
      <c r="Y31" s="453">
        <v>21</v>
      </c>
      <c r="Z31" s="453">
        <v>0</v>
      </c>
      <c r="AA31" s="453">
        <v>22</v>
      </c>
      <c r="AB31" s="453">
        <v>77</v>
      </c>
      <c r="AC31" s="453">
        <v>16</v>
      </c>
      <c r="AD31" s="453">
        <v>92</v>
      </c>
      <c r="AE31" s="453">
        <v>3</v>
      </c>
      <c r="AF31" s="453">
        <v>4</v>
      </c>
      <c r="AG31" s="453">
        <v>44</v>
      </c>
      <c r="AH31" s="453">
        <v>1</v>
      </c>
      <c r="AI31" s="453">
        <v>1</v>
      </c>
      <c r="AJ31" s="453">
        <v>12</v>
      </c>
      <c r="AK31" s="453">
        <v>178</v>
      </c>
      <c r="AL31" s="453">
        <v>11</v>
      </c>
      <c r="AM31" s="453">
        <v>16</v>
      </c>
      <c r="AN31" s="453">
        <v>7</v>
      </c>
      <c r="AO31" s="453">
        <v>0</v>
      </c>
      <c r="AP31" s="454">
        <f t="shared" si="12"/>
        <v>1399</v>
      </c>
    </row>
    <row r="32" spans="1:42" s="216" customFormat="1" ht="21" customHeight="1" x14ac:dyDescent="0.35">
      <c r="A32" s="224"/>
      <c r="B32" s="215" t="s">
        <v>57</v>
      </c>
      <c r="C32" s="453">
        <v>14</v>
      </c>
      <c r="D32" s="453">
        <v>0</v>
      </c>
      <c r="E32" s="453">
        <v>432</v>
      </c>
      <c r="F32" s="453">
        <v>30</v>
      </c>
      <c r="G32" s="453">
        <v>37</v>
      </c>
      <c r="H32" s="453">
        <v>0</v>
      </c>
      <c r="I32" s="453">
        <v>94</v>
      </c>
      <c r="J32" s="453">
        <v>0</v>
      </c>
      <c r="K32" s="453">
        <v>39</v>
      </c>
      <c r="L32" s="453">
        <v>249</v>
      </c>
      <c r="M32" s="453">
        <v>309</v>
      </c>
      <c r="N32" s="453">
        <v>77</v>
      </c>
      <c r="O32" s="453">
        <v>317</v>
      </c>
      <c r="P32" s="453">
        <v>1</v>
      </c>
      <c r="Q32" s="453">
        <v>46</v>
      </c>
      <c r="R32" s="453">
        <f t="shared" si="11"/>
        <v>1631</v>
      </c>
      <c r="S32" s="453">
        <v>140</v>
      </c>
      <c r="T32" s="453">
        <v>41</v>
      </c>
      <c r="U32" s="453">
        <v>180</v>
      </c>
      <c r="V32" s="453">
        <v>835</v>
      </c>
      <c r="W32" s="453">
        <v>135</v>
      </c>
      <c r="X32" s="453">
        <v>11</v>
      </c>
      <c r="Y32" s="453">
        <v>0</v>
      </c>
      <c r="Z32" s="453">
        <v>0</v>
      </c>
      <c r="AA32" s="453">
        <v>372</v>
      </c>
      <c r="AB32" s="453">
        <v>273</v>
      </c>
      <c r="AC32" s="453">
        <v>34</v>
      </c>
      <c r="AD32" s="453">
        <v>343</v>
      </c>
      <c r="AE32" s="453">
        <v>2</v>
      </c>
      <c r="AF32" s="453">
        <v>19</v>
      </c>
      <c r="AG32" s="453">
        <v>139</v>
      </c>
      <c r="AH32" s="453">
        <v>10</v>
      </c>
      <c r="AI32" s="453">
        <v>14</v>
      </c>
      <c r="AJ32" s="453">
        <v>272</v>
      </c>
      <c r="AK32" s="453">
        <v>407</v>
      </c>
      <c r="AL32" s="453">
        <v>68</v>
      </c>
      <c r="AM32" s="453">
        <v>48</v>
      </c>
      <c r="AN32" s="453">
        <v>9</v>
      </c>
      <c r="AO32" s="453">
        <v>0</v>
      </c>
      <c r="AP32" s="454">
        <f t="shared" si="12"/>
        <v>4997</v>
      </c>
    </row>
    <row r="33" spans="1:42" s="216" customFormat="1" ht="21" customHeight="1" x14ac:dyDescent="0.35">
      <c r="A33" s="224"/>
      <c r="B33" s="215" t="s">
        <v>58</v>
      </c>
      <c r="C33" s="453">
        <v>12</v>
      </c>
      <c r="D33" s="453">
        <v>0</v>
      </c>
      <c r="E33" s="453">
        <v>565</v>
      </c>
      <c r="F33" s="453">
        <v>563</v>
      </c>
      <c r="G33" s="453">
        <v>300</v>
      </c>
      <c r="H33" s="453">
        <v>0</v>
      </c>
      <c r="I33" s="453">
        <v>153</v>
      </c>
      <c r="J33" s="453">
        <v>23</v>
      </c>
      <c r="K33" s="453">
        <v>517</v>
      </c>
      <c r="L33" s="453">
        <v>1260</v>
      </c>
      <c r="M33" s="453">
        <v>880</v>
      </c>
      <c r="N33" s="453">
        <v>125</v>
      </c>
      <c r="O33" s="453">
        <v>869</v>
      </c>
      <c r="P33" s="453">
        <v>96</v>
      </c>
      <c r="Q33" s="453">
        <v>329</v>
      </c>
      <c r="R33" s="453">
        <f t="shared" si="11"/>
        <v>5680</v>
      </c>
      <c r="S33" s="453">
        <v>384</v>
      </c>
      <c r="T33" s="453">
        <v>63</v>
      </c>
      <c r="U33" s="453">
        <v>1490</v>
      </c>
      <c r="V33" s="453">
        <v>5547</v>
      </c>
      <c r="W33" s="453">
        <v>443</v>
      </c>
      <c r="X33" s="453">
        <v>71</v>
      </c>
      <c r="Y33" s="453">
        <v>26</v>
      </c>
      <c r="Z33" s="453">
        <v>15</v>
      </c>
      <c r="AA33" s="453">
        <v>1384</v>
      </c>
      <c r="AB33" s="453">
        <v>960</v>
      </c>
      <c r="AC33" s="453">
        <v>125</v>
      </c>
      <c r="AD33" s="453">
        <v>1705</v>
      </c>
      <c r="AE33" s="453">
        <v>45</v>
      </c>
      <c r="AF33" s="453">
        <v>234</v>
      </c>
      <c r="AG33" s="453">
        <v>1212</v>
      </c>
      <c r="AH33" s="453">
        <v>146</v>
      </c>
      <c r="AI33" s="453">
        <v>107</v>
      </c>
      <c r="AJ33" s="453">
        <v>729</v>
      </c>
      <c r="AK33" s="453">
        <v>955</v>
      </c>
      <c r="AL33" s="453">
        <v>399</v>
      </c>
      <c r="AM33" s="453">
        <v>412</v>
      </c>
      <c r="AN33" s="453">
        <v>32</v>
      </c>
      <c r="AO33" s="453">
        <v>0</v>
      </c>
      <c r="AP33" s="454">
        <f t="shared" si="12"/>
        <v>22176</v>
      </c>
    </row>
    <row r="34" spans="1:42" s="216" customFormat="1" ht="21" customHeight="1" x14ac:dyDescent="0.35">
      <c r="A34" s="224"/>
      <c r="B34" s="215" t="s">
        <v>59</v>
      </c>
      <c r="C34" s="453">
        <v>3</v>
      </c>
      <c r="D34" s="453">
        <v>2</v>
      </c>
      <c r="E34" s="453">
        <v>151</v>
      </c>
      <c r="F34" s="453">
        <v>11</v>
      </c>
      <c r="G34" s="453">
        <v>8</v>
      </c>
      <c r="H34" s="453">
        <v>0</v>
      </c>
      <c r="I34" s="453">
        <v>91</v>
      </c>
      <c r="J34" s="453">
        <v>0</v>
      </c>
      <c r="K34" s="453">
        <v>84</v>
      </c>
      <c r="L34" s="453">
        <v>9</v>
      </c>
      <c r="M34" s="453">
        <v>62</v>
      </c>
      <c r="N34" s="453">
        <v>0</v>
      </c>
      <c r="O34" s="453">
        <v>479</v>
      </c>
      <c r="P34" s="453">
        <v>7</v>
      </c>
      <c r="Q34" s="453">
        <v>46</v>
      </c>
      <c r="R34" s="453">
        <f t="shared" si="11"/>
        <v>948</v>
      </c>
      <c r="S34" s="453">
        <v>112</v>
      </c>
      <c r="T34" s="453">
        <v>63</v>
      </c>
      <c r="U34" s="453">
        <v>343</v>
      </c>
      <c r="V34" s="453">
        <v>1366</v>
      </c>
      <c r="W34" s="453">
        <v>269</v>
      </c>
      <c r="X34" s="453">
        <v>154</v>
      </c>
      <c r="Y34" s="453">
        <v>16</v>
      </c>
      <c r="Z34" s="453">
        <v>6</v>
      </c>
      <c r="AA34" s="453">
        <v>124</v>
      </c>
      <c r="AB34" s="453">
        <v>177</v>
      </c>
      <c r="AC34" s="453">
        <v>121</v>
      </c>
      <c r="AD34" s="453">
        <v>329</v>
      </c>
      <c r="AE34" s="453">
        <v>1</v>
      </c>
      <c r="AF34" s="453">
        <v>13</v>
      </c>
      <c r="AG34" s="453">
        <v>579</v>
      </c>
      <c r="AH34" s="453">
        <v>56</v>
      </c>
      <c r="AI34" s="453">
        <v>46</v>
      </c>
      <c r="AJ34" s="453">
        <v>311</v>
      </c>
      <c r="AK34" s="453">
        <v>284</v>
      </c>
      <c r="AL34" s="453">
        <v>241</v>
      </c>
      <c r="AM34" s="453">
        <v>182</v>
      </c>
      <c r="AN34" s="453">
        <v>11</v>
      </c>
      <c r="AO34" s="453">
        <v>0</v>
      </c>
      <c r="AP34" s="454">
        <f t="shared" si="12"/>
        <v>5757</v>
      </c>
    </row>
    <row r="35" spans="1:42" s="216" customFormat="1" ht="21" customHeight="1" x14ac:dyDescent="0.35">
      <c r="A35" s="224"/>
      <c r="B35" s="215" t="s">
        <v>60</v>
      </c>
      <c r="C35" s="453">
        <v>57</v>
      </c>
      <c r="D35" s="453">
        <v>0</v>
      </c>
      <c r="E35" s="453">
        <v>817</v>
      </c>
      <c r="F35" s="453">
        <v>34</v>
      </c>
      <c r="G35" s="453">
        <v>114</v>
      </c>
      <c r="H35" s="453">
        <v>0</v>
      </c>
      <c r="I35" s="453">
        <v>39</v>
      </c>
      <c r="J35" s="453">
        <v>0</v>
      </c>
      <c r="K35" s="453">
        <v>347</v>
      </c>
      <c r="L35" s="453">
        <v>554</v>
      </c>
      <c r="M35" s="453">
        <v>192</v>
      </c>
      <c r="N35" s="453">
        <v>21</v>
      </c>
      <c r="O35" s="453">
        <v>333</v>
      </c>
      <c r="P35" s="453">
        <v>172</v>
      </c>
      <c r="Q35" s="453">
        <v>194</v>
      </c>
      <c r="R35" s="453">
        <f t="shared" si="11"/>
        <v>2817</v>
      </c>
      <c r="S35" s="453">
        <v>5</v>
      </c>
      <c r="T35" s="453">
        <v>77</v>
      </c>
      <c r="U35" s="453">
        <v>642</v>
      </c>
      <c r="V35" s="453">
        <v>2289</v>
      </c>
      <c r="W35" s="453">
        <v>151</v>
      </c>
      <c r="X35" s="453">
        <v>34</v>
      </c>
      <c r="Y35" s="453">
        <v>209</v>
      </c>
      <c r="Z35" s="453">
        <v>12</v>
      </c>
      <c r="AA35" s="453">
        <v>266</v>
      </c>
      <c r="AB35" s="453">
        <v>534</v>
      </c>
      <c r="AC35" s="453">
        <v>79</v>
      </c>
      <c r="AD35" s="453">
        <v>992</v>
      </c>
      <c r="AE35" s="453">
        <v>124</v>
      </c>
      <c r="AF35" s="453">
        <v>126</v>
      </c>
      <c r="AG35" s="453">
        <v>1407</v>
      </c>
      <c r="AH35" s="453">
        <v>48</v>
      </c>
      <c r="AI35" s="453">
        <v>182</v>
      </c>
      <c r="AJ35" s="453">
        <v>595</v>
      </c>
      <c r="AK35" s="453">
        <v>635</v>
      </c>
      <c r="AL35" s="453">
        <v>153</v>
      </c>
      <c r="AM35" s="453">
        <v>92</v>
      </c>
      <c r="AN35" s="453">
        <v>22</v>
      </c>
      <c r="AO35" s="453">
        <v>0</v>
      </c>
      <c r="AP35" s="454">
        <f t="shared" si="12"/>
        <v>11548</v>
      </c>
    </row>
    <row r="36" spans="1:42" s="216" customFormat="1" ht="21" customHeight="1" x14ac:dyDescent="0.35">
      <c r="A36" s="224"/>
      <c r="B36" s="215" t="s">
        <v>61</v>
      </c>
      <c r="C36" s="453">
        <v>53</v>
      </c>
      <c r="D36" s="453">
        <v>0</v>
      </c>
      <c r="E36" s="453">
        <v>402</v>
      </c>
      <c r="F36" s="453">
        <v>503</v>
      </c>
      <c r="G36" s="453">
        <v>390</v>
      </c>
      <c r="H36" s="453">
        <v>0</v>
      </c>
      <c r="I36" s="453">
        <v>16</v>
      </c>
      <c r="J36" s="453">
        <v>0</v>
      </c>
      <c r="K36" s="453">
        <v>272</v>
      </c>
      <c r="L36" s="453">
        <v>261</v>
      </c>
      <c r="M36" s="453">
        <v>0</v>
      </c>
      <c r="N36" s="453">
        <v>58</v>
      </c>
      <c r="O36" s="453">
        <v>81</v>
      </c>
      <c r="P36" s="453">
        <v>6</v>
      </c>
      <c r="Q36" s="453">
        <v>111</v>
      </c>
      <c r="R36" s="453">
        <f t="shared" si="11"/>
        <v>2100</v>
      </c>
      <c r="S36" s="453">
        <v>46</v>
      </c>
      <c r="T36" s="453">
        <v>81</v>
      </c>
      <c r="U36" s="453">
        <v>429</v>
      </c>
      <c r="V36" s="453">
        <v>743</v>
      </c>
      <c r="W36" s="453">
        <v>54</v>
      </c>
      <c r="X36" s="453">
        <v>15</v>
      </c>
      <c r="Y36" s="453">
        <v>34</v>
      </c>
      <c r="Z36" s="453">
        <v>0</v>
      </c>
      <c r="AA36" s="453">
        <v>178</v>
      </c>
      <c r="AB36" s="453">
        <v>177</v>
      </c>
      <c r="AC36" s="453">
        <v>37</v>
      </c>
      <c r="AD36" s="453">
        <v>408</v>
      </c>
      <c r="AE36" s="453">
        <v>1</v>
      </c>
      <c r="AF36" s="453">
        <v>33</v>
      </c>
      <c r="AG36" s="453">
        <v>140</v>
      </c>
      <c r="AH36" s="453">
        <v>3</v>
      </c>
      <c r="AI36" s="453">
        <v>3</v>
      </c>
      <c r="AJ36" s="453">
        <v>176</v>
      </c>
      <c r="AK36" s="453">
        <v>143</v>
      </c>
      <c r="AL36" s="453">
        <v>19</v>
      </c>
      <c r="AM36" s="453">
        <v>29</v>
      </c>
      <c r="AN36" s="453">
        <v>6</v>
      </c>
      <c r="AO36" s="453">
        <v>0</v>
      </c>
      <c r="AP36" s="454">
        <f t="shared" si="12"/>
        <v>4908</v>
      </c>
    </row>
    <row r="37" spans="1:42" s="216" customFormat="1" ht="21" customHeight="1" x14ac:dyDescent="0.35">
      <c r="A37" s="224"/>
      <c r="B37" s="215" t="s">
        <v>62</v>
      </c>
      <c r="C37" s="453">
        <v>4</v>
      </c>
      <c r="D37" s="453">
        <v>0</v>
      </c>
      <c r="E37" s="453">
        <v>158</v>
      </c>
      <c r="F37" s="453">
        <v>3</v>
      </c>
      <c r="G37" s="453">
        <v>1</v>
      </c>
      <c r="H37" s="453">
        <v>0</v>
      </c>
      <c r="I37" s="453">
        <v>1</v>
      </c>
      <c r="J37" s="453">
        <v>0</v>
      </c>
      <c r="K37" s="453">
        <v>13</v>
      </c>
      <c r="L37" s="453">
        <v>117</v>
      </c>
      <c r="M37" s="453">
        <v>0</v>
      </c>
      <c r="N37" s="453">
        <v>7</v>
      </c>
      <c r="O37" s="453">
        <v>66</v>
      </c>
      <c r="P37" s="453">
        <v>1</v>
      </c>
      <c r="Q37" s="453">
        <v>3</v>
      </c>
      <c r="R37" s="453">
        <f t="shared" si="11"/>
        <v>370</v>
      </c>
      <c r="S37" s="453">
        <v>0</v>
      </c>
      <c r="T37" s="453">
        <v>7</v>
      </c>
      <c r="U37" s="453">
        <v>152</v>
      </c>
      <c r="V37" s="453">
        <v>591</v>
      </c>
      <c r="W37" s="453">
        <v>28</v>
      </c>
      <c r="X37" s="453">
        <v>70</v>
      </c>
      <c r="Y37" s="453">
        <v>1</v>
      </c>
      <c r="Z37" s="453">
        <v>1</v>
      </c>
      <c r="AA37" s="453">
        <v>16</v>
      </c>
      <c r="AB37" s="453">
        <v>77</v>
      </c>
      <c r="AC37" s="453">
        <v>109</v>
      </c>
      <c r="AD37" s="453">
        <v>86</v>
      </c>
      <c r="AE37" s="453">
        <v>0</v>
      </c>
      <c r="AF37" s="453">
        <v>1</v>
      </c>
      <c r="AG37" s="453">
        <v>191</v>
      </c>
      <c r="AH37" s="453">
        <v>6</v>
      </c>
      <c r="AI37" s="453">
        <v>21</v>
      </c>
      <c r="AJ37" s="453">
        <v>160</v>
      </c>
      <c r="AK37" s="453">
        <v>165</v>
      </c>
      <c r="AL37" s="453">
        <v>85</v>
      </c>
      <c r="AM37" s="453">
        <v>32</v>
      </c>
      <c r="AN37" s="453">
        <v>5</v>
      </c>
      <c r="AO37" s="453">
        <v>0</v>
      </c>
      <c r="AP37" s="454">
        <f t="shared" si="12"/>
        <v>2178</v>
      </c>
    </row>
    <row r="38" spans="1:42" s="216" customFormat="1" ht="42" customHeight="1" x14ac:dyDescent="0.35">
      <c r="A38" s="560" t="s">
        <v>251</v>
      </c>
      <c r="B38" s="561"/>
      <c r="C38" s="457">
        <v>3</v>
      </c>
      <c r="D38" s="457">
        <v>1</v>
      </c>
      <c r="E38" s="457">
        <v>5</v>
      </c>
      <c r="F38" s="457">
        <v>1</v>
      </c>
      <c r="G38" s="457">
        <v>2</v>
      </c>
      <c r="H38" s="457">
        <v>0</v>
      </c>
      <c r="I38" s="457">
        <v>6</v>
      </c>
      <c r="J38" s="457">
        <v>2</v>
      </c>
      <c r="K38" s="457">
        <v>3</v>
      </c>
      <c r="L38" s="457">
        <v>9</v>
      </c>
      <c r="M38" s="457">
        <v>0</v>
      </c>
      <c r="N38" s="457">
        <v>3</v>
      </c>
      <c r="O38" s="457">
        <v>8</v>
      </c>
      <c r="P38" s="457">
        <v>29</v>
      </c>
      <c r="Q38" s="457">
        <v>36</v>
      </c>
      <c r="R38" s="457">
        <f t="shared" si="11"/>
        <v>104</v>
      </c>
      <c r="S38" s="457">
        <v>2</v>
      </c>
      <c r="T38" s="457">
        <v>2</v>
      </c>
      <c r="U38" s="457">
        <v>46</v>
      </c>
      <c r="V38" s="457">
        <v>2148</v>
      </c>
      <c r="W38" s="457">
        <v>166</v>
      </c>
      <c r="X38" s="457">
        <v>1</v>
      </c>
      <c r="Y38" s="457">
        <v>16</v>
      </c>
      <c r="Z38" s="457">
        <v>6</v>
      </c>
      <c r="AA38" s="457">
        <v>331</v>
      </c>
      <c r="AB38" s="457">
        <v>83</v>
      </c>
      <c r="AC38" s="457">
        <v>7</v>
      </c>
      <c r="AD38" s="457">
        <v>223</v>
      </c>
      <c r="AE38" s="457">
        <v>20</v>
      </c>
      <c r="AF38" s="457">
        <v>80</v>
      </c>
      <c r="AG38" s="457">
        <v>98</v>
      </c>
      <c r="AH38" s="457">
        <v>0</v>
      </c>
      <c r="AI38" s="457">
        <v>100</v>
      </c>
      <c r="AJ38" s="457">
        <v>12</v>
      </c>
      <c r="AK38" s="457">
        <v>1</v>
      </c>
      <c r="AL38" s="457">
        <v>37</v>
      </c>
      <c r="AM38" s="457">
        <v>37</v>
      </c>
      <c r="AN38" s="457">
        <v>1</v>
      </c>
      <c r="AO38" s="457">
        <v>1</v>
      </c>
      <c r="AP38" s="458">
        <f t="shared" si="12"/>
        <v>3526</v>
      </c>
    </row>
    <row r="39" spans="1:42" s="213" customFormat="1" ht="33.9" customHeight="1" x14ac:dyDescent="0.35">
      <c r="A39" s="555" t="s">
        <v>259</v>
      </c>
      <c r="B39" s="556"/>
      <c r="C39" s="455">
        <f t="shared" ref="C39:AP39" si="13">C40+C42+C50+C55+C61+C65</f>
        <v>309</v>
      </c>
      <c r="D39" s="455">
        <f t="shared" si="13"/>
        <v>239</v>
      </c>
      <c r="E39" s="455">
        <f t="shared" si="13"/>
        <v>3390</v>
      </c>
      <c r="F39" s="455">
        <f t="shared" si="13"/>
        <v>314</v>
      </c>
      <c r="G39" s="455">
        <f t="shared" si="13"/>
        <v>1242</v>
      </c>
      <c r="H39" s="455">
        <f t="shared" si="13"/>
        <v>4</v>
      </c>
      <c r="I39" s="455">
        <f t="shared" si="13"/>
        <v>4162</v>
      </c>
      <c r="J39" s="455">
        <f t="shared" si="13"/>
        <v>7603</v>
      </c>
      <c r="K39" s="455">
        <f t="shared" si="13"/>
        <v>3724</v>
      </c>
      <c r="L39" s="455">
        <f t="shared" si="13"/>
        <v>5491</v>
      </c>
      <c r="M39" s="455">
        <f t="shared" si="13"/>
        <v>2140</v>
      </c>
      <c r="N39" s="455">
        <f t="shared" si="13"/>
        <v>1948</v>
      </c>
      <c r="O39" s="455">
        <f t="shared" si="13"/>
        <v>1741</v>
      </c>
      <c r="P39" s="455">
        <f t="shared" si="13"/>
        <v>1953</v>
      </c>
      <c r="Q39" s="455">
        <f t="shared" si="13"/>
        <v>1953</v>
      </c>
      <c r="R39" s="455">
        <f t="shared" si="13"/>
        <v>35665</v>
      </c>
      <c r="S39" s="455">
        <f t="shared" si="13"/>
        <v>3353</v>
      </c>
      <c r="T39" s="455">
        <f t="shared" si="13"/>
        <v>739</v>
      </c>
      <c r="U39" s="455">
        <f t="shared" si="13"/>
        <v>7781</v>
      </c>
      <c r="V39" s="455">
        <f t="shared" si="13"/>
        <v>43827</v>
      </c>
      <c r="W39" s="455">
        <f t="shared" si="13"/>
        <v>6593</v>
      </c>
      <c r="X39" s="455">
        <f t="shared" si="13"/>
        <v>1692</v>
      </c>
      <c r="Y39" s="455">
        <f t="shared" si="13"/>
        <v>1379</v>
      </c>
      <c r="Z39" s="455">
        <f t="shared" si="13"/>
        <v>1050</v>
      </c>
      <c r="AA39" s="455">
        <f t="shared" si="13"/>
        <v>8644</v>
      </c>
      <c r="AB39" s="455">
        <f t="shared" si="13"/>
        <v>7287</v>
      </c>
      <c r="AC39" s="455">
        <f t="shared" si="13"/>
        <v>1515</v>
      </c>
      <c r="AD39" s="455">
        <f t="shared" si="13"/>
        <v>11400</v>
      </c>
      <c r="AE39" s="455">
        <f t="shared" si="13"/>
        <v>2038</v>
      </c>
      <c r="AF39" s="455">
        <f t="shared" si="13"/>
        <v>1045</v>
      </c>
      <c r="AG39" s="455">
        <f t="shared" si="13"/>
        <v>8562</v>
      </c>
      <c r="AH39" s="455">
        <f t="shared" si="13"/>
        <v>1550</v>
      </c>
      <c r="AI39" s="455">
        <f t="shared" si="13"/>
        <v>2082</v>
      </c>
      <c r="AJ39" s="455">
        <f t="shared" si="13"/>
        <v>8050</v>
      </c>
      <c r="AK39" s="455">
        <f t="shared" si="13"/>
        <v>12273</v>
      </c>
      <c r="AL39" s="455">
        <f t="shared" si="13"/>
        <v>4342</v>
      </c>
      <c r="AM39" s="455">
        <f t="shared" si="13"/>
        <v>4201</v>
      </c>
      <c r="AN39" s="455">
        <f t="shared" si="13"/>
        <v>10</v>
      </c>
      <c r="AO39" s="455">
        <f t="shared" si="13"/>
        <v>2</v>
      </c>
      <c r="AP39" s="456">
        <f t="shared" si="13"/>
        <v>175628</v>
      </c>
    </row>
    <row r="40" spans="1:42" s="220" customFormat="1" ht="26.4" customHeight="1" x14ac:dyDescent="0.35">
      <c r="A40" s="218" t="s">
        <v>63</v>
      </c>
      <c r="B40" s="219"/>
      <c r="C40" s="457">
        <f t="shared" ref="C40:AP40" si="14">C41</f>
        <v>36</v>
      </c>
      <c r="D40" s="457">
        <f t="shared" si="14"/>
        <v>4</v>
      </c>
      <c r="E40" s="457">
        <f t="shared" si="14"/>
        <v>213</v>
      </c>
      <c r="F40" s="457">
        <f t="shared" si="14"/>
        <v>25</v>
      </c>
      <c r="G40" s="457">
        <f t="shared" si="14"/>
        <v>119</v>
      </c>
      <c r="H40" s="457">
        <f t="shared" si="14"/>
        <v>0</v>
      </c>
      <c r="I40" s="457">
        <f t="shared" si="14"/>
        <v>254</v>
      </c>
      <c r="J40" s="457">
        <f t="shared" si="14"/>
        <v>5496</v>
      </c>
      <c r="K40" s="457">
        <f t="shared" si="14"/>
        <v>650</v>
      </c>
      <c r="L40" s="457">
        <f t="shared" si="14"/>
        <v>625</v>
      </c>
      <c r="M40" s="457">
        <f t="shared" si="14"/>
        <v>775</v>
      </c>
      <c r="N40" s="457">
        <f t="shared" si="14"/>
        <v>168</v>
      </c>
      <c r="O40" s="457">
        <f t="shared" si="14"/>
        <v>304</v>
      </c>
      <c r="P40" s="457">
        <f t="shared" si="14"/>
        <v>208</v>
      </c>
      <c r="Q40" s="457">
        <f t="shared" si="14"/>
        <v>217</v>
      </c>
      <c r="R40" s="457">
        <f t="shared" si="14"/>
        <v>9054</v>
      </c>
      <c r="S40" s="457">
        <f t="shared" si="14"/>
        <v>174</v>
      </c>
      <c r="T40" s="457">
        <f t="shared" si="14"/>
        <v>42</v>
      </c>
      <c r="U40" s="457">
        <f t="shared" si="14"/>
        <v>905</v>
      </c>
      <c r="V40" s="457">
        <f t="shared" si="14"/>
        <v>7555</v>
      </c>
      <c r="W40" s="457">
        <f t="shared" si="14"/>
        <v>738</v>
      </c>
      <c r="X40" s="457">
        <f t="shared" si="14"/>
        <v>351</v>
      </c>
      <c r="Y40" s="457">
        <f t="shared" si="14"/>
        <v>365</v>
      </c>
      <c r="Z40" s="457">
        <f t="shared" si="14"/>
        <v>85</v>
      </c>
      <c r="AA40" s="457">
        <f t="shared" si="14"/>
        <v>3948</v>
      </c>
      <c r="AB40" s="457">
        <f t="shared" si="14"/>
        <v>1924</v>
      </c>
      <c r="AC40" s="457">
        <f t="shared" si="14"/>
        <v>227</v>
      </c>
      <c r="AD40" s="457">
        <f t="shared" si="14"/>
        <v>2718</v>
      </c>
      <c r="AE40" s="457">
        <f t="shared" si="14"/>
        <v>451</v>
      </c>
      <c r="AF40" s="457">
        <f t="shared" si="14"/>
        <v>275</v>
      </c>
      <c r="AG40" s="457">
        <f t="shared" si="14"/>
        <v>1534</v>
      </c>
      <c r="AH40" s="457">
        <f t="shared" si="14"/>
        <v>108</v>
      </c>
      <c r="AI40" s="457">
        <f t="shared" si="14"/>
        <v>228</v>
      </c>
      <c r="AJ40" s="457">
        <f t="shared" si="14"/>
        <v>962</v>
      </c>
      <c r="AK40" s="457">
        <f t="shared" si="14"/>
        <v>1118</v>
      </c>
      <c r="AL40" s="457">
        <f t="shared" si="14"/>
        <v>766</v>
      </c>
      <c r="AM40" s="457">
        <f t="shared" si="14"/>
        <v>378</v>
      </c>
      <c r="AN40" s="457">
        <f t="shared" si="14"/>
        <v>3</v>
      </c>
      <c r="AO40" s="457">
        <f t="shared" si="14"/>
        <v>0</v>
      </c>
      <c r="AP40" s="458">
        <f t="shared" si="14"/>
        <v>33949</v>
      </c>
    </row>
    <row r="41" spans="1:42" s="216" customFormat="1" ht="21" customHeight="1" x14ac:dyDescent="0.35">
      <c r="A41" s="222"/>
      <c r="B41" s="215" t="s">
        <v>64</v>
      </c>
      <c r="C41" s="453">
        <v>36</v>
      </c>
      <c r="D41" s="453">
        <v>4</v>
      </c>
      <c r="E41" s="453">
        <v>213</v>
      </c>
      <c r="F41" s="453">
        <v>25</v>
      </c>
      <c r="G41" s="453">
        <v>119</v>
      </c>
      <c r="H41" s="453">
        <v>0</v>
      </c>
      <c r="I41" s="453">
        <v>254</v>
      </c>
      <c r="J41" s="453">
        <v>5496</v>
      </c>
      <c r="K41" s="453">
        <v>650</v>
      </c>
      <c r="L41" s="453">
        <v>625</v>
      </c>
      <c r="M41" s="453">
        <v>775</v>
      </c>
      <c r="N41" s="453">
        <v>168</v>
      </c>
      <c r="O41" s="453">
        <v>304</v>
      </c>
      <c r="P41" s="453">
        <v>208</v>
      </c>
      <c r="Q41" s="453">
        <v>217</v>
      </c>
      <c r="R41" s="453">
        <f>SUM(E41:Q41)</f>
        <v>9054</v>
      </c>
      <c r="S41" s="453">
        <v>174</v>
      </c>
      <c r="T41" s="453">
        <v>42</v>
      </c>
      <c r="U41" s="453">
        <v>905</v>
      </c>
      <c r="V41" s="453">
        <v>7555</v>
      </c>
      <c r="W41" s="453">
        <v>738</v>
      </c>
      <c r="X41" s="453">
        <v>351</v>
      </c>
      <c r="Y41" s="453">
        <v>365</v>
      </c>
      <c r="Z41" s="453">
        <v>85</v>
      </c>
      <c r="AA41" s="453">
        <v>3948</v>
      </c>
      <c r="AB41" s="453">
        <v>1924</v>
      </c>
      <c r="AC41" s="453">
        <v>227</v>
      </c>
      <c r="AD41" s="453">
        <v>2718</v>
      </c>
      <c r="AE41" s="453">
        <v>451</v>
      </c>
      <c r="AF41" s="453">
        <v>275</v>
      </c>
      <c r="AG41" s="453">
        <v>1534</v>
      </c>
      <c r="AH41" s="453">
        <v>108</v>
      </c>
      <c r="AI41" s="453">
        <v>228</v>
      </c>
      <c r="AJ41" s="453">
        <v>962</v>
      </c>
      <c r="AK41" s="453">
        <v>1118</v>
      </c>
      <c r="AL41" s="453">
        <v>766</v>
      </c>
      <c r="AM41" s="453">
        <v>378</v>
      </c>
      <c r="AN41" s="453">
        <v>3</v>
      </c>
      <c r="AO41" s="453">
        <v>0</v>
      </c>
      <c r="AP41" s="454">
        <f>SUM(S41:AO41)+R41+C41+D41</f>
        <v>33949</v>
      </c>
    </row>
    <row r="42" spans="1:42" s="220" customFormat="1" ht="26.4" customHeight="1" x14ac:dyDescent="0.35">
      <c r="A42" s="218" t="s">
        <v>65</v>
      </c>
      <c r="B42" s="225"/>
      <c r="C42" s="457">
        <f t="shared" ref="C42:Q42" si="15">SUM(C43:C49)</f>
        <v>69</v>
      </c>
      <c r="D42" s="457">
        <f t="shared" si="15"/>
        <v>132</v>
      </c>
      <c r="E42" s="457">
        <f t="shared" si="15"/>
        <v>1134</v>
      </c>
      <c r="F42" s="457">
        <f t="shared" si="15"/>
        <v>200</v>
      </c>
      <c r="G42" s="457">
        <f t="shared" si="15"/>
        <v>397</v>
      </c>
      <c r="H42" s="457">
        <f t="shared" si="15"/>
        <v>4</v>
      </c>
      <c r="I42" s="457">
        <f t="shared" si="15"/>
        <v>2401</v>
      </c>
      <c r="J42" s="457">
        <f t="shared" si="15"/>
        <v>1371</v>
      </c>
      <c r="K42" s="457">
        <f t="shared" si="15"/>
        <v>1241</v>
      </c>
      <c r="L42" s="457">
        <f t="shared" si="15"/>
        <v>1751</v>
      </c>
      <c r="M42" s="457">
        <f t="shared" si="15"/>
        <v>591</v>
      </c>
      <c r="N42" s="457">
        <f t="shared" si="15"/>
        <v>1223</v>
      </c>
      <c r="O42" s="457">
        <f t="shared" si="15"/>
        <v>558</v>
      </c>
      <c r="P42" s="457">
        <f t="shared" si="15"/>
        <v>661</v>
      </c>
      <c r="Q42" s="457">
        <f t="shared" si="15"/>
        <v>816</v>
      </c>
      <c r="R42" s="457">
        <f t="shared" ref="R42:AP42" si="16">SUM(R43:R49)</f>
        <v>12348</v>
      </c>
      <c r="S42" s="457">
        <f t="shared" si="16"/>
        <v>1170</v>
      </c>
      <c r="T42" s="457">
        <f t="shared" si="16"/>
        <v>263</v>
      </c>
      <c r="U42" s="457">
        <f t="shared" si="16"/>
        <v>2382</v>
      </c>
      <c r="V42" s="457">
        <f t="shared" si="16"/>
        <v>14585</v>
      </c>
      <c r="W42" s="457">
        <f t="shared" si="16"/>
        <v>1695</v>
      </c>
      <c r="X42" s="457">
        <f t="shared" si="16"/>
        <v>452</v>
      </c>
      <c r="Y42" s="457">
        <f t="shared" si="16"/>
        <v>291</v>
      </c>
      <c r="Z42" s="457">
        <f t="shared" si="16"/>
        <v>200</v>
      </c>
      <c r="AA42" s="457">
        <f t="shared" si="16"/>
        <v>1323</v>
      </c>
      <c r="AB42" s="457">
        <f t="shared" si="16"/>
        <v>1844</v>
      </c>
      <c r="AC42" s="457">
        <f t="shared" si="16"/>
        <v>578</v>
      </c>
      <c r="AD42" s="457">
        <f t="shared" si="16"/>
        <v>2734</v>
      </c>
      <c r="AE42" s="457">
        <f t="shared" si="16"/>
        <v>814</v>
      </c>
      <c r="AF42" s="457">
        <f t="shared" si="16"/>
        <v>172</v>
      </c>
      <c r="AG42" s="457">
        <f t="shared" si="16"/>
        <v>2615</v>
      </c>
      <c r="AH42" s="457">
        <f t="shared" si="16"/>
        <v>657</v>
      </c>
      <c r="AI42" s="457">
        <f t="shared" si="16"/>
        <v>650</v>
      </c>
      <c r="AJ42" s="457">
        <f t="shared" si="16"/>
        <v>3672</v>
      </c>
      <c r="AK42" s="457">
        <f t="shared" si="16"/>
        <v>5194</v>
      </c>
      <c r="AL42" s="457">
        <f t="shared" si="16"/>
        <v>1194</v>
      </c>
      <c r="AM42" s="457">
        <f t="shared" si="16"/>
        <v>1276</v>
      </c>
      <c r="AN42" s="457">
        <f t="shared" si="16"/>
        <v>4</v>
      </c>
      <c r="AO42" s="457">
        <f t="shared" si="16"/>
        <v>0</v>
      </c>
      <c r="AP42" s="458">
        <f t="shared" si="16"/>
        <v>56314</v>
      </c>
    </row>
    <row r="43" spans="1:42" s="216" customFormat="1" ht="21" customHeight="1" x14ac:dyDescent="0.35">
      <c r="A43" s="224"/>
      <c r="B43" s="215" t="s">
        <v>66</v>
      </c>
      <c r="C43" s="453">
        <v>10</v>
      </c>
      <c r="D43" s="453">
        <v>32</v>
      </c>
      <c r="E43" s="453">
        <v>75</v>
      </c>
      <c r="F43" s="453">
        <v>3</v>
      </c>
      <c r="G43" s="453">
        <v>9</v>
      </c>
      <c r="H43" s="453">
        <v>0</v>
      </c>
      <c r="I43" s="453">
        <v>85</v>
      </c>
      <c r="J43" s="453">
        <v>1034</v>
      </c>
      <c r="K43" s="453">
        <v>28</v>
      </c>
      <c r="L43" s="453">
        <v>92</v>
      </c>
      <c r="M43" s="453">
        <v>0</v>
      </c>
      <c r="N43" s="453">
        <v>170</v>
      </c>
      <c r="O43" s="453">
        <v>81</v>
      </c>
      <c r="P43" s="453">
        <v>0</v>
      </c>
      <c r="Q43" s="453">
        <v>16</v>
      </c>
      <c r="R43" s="453">
        <f t="shared" ref="R43:R49" si="17">SUM(E43:Q43)</f>
        <v>1593</v>
      </c>
      <c r="S43" s="453">
        <v>0</v>
      </c>
      <c r="T43" s="453">
        <v>1</v>
      </c>
      <c r="U43" s="453">
        <v>193</v>
      </c>
      <c r="V43" s="453">
        <v>1056</v>
      </c>
      <c r="W43" s="453">
        <v>221</v>
      </c>
      <c r="X43" s="453">
        <v>17</v>
      </c>
      <c r="Y43" s="453">
        <v>4</v>
      </c>
      <c r="Z43" s="453">
        <v>0</v>
      </c>
      <c r="AA43" s="453">
        <v>87</v>
      </c>
      <c r="AB43" s="453">
        <v>99</v>
      </c>
      <c r="AC43" s="453">
        <v>16</v>
      </c>
      <c r="AD43" s="453">
        <v>156</v>
      </c>
      <c r="AE43" s="453">
        <v>126</v>
      </c>
      <c r="AF43" s="453">
        <v>19</v>
      </c>
      <c r="AG43" s="453">
        <v>325</v>
      </c>
      <c r="AH43" s="453">
        <v>61</v>
      </c>
      <c r="AI43" s="453">
        <v>20</v>
      </c>
      <c r="AJ43" s="453">
        <v>129</v>
      </c>
      <c r="AK43" s="453">
        <v>444</v>
      </c>
      <c r="AL43" s="453">
        <v>126</v>
      </c>
      <c r="AM43" s="453">
        <v>78</v>
      </c>
      <c r="AN43" s="453">
        <v>0</v>
      </c>
      <c r="AO43" s="453">
        <v>0</v>
      </c>
      <c r="AP43" s="454">
        <f t="shared" ref="AP43:AP49" si="18">SUM(S43:AO43)+R43+C43+D43</f>
        <v>4813</v>
      </c>
    </row>
    <row r="44" spans="1:42" s="216" customFormat="1" ht="21" customHeight="1" x14ac:dyDescent="0.35">
      <c r="A44" s="224"/>
      <c r="B44" s="215" t="s">
        <v>67</v>
      </c>
      <c r="C44" s="453">
        <v>16</v>
      </c>
      <c r="D44" s="453">
        <v>6</v>
      </c>
      <c r="E44" s="453">
        <v>125</v>
      </c>
      <c r="F44" s="453">
        <v>7</v>
      </c>
      <c r="G44" s="453">
        <v>42</v>
      </c>
      <c r="H44" s="453">
        <v>0</v>
      </c>
      <c r="I44" s="453">
        <v>139</v>
      </c>
      <c r="J44" s="453">
        <v>326</v>
      </c>
      <c r="K44" s="453">
        <v>332</v>
      </c>
      <c r="L44" s="453">
        <v>926</v>
      </c>
      <c r="M44" s="453">
        <v>452</v>
      </c>
      <c r="N44" s="453">
        <v>966</v>
      </c>
      <c r="O44" s="453">
        <v>169</v>
      </c>
      <c r="P44" s="453">
        <v>456</v>
      </c>
      <c r="Q44" s="453">
        <v>362</v>
      </c>
      <c r="R44" s="453">
        <f t="shared" si="17"/>
        <v>4302</v>
      </c>
      <c r="S44" s="453">
        <v>667</v>
      </c>
      <c r="T44" s="453">
        <v>135</v>
      </c>
      <c r="U44" s="453">
        <v>956</v>
      </c>
      <c r="V44" s="453">
        <v>5144</v>
      </c>
      <c r="W44" s="453">
        <v>595</v>
      </c>
      <c r="X44" s="453">
        <v>146</v>
      </c>
      <c r="Y44" s="453">
        <v>146</v>
      </c>
      <c r="Z44" s="453">
        <v>122</v>
      </c>
      <c r="AA44" s="453">
        <v>396</v>
      </c>
      <c r="AB44" s="453">
        <v>716</v>
      </c>
      <c r="AC44" s="453">
        <v>200</v>
      </c>
      <c r="AD44" s="453">
        <v>828</v>
      </c>
      <c r="AE44" s="453">
        <v>273</v>
      </c>
      <c r="AF44" s="453">
        <v>33</v>
      </c>
      <c r="AG44" s="453">
        <v>1111</v>
      </c>
      <c r="AH44" s="453">
        <v>140</v>
      </c>
      <c r="AI44" s="453">
        <v>320</v>
      </c>
      <c r="AJ44" s="453">
        <v>1209</v>
      </c>
      <c r="AK44" s="453">
        <v>1039</v>
      </c>
      <c r="AL44" s="453">
        <v>351</v>
      </c>
      <c r="AM44" s="453">
        <v>422</v>
      </c>
      <c r="AN44" s="453">
        <v>3</v>
      </c>
      <c r="AO44" s="453">
        <v>0</v>
      </c>
      <c r="AP44" s="454">
        <f t="shared" si="18"/>
        <v>19276</v>
      </c>
    </row>
    <row r="45" spans="1:42" s="216" customFormat="1" ht="21" customHeight="1" x14ac:dyDescent="0.35">
      <c r="A45" s="224"/>
      <c r="B45" s="215" t="s">
        <v>68</v>
      </c>
      <c r="C45" s="453">
        <v>2</v>
      </c>
      <c r="D45" s="453">
        <v>14</v>
      </c>
      <c r="E45" s="453">
        <v>80</v>
      </c>
      <c r="F45" s="453">
        <v>1</v>
      </c>
      <c r="G45" s="453">
        <v>61</v>
      </c>
      <c r="H45" s="453">
        <v>0</v>
      </c>
      <c r="I45" s="453">
        <v>655</v>
      </c>
      <c r="J45" s="453">
        <v>1</v>
      </c>
      <c r="K45" s="453">
        <v>260</v>
      </c>
      <c r="L45" s="453">
        <v>82</v>
      </c>
      <c r="M45" s="453">
        <v>120</v>
      </c>
      <c r="N45" s="453">
        <v>58</v>
      </c>
      <c r="O45" s="453">
        <v>51</v>
      </c>
      <c r="P45" s="453">
        <v>169</v>
      </c>
      <c r="Q45" s="453">
        <v>36</v>
      </c>
      <c r="R45" s="453">
        <f t="shared" si="17"/>
        <v>1574</v>
      </c>
      <c r="S45" s="453">
        <v>206</v>
      </c>
      <c r="T45" s="453">
        <v>69</v>
      </c>
      <c r="U45" s="453">
        <v>202</v>
      </c>
      <c r="V45" s="453">
        <v>2884</v>
      </c>
      <c r="W45" s="453">
        <v>158</v>
      </c>
      <c r="X45" s="453">
        <v>102</v>
      </c>
      <c r="Y45" s="453">
        <v>48</v>
      </c>
      <c r="Z45" s="453">
        <v>14</v>
      </c>
      <c r="AA45" s="453">
        <v>439</v>
      </c>
      <c r="AB45" s="453">
        <v>235</v>
      </c>
      <c r="AC45" s="453">
        <v>143</v>
      </c>
      <c r="AD45" s="453">
        <v>640</v>
      </c>
      <c r="AE45" s="453">
        <v>137</v>
      </c>
      <c r="AF45" s="453">
        <v>45</v>
      </c>
      <c r="AG45" s="453">
        <v>393</v>
      </c>
      <c r="AH45" s="453">
        <v>191</v>
      </c>
      <c r="AI45" s="453">
        <v>121</v>
      </c>
      <c r="AJ45" s="453">
        <v>625</v>
      </c>
      <c r="AK45" s="453">
        <v>943</v>
      </c>
      <c r="AL45" s="453">
        <v>281</v>
      </c>
      <c r="AM45" s="453">
        <v>248</v>
      </c>
      <c r="AN45" s="453">
        <v>0</v>
      </c>
      <c r="AO45" s="453">
        <v>0</v>
      </c>
      <c r="AP45" s="454">
        <f t="shared" si="18"/>
        <v>9714</v>
      </c>
    </row>
    <row r="46" spans="1:42" s="216" customFormat="1" ht="21" customHeight="1" x14ac:dyDescent="0.35">
      <c r="A46" s="224"/>
      <c r="B46" s="215" t="s">
        <v>69</v>
      </c>
      <c r="C46" s="453">
        <v>3</v>
      </c>
      <c r="D46" s="453">
        <v>68</v>
      </c>
      <c r="E46" s="453">
        <v>95</v>
      </c>
      <c r="F46" s="453">
        <v>0</v>
      </c>
      <c r="G46" s="453">
        <v>113</v>
      </c>
      <c r="H46" s="453">
        <v>0</v>
      </c>
      <c r="I46" s="453">
        <v>1213</v>
      </c>
      <c r="J46" s="453">
        <v>5</v>
      </c>
      <c r="K46" s="453">
        <v>73</v>
      </c>
      <c r="L46" s="453">
        <v>286</v>
      </c>
      <c r="M46" s="453">
        <v>0</v>
      </c>
      <c r="N46" s="453">
        <v>9</v>
      </c>
      <c r="O46" s="453">
        <v>33</v>
      </c>
      <c r="P46" s="453">
        <v>2</v>
      </c>
      <c r="Q46" s="453">
        <v>37</v>
      </c>
      <c r="R46" s="453">
        <f t="shared" si="17"/>
        <v>1866</v>
      </c>
      <c r="S46" s="453">
        <v>0</v>
      </c>
      <c r="T46" s="453">
        <v>17</v>
      </c>
      <c r="U46" s="453">
        <v>181</v>
      </c>
      <c r="V46" s="453">
        <v>827</v>
      </c>
      <c r="W46" s="453">
        <v>92</v>
      </c>
      <c r="X46" s="453">
        <v>43</v>
      </c>
      <c r="Y46" s="453">
        <v>3</v>
      </c>
      <c r="Z46" s="453">
        <v>0</v>
      </c>
      <c r="AA46" s="453">
        <v>81</v>
      </c>
      <c r="AB46" s="453">
        <v>46</v>
      </c>
      <c r="AC46" s="453">
        <v>29</v>
      </c>
      <c r="AD46" s="453">
        <v>217</v>
      </c>
      <c r="AE46" s="453">
        <v>258</v>
      </c>
      <c r="AF46" s="453">
        <v>4</v>
      </c>
      <c r="AG46" s="453">
        <v>56</v>
      </c>
      <c r="AH46" s="453">
        <v>62</v>
      </c>
      <c r="AI46" s="453">
        <v>43</v>
      </c>
      <c r="AJ46" s="453">
        <v>321</v>
      </c>
      <c r="AK46" s="453">
        <v>407</v>
      </c>
      <c r="AL46" s="453">
        <v>60</v>
      </c>
      <c r="AM46" s="453">
        <v>52</v>
      </c>
      <c r="AN46" s="453">
        <v>0</v>
      </c>
      <c r="AO46" s="453">
        <v>0</v>
      </c>
      <c r="AP46" s="454">
        <f t="shared" si="18"/>
        <v>4736</v>
      </c>
    </row>
    <row r="47" spans="1:42" s="216" customFormat="1" ht="21" customHeight="1" x14ac:dyDescent="0.35">
      <c r="A47" s="224"/>
      <c r="B47" s="215" t="s">
        <v>70</v>
      </c>
      <c r="C47" s="453">
        <v>4</v>
      </c>
      <c r="D47" s="453">
        <v>3</v>
      </c>
      <c r="E47" s="453">
        <v>53</v>
      </c>
      <c r="F47" s="453">
        <v>3</v>
      </c>
      <c r="G47" s="453">
        <v>4</v>
      </c>
      <c r="H47" s="453">
        <v>0</v>
      </c>
      <c r="I47" s="453">
        <v>0</v>
      </c>
      <c r="J47" s="453">
        <v>0</v>
      </c>
      <c r="K47" s="453">
        <v>59</v>
      </c>
      <c r="L47" s="453">
        <v>14</v>
      </c>
      <c r="M47" s="453">
        <v>2</v>
      </c>
      <c r="N47" s="453">
        <v>0</v>
      </c>
      <c r="O47" s="453">
        <v>14</v>
      </c>
      <c r="P47" s="453">
        <v>0</v>
      </c>
      <c r="Q47" s="453">
        <v>19</v>
      </c>
      <c r="R47" s="453">
        <f t="shared" si="17"/>
        <v>168</v>
      </c>
      <c r="S47" s="453">
        <v>0</v>
      </c>
      <c r="T47" s="453">
        <v>1</v>
      </c>
      <c r="U47" s="453">
        <v>92</v>
      </c>
      <c r="V47" s="453">
        <v>664</v>
      </c>
      <c r="W47" s="453">
        <v>9</v>
      </c>
      <c r="X47" s="453">
        <v>26</v>
      </c>
      <c r="Y47" s="453">
        <v>0</v>
      </c>
      <c r="Z47" s="453">
        <v>0</v>
      </c>
      <c r="AA47" s="453">
        <v>21</v>
      </c>
      <c r="AB47" s="453">
        <v>55</v>
      </c>
      <c r="AC47" s="453">
        <v>14</v>
      </c>
      <c r="AD47" s="453">
        <v>175</v>
      </c>
      <c r="AE47" s="453">
        <v>7</v>
      </c>
      <c r="AF47" s="453">
        <v>5</v>
      </c>
      <c r="AG47" s="453">
        <v>43</v>
      </c>
      <c r="AH47" s="453">
        <v>54</v>
      </c>
      <c r="AI47" s="453">
        <v>36</v>
      </c>
      <c r="AJ47" s="453">
        <v>55</v>
      </c>
      <c r="AK47" s="453">
        <v>471</v>
      </c>
      <c r="AL47" s="453">
        <v>60</v>
      </c>
      <c r="AM47" s="453">
        <v>81</v>
      </c>
      <c r="AN47" s="453">
        <v>1</v>
      </c>
      <c r="AO47" s="453">
        <v>0</v>
      </c>
      <c r="AP47" s="454">
        <f t="shared" si="18"/>
        <v>2045</v>
      </c>
    </row>
    <row r="48" spans="1:42" s="216" customFormat="1" ht="21" customHeight="1" x14ac:dyDescent="0.35">
      <c r="A48" s="224"/>
      <c r="B48" s="215" t="s">
        <v>263</v>
      </c>
      <c r="C48" s="453">
        <v>32</v>
      </c>
      <c r="D48" s="453">
        <v>9</v>
      </c>
      <c r="E48" s="453">
        <v>675</v>
      </c>
      <c r="F48" s="453">
        <v>183</v>
      </c>
      <c r="G48" s="453">
        <v>162</v>
      </c>
      <c r="H48" s="453">
        <v>4</v>
      </c>
      <c r="I48" s="453">
        <v>307</v>
      </c>
      <c r="J48" s="453">
        <v>0</v>
      </c>
      <c r="K48" s="453">
        <v>404</v>
      </c>
      <c r="L48" s="453">
        <v>169</v>
      </c>
      <c r="M48" s="453">
        <v>9</v>
      </c>
      <c r="N48" s="453">
        <v>0</v>
      </c>
      <c r="O48" s="453">
        <v>210</v>
      </c>
      <c r="P48" s="453">
        <v>2</v>
      </c>
      <c r="Q48" s="453">
        <v>324</v>
      </c>
      <c r="R48" s="453">
        <f t="shared" si="17"/>
        <v>2449</v>
      </c>
      <c r="S48" s="453">
        <v>175</v>
      </c>
      <c r="T48" s="453">
        <v>39</v>
      </c>
      <c r="U48" s="453">
        <v>491</v>
      </c>
      <c r="V48" s="453">
        <v>2642</v>
      </c>
      <c r="W48" s="453">
        <v>410</v>
      </c>
      <c r="X48" s="453">
        <v>88</v>
      </c>
      <c r="Y48" s="453">
        <v>42</v>
      </c>
      <c r="Z48" s="453">
        <v>7</v>
      </c>
      <c r="AA48" s="453">
        <v>284</v>
      </c>
      <c r="AB48" s="453">
        <v>519</v>
      </c>
      <c r="AC48" s="453">
        <v>119</v>
      </c>
      <c r="AD48" s="453">
        <v>521</v>
      </c>
      <c r="AE48" s="453">
        <v>13</v>
      </c>
      <c r="AF48" s="453">
        <v>52</v>
      </c>
      <c r="AG48" s="453">
        <v>471</v>
      </c>
      <c r="AH48" s="453">
        <v>99</v>
      </c>
      <c r="AI48" s="453">
        <v>84</v>
      </c>
      <c r="AJ48" s="453">
        <v>679</v>
      </c>
      <c r="AK48" s="453">
        <v>1489</v>
      </c>
      <c r="AL48" s="453">
        <v>186</v>
      </c>
      <c r="AM48" s="453">
        <v>270</v>
      </c>
      <c r="AN48" s="453">
        <v>0</v>
      </c>
      <c r="AO48" s="453">
        <v>0</v>
      </c>
      <c r="AP48" s="454">
        <f t="shared" si="18"/>
        <v>11170</v>
      </c>
    </row>
    <row r="49" spans="1:42" s="216" customFormat="1" ht="21" customHeight="1" x14ac:dyDescent="0.35">
      <c r="A49" s="224"/>
      <c r="B49" s="215" t="s">
        <v>264</v>
      </c>
      <c r="C49" s="453">
        <v>2</v>
      </c>
      <c r="D49" s="453">
        <v>0</v>
      </c>
      <c r="E49" s="453">
        <v>31</v>
      </c>
      <c r="F49" s="453">
        <v>3</v>
      </c>
      <c r="G49" s="453">
        <v>6</v>
      </c>
      <c r="H49" s="453">
        <v>0</v>
      </c>
      <c r="I49" s="453">
        <v>2</v>
      </c>
      <c r="J49" s="453">
        <v>5</v>
      </c>
      <c r="K49" s="453">
        <v>85</v>
      </c>
      <c r="L49" s="453">
        <v>182</v>
      </c>
      <c r="M49" s="453">
        <v>8</v>
      </c>
      <c r="N49" s="453">
        <v>20</v>
      </c>
      <c r="O49" s="453">
        <v>0</v>
      </c>
      <c r="P49" s="453">
        <v>32</v>
      </c>
      <c r="Q49" s="453">
        <v>22</v>
      </c>
      <c r="R49" s="453">
        <f t="shared" si="17"/>
        <v>396</v>
      </c>
      <c r="S49" s="453">
        <v>122</v>
      </c>
      <c r="T49" s="453">
        <v>1</v>
      </c>
      <c r="U49" s="453">
        <v>267</v>
      </c>
      <c r="V49" s="453">
        <v>1368</v>
      </c>
      <c r="W49" s="453">
        <v>210</v>
      </c>
      <c r="X49" s="453">
        <v>30</v>
      </c>
      <c r="Y49" s="453">
        <v>48</v>
      </c>
      <c r="Z49" s="453">
        <v>57</v>
      </c>
      <c r="AA49" s="453">
        <v>15</v>
      </c>
      <c r="AB49" s="453">
        <v>174</v>
      </c>
      <c r="AC49" s="453">
        <v>57</v>
      </c>
      <c r="AD49" s="453">
        <v>197</v>
      </c>
      <c r="AE49" s="453">
        <v>0</v>
      </c>
      <c r="AF49" s="453">
        <v>14</v>
      </c>
      <c r="AG49" s="453">
        <v>216</v>
      </c>
      <c r="AH49" s="453">
        <v>50</v>
      </c>
      <c r="AI49" s="453">
        <v>26</v>
      </c>
      <c r="AJ49" s="453">
        <v>654</v>
      </c>
      <c r="AK49" s="453">
        <v>401</v>
      </c>
      <c r="AL49" s="453">
        <v>130</v>
      </c>
      <c r="AM49" s="453">
        <v>125</v>
      </c>
      <c r="AN49" s="453">
        <v>0</v>
      </c>
      <c r="AO49" s="453">
        <v>0</v>
      </c>
      <c r="AP49" s="454">
        <f t="shared" si="18"/>
        <v>4560</v>
      </c>
    </row>
    <row r="50" spans="1:42" s="220" customFormat="1" ht="26.4" customHeight="1" x14ac:dyDescent="0.35">
      <c r="A50" s="218" t="s">
        <v>71</v>
      </c>
      <c r="B50" s="225"/>
      <c r="C50" s="457">
        <f t="shared" ref="C50:AP50" si="19">C51+C52+C53+C54</f>
        <v>53</v>
      </c>
      <c r="D50" s="457">
        <f t="shared" si="19"/>
        <v>20</v>
      </c>
      <c r="E50" s="457">
        <f t="shared" si="19"/>
        <v>1288</v>
      </c>
      <c r="F50" s="457">
        <f t="shared" si="19"/>
        <v>85</v>
      </c>
      <c r="G50" s="457">
        <f t="shared" si="19"/>
        <v>272</v>
      </c>
      <c r="H50" s="457">
        <f t="shared" si="19"/>
        <v>0</v>
      </c>
      <c r="I50" s="457">
        <f t="shared" si="19"/>
        <v>662</v>
      </c>
      <c r="J50" s="457">
        <f t="shared" si="19"/>
        <v>563</v>
      </c>
      <c r="K50" s="457">
        <f t="shared" si="19"/>
        <v>1032</v>
      </c>
      <c r="L50" s="457">
        <f t="shared" si="19"/>
        <v>2845</v>
      </c>
      <c r="M50" s="457">
        <f t="shared" si="19"/>
        <v>747</v>
      </c>
      <c r="N50" s="457">
        <f t="shared" si="19"/>
        <v>474</v>
      </c>
      <c r="O50" s="457">
        <f t="shared" si="19"/>
        <v>746</v>
      </c>
      <c r="P50" s="457">
        <f t="shared" si="19"/>
        <v>999</v>
      </c>
      <c r="Q50" s="457">
        <f t="shared" si="19"/>
        <v>785</v>
      </c>
      <c r="R50" s="457">
        <f t="shared" si="19"/>
        <v>10498</v>
      </c>
      <c r="S50" s="457">
        <f t="shared" si="19"/>
        <v>1343</v>
      </c>
      <c r="T50" s="457">
        <f t="shared" si="19"/>
        <v>333</v>
      </c>
      <c r="U50" s="457">
        <f t="shared" si="19"/>
        <v>2860</v>
      </c>
      <c r="V50" s="457">
        <f t="shared" si="19"/>
        <v>12904</v>
      </c>
      <c r="W50" s="457">
        <f t="shared" si="19"/>
        <v>3527</v>
      </c>
      <c r="X50" s="457">
        <f t="shared" si="19"/>
        <v>461</v>
      </c>
      <c r="Y50" s="457">
        <f t="shared" si="19"/>
        <v>384</v>
      </c>
      <c r="Z50" s="457">
        <f t="shared" si="19"/>
        <v>214</v>
      </c>
      <c r="AA50" s="457">
        <f t="shared" si="19"/>
        <v>2394</v>
      </c>
      <c r="AB50" s="457">
        <f t="shared" si="19"/>
        <v>2265</v>
      </c>
      <c r="AC50" s="457">
        <f t="shared" si="19"/>
        <v>435</v>
      </c>
      <c r="AD50" s="457">
        <f t="shared" si="19"/>
        <v>3741</v>
      </c>
      <c r="AE50" s="457">
        <f t="shared" si="19"/>
        <v>566</v>
      </c>
      <c r="AF50" s="457">
        <f t="shared" si="19"/>
        <v>367</v>
      </c>
      <c r="AG50" s="457">
        <f t="shared" si="19"/>
        <v>3004</v>
      </c>
      <c r="AH50" s="457">
        <f t="shared" si="19"/>
        <v>427</v>
      </c>
      <c r="AI50" s="457">
        <f t="shared" si="19"/>
        <v>744</v>
      </c>
      <c r="AJ50" s="457">
        <f t="shared" si="19"/>
        <v>1524</v>
      </c>
      <c r="AK50" s="457">
        <f t="shared" si="19"/>
        <v>3127</v>
      </c>
      <c r="AL50" s="457">
        <f t="shared" si="19"/>
        <v>1456</v>
      </c>
      <c r="AM50" s="457">
        <f t="shared" si="19"/>
        <v>1113</v>
      </c>
      <c r="AN50" s="457">
        <f t="shared" si="19"/>
        <v>3</v>
      </c>
      <c r="AO50" s="457">
        <f t="shared" si="19"/>
        <v>2</v>
      </c>
      <c r="AP50" s="458">
        <f t="shared" si="19"/>
        <v>53765</v>
      </c>
    </row>
    <row r="51" spans="1:42" s="216" customFormat="1" ht="21" customHeight="1" x14ac:dyDescent="0.35">
      <c r="A51" s="224"/>
      <c r="B51" s="215" t="s">
        <v>72</v>
      </c>
      <c r="C51" s="453">
        <v>7</v>
      </c>
      <c r="D51" s="453">
        <v>3</v>
      </c>
      <c r="E51" s="453">
        <v>108</v>
      </c>
      <c r="F51" s="453">
        <v>2</v>
      </c>
      <c r="G51" s="453">
        <v>5</v>
      </c>
      <c r="H51" s="453">
        <v>0</v>
      </c>
      <c r="I51" s="453">
        <v>398</v>
      </c>
      <c r="J51" s="453">
        <v>2</v>
      </c>
      <c r="K51" s="453">
        <v>174</v>
      </c>
      <c r="L51" s="453">
        <v>60</v>
      </c>
      <c r="M51" s="453">
        <v>2</v>
      </c>
      <c r="N51" s="453">
        <v>6</v>
      </c>
      <c r="O51" s="453">
        <v>17</v>
      </c>
      <c r="P51" s="453">
        <v>0</v>
      </c>
      <c r="Q51" s="453">
        <v>41</v>
      </c>
      <c r="R51" s="453">
        <f>SUM(E51:Q51)</f>
        <v>815</v>
      </c>
      <c r="S51" s="453">
        <v>854</v>
      </c>
      <c r="T51" s="453">
        <v>80</v>
      </c>
      <c r="U51" s="453">
        <v>348</v>
      </c>
      <c r="V51" s="453">
        <v>966</v>
      </c>
      <c r="W51" s="453">
        <v>83</v>
      </c>
      <c r="X51" s="453">
        <v>41</v>
      </c>
      <c r="Y51" s="453">
        <v>16</v>
      </c>
      <c r="Z51" s="453">
        <v>0</v>
      </c>
      <c r="AA51" s="453">
        <v>30</v>
      </c>
      <c r="AB51" s="453">
        <v>83</v>
      </c>
      <c r="AC51" s="453">
        <v>25</v>
      </c>
      <c r="AD51" s="453">
        <v>230</v>
      </c>
      <c r="AE51" s="453">
        <v>15</v>
      </c>
      <c r="AF51" s="453">
        <v>16</v>
      </c>
      <c r="AG51" s="453">
        <v>189</v>
      </c>
      <c r="AH51" s="453">
        <v>9</v>
      </c>
      <c r="AI51" s="453">
        <v>74</v>
      </c>
      <c r="AJ51" s="453">
        <v>15</v>
      </c>
      <c r="AK51" s="453">
        <v>336</v>
      </c>
      <c r="AL51" s="453">
        <v>81</v>
      </c>
      <c r="AM51" s="453">
        <v>93</v>
      </c>
      <c r="AN51" s="453">
        <v>1</v>
      </c>
      <c r="AO51" s="453">
        <v>0</v>
      </c>
      <c r="AP51" s="454">
        <f>SUM(S51:AO51)+R51+C51+D51</f>
        <v>4410</v>
      </c>
    </row>
    <row r="52" spans="1:42" s="216" customFormat="1" ht="21" customHeight="1" x14ac:dyDescent="0.35">
      <c r="A52" s="224"/>
      <c r="B52" s="215" t="s">
        <v>71</v>
      </c>
      <c r="C52" s="453">
        <v>15</v>
      </c>
      <c r="D52" s="453">
        <v>16</v>
      </c>
      <c r="E52" s="453">
        <v>425</v>
      </c>
      <c r="F52" s="453">
        <v>16</v>
      </c>
      <c r="G52" s="453">
        <v>78</v>
      </c>
      <c r="H52" s="453">
        <v>0</v>
      </c>
      <c r="I52" s="453">
        <v>214</v>
      </c>
      <c r="J52" s="453">
        <v>411</v>
      </c>
      <c r="K52" s="453">
        <v>408</v>
      </c>
      <c r="L52" s="453">
        <v>2412</v>
      </c>
      <c r="M52" s="453">
        <v>669</v>
      </c>
      <c r="N52" s="453">
        <v>175</v>
      </c>
      <c r="O52" s="453">
        <v>387</v>
      </c>
      <c r="P52" s="453">
        <v>952</v>
      </c>
      <c r="Q52" s="453">
        <v>544</v>
      </c>
      <c r="R52" s="453">
        <f>SUM(E52:Q52)</f>
        <v>6691</v>
      </c>
      <c r="S52" s="453">
        <v>315</v>
      </c>
      <c r="T52" s="453">
        <v>216</v>
      </c>
      <c r="U52" s="453">
        <v>1521</v>
      </c>
      <c r="V52" s="453">
        <v>8279</v>
      </c>
      <c r="W52" s="453">
        <v>3130</v>
      </c>
      <c r="X52" s="453">
        <v>284</v>
      </c>
      <c r="Y52" s="453">
        <v>256</v>
      </c>
      <c r="Z52" s="453">
        <v>206</v>
      </c>
      <c r="AA52" s="453">
        <v>2167</v>
      </c>
      <c r="AB52" s="453">
        <v>1791</v>
      </c>
      <c r="AC52" s="453">
        <v>311</v>
      </c>
      <c r="AD52" s="453">
        <v>2808</v>
      </c>
      <c r="AE52" s="453">
        <v>545</v>
      </c>
      <c r="AF52" s="453">
        <v>295</v>
      </c>
      <c r="AG52" s="453">
        <v>2347</v>
      </c>
      <c r="AH52" s="453">
        <v>312</v>
      </c>
      <c r="AI52" s="453">
        <v>506</v>
      </c>
      <c r="AJ52" s="453">
        <v>1117</v>
      </c>
      <c r="AK52" s="453">
        <v>1814</v>
      </c>
      <c r="AL52" s="453">
        <v>1035</v>
      </c>
      <c r="AM52" s="453">
        <v>693</v>
      </c>
      <c r="AN52" s="453">
        <v>0</v>
      </c>
      <c r="AO52" s="453">
        <v>0</v>
      </c>
      <c r="AP52" s="454">
        <f>SUM(S52:AO52)+R52+C52+D52</f>
        <v>36670</v>
      </c>
    </row>
    <row r="53" spans="1:42" s="216" customFormat="1" ht="21" customHeight="1" x14ac:dyDescent="0.35">
      <c r="A53" s="224"/>
      <c r="B53" s="215" t="s">
        <v>73</v>
      </c>
      <c r="C53" s="453">
        <v>24</v>
      </c>
      <c r="D53" s="453">
        <v>0</v>
      </c>
      <c r="E53" s="453">
        <v>585</v>
      </c>
      <c r="F53" s="453">
        <v>67</v>
      </c>
      <c r="G53" s="453">
        <v>189</v>
      </c>
      <c r="H53" s="453">
        <v>0</v>
      </c>
      <c r="I53" s="453">
        <v>49</v>
      </c>
      <c r="J53" s="453">
        <v>80</v>
      </c>
      <c r="K53" s="453">
        <v>397</v>
      </c>
      <c r="L53" s="453">
        <v>323</v>
      </c>
      <c r="M53" s="453">
        <v>35</v>
      </c>
      <c r="N53" s="453">
        <v>293</v>
      </c>
      <c r="O53" s="453">
        <v>328</v>
      </c>
      <c r="P53" s="453">
        <v>47</v>
      </c>
      <c r="Q53" s="453">
        <v>192</v>
      </c>
      <c r="R53" s="453">
        <f>SUM(E53:Q53)</f>
        <v>2585</v>
      </c>
      <c r="S53" s="453">
        <v>172</v>
      </c>
      <c r="T53" s="453">
        <v>33</v>
      </c>
      <c r="U53" s="453">
        <v>743</v>
      </c>
      <c r="V53" s="453">
        <v>2967</v>
      </c>
      <c r="W53" s="453">
        <v>263</v>
      </c>
      <c r="X53" s="453">
        <v>118</v>
      </c>
      <c r="Y53" s="453">
        <v>112</v>
      </c>
      <c r="Z53" s="453">
        <v>3</v>
      </c>
      <c r="AA53" s="453">
        <v>122</v>
      </c>
      <c r="AB53" s="453">
        <v>328</v>
      </c>
      <c r="AC53" s="453">
        <v>77</v>
      </c>
      <c r="AD53" s="453">
        <v>578</v>
      </c>
      <c r="AE53" s="453">
        <v>6</v>
      </c>
      <c r="AF53" s="453">
        <v>51</v>
      </c>
      <c r="AG53" s="453">
        <v>353</v>
      </c>
      <c r="AH53" s="453">
        <v>103</v>
      </c>
      <c r="AI53" s="453">
        <v>148</v>
      </c>
      <c r="AJ53" s="453">
        <v>355</v>
      </c>
      <c r="AK53" s="453">
        <v>819</v>
      </c>
      <c r="AL53" s="453">
        <v>301</v>
      </c>
      <c r="AM53" s="453">
        <v>291</v>
      </c>
      <c r="AN53" s="453">
        <v>2</v>
      </c>
      <c r="AO53" s="453">
        <v>2</v>
      </c>
      <c r="AP53" s="454">
        <f>SUM(S53:AO53)+R53+C53+D53</f>
        <v>10556</v>
      </c>
    </row>
    <row r="54" spans="1:42" s="216" customFormat="1" ht="21" customHeight="1" x14ac:dyDescent="0.35">
      <c r="A54" s="224"/>
      <c r="B54" s="215" t="s">
        <v>74</v>
      </c>
      <c r="C54" s="453">
        <v>7</v>
      </c>
      <c r="D54" s="453">
        <v>1</v>
      </c>
      <c r="E54" s="453">
        <v>170</v>
      </c>
      <c r="F54" s="453">
        <v>0</v>
      </c>
      <c r="G54" s="453">
        <v>0</v>
      </c>
      <c r="H54" s="453">
        <v>0</v>
      </c>
      <c r="I54" s="453">
        <v>1</v>
      </c>
      <c r="J54" s="453">
        <v>70</v>
      </c>
      <c r="K54" s="453">
        <v>53</v>
      </c>
      <c r="L54" s="453">
        <v>50</v>
      </c>
      <c r="M54" s="453">
        <v>41</v>
      </c>
      <c r="N54" s="453">
        <v>0</v>
      </c>
      <c r="O54" s="453">
        <v>14</v>
      </c>
      <c r="P54" s="453">
        <v>0</v>
      </c>
      <c r="Q54" s="453">
        <v>8</v>
      </c>
      <c r="R54" s="453">
        <f>SUM(E54:Q54)</f>
        <v>407</v>
      </c>
      <c r="S54" s="453">
        <v>2</v>
      </c>
      <c r="T54" s="453">
        <v>4</v>
      </c>
      <c r="U54" s="453">
        <v>248</v>
      </c>
      <c r="V54" s="453">
        <v>692</v>
      </c>
      <c r="W54" s="453">
        <v>51</v>
      </c>
      <c r="X54" s="453">
        <v>18</v>
      </c>
      <c r="Y54" s="453">
        <v>0</v>
      </c>
      <c r="Z54" s="453">
        <v>5</v>
      </c>
      <c r="AA54" s="453">
        <v>75</v>
      </c>
      <c r="AB54" s="453">
        <v>63</v>
      </c>
      <c r="AC54" s="453">
        <v>22</v>
      </c>
      <c r="AD54" s="453">
        <v>125</v>
      </c>
      <c r="AE54" s="453">
        <v>0</v>
      </c>
      <c r="AF54" s="453">
        <v>5</v>
      </c>
      <c r="AG54" s="453">
        <v>115</v>
      </c>
      <c r="AH54" s="453">
        <v>3</v>
      </c>
      <c r="AI54" s="453">
        <v>16</v>
      </c>
      <c r="AJ54" s="453">
        <v>37</v>
      </c>
      <c r="AK54" s="453">
        <v>158</v>
      </c>
      <c r="AL54" s="453">
        <v>39</v>
      </c>
      <c r="AM54" s="453">
        <v>36</v>
      </c>
      <c r="AN54" s="453">
        <v>0</v>
      </c>
      <c r="AO54" s="453">
        <v>0</v>
      </c>
      <c r="AP54" s="454">
        <f>SUM(S54:AO54)+R54+C54+D54</f>
        <v>2129</v>
      </c>
    </row>
    <row r="55" spans="1:42" s="220" customFormat="1" ht="26.4" customHeight="1" x14ac:dyDescent="0.35">
      <c r="A55" s="218" t="s">
        <v>75</v>
      </c>
      <c r="B55" s="225"/>
      <c r="C55" s="457">
        <f t="shared" ref="C55:AP55" si="20">SUM(C56:C60)</f>
        <v>19</v>
      </c>
      <c r="D55" s="457">
        <f t="shared" si="20"/>
        <v>17</v>
      </c>
      <c r="E55" s="457">
        <f t="shared" si="20"/>
        <v>291</v>
      </c>
      <c r="F55" s="457">
        <f t="shared" si="20"/>
        <v>4</v>
      </c>
      <c r="G55" s="457">
        <f t="shared" si="20"/>
        <v>339</v>
      </c>
      <c r="H55" s="457">
        <f t="shared" si="20"/>
        <v>0</v>
      </c>
      <c r="I55" s="457">
        <f t="shared" si="20"/>
        <v>154</v>
      </c>
      <c r="J55" s="457">
        <f t="shared" si="20"/>
        <v>73</v>
      </c>
      <c r="K55" s="457">
        <f t="shared" si="20"/>
        <v>392</v>
      </c>
      <c r="L55" s="457">
        <f t="shared" si="20"/>
        <v>74</v>
      </c>
      <c r="M55" s="457">
        <f t="shared" si="20"/>
        <v>4</v>
      </c>
      <c r="N55" s="457">
        <f t="shared" si="20"/>
        <v>4</v>
      </c>
      <c r="O55" s="457">
        <f t="shared" si="20"/>
        <v>46</v>
      </c>
      <c r="P55" s="457">
        <f t="shared" si="20"/>
        <v>63</v>
      </c>
      <c r="Q55" s="457">
        <f t="shared" si="20"/>
        <v>33</v>
      </c>
      <c r="R55" s="457">
        <f t="shared" si="20"/>
        <v>1477</v>
      </c>
      <c r="S55" s="457">
        <f t="shared" si="20"/>
        <v>246</v>
      </c>
      <c r="T55" s="457">
        <f t="shared" si="20"/>
        <v>23</v>
      </c>
      <c r="U55" s="457">
        <f t="shared" si="20"/>
        <v>777</v>
      </c>
      <c r="V55" s="457">
        <f t="shared" si="20"/>
        <v>2905</v>
      </c>
      <c r="W55" s="457">
        <f t="shared" si="20"/>
        <v>128</v>
      </c>
      <c r="X55" s="457">
        <f t="shared" si="20"/>
        <v>199</v>
      </c>
      <c r="Y55" s="457">
        <f t="shared" si="20"/>
        <v>50</v>
      </c>
      <c r="Z55" s="457">
        <f t="shared" si="20"/>
        <v>45</v>
      </c>
      <c r="AA55" s="457">
        <f t="shared" si="20"/>
        <v>63</v>
      </c>
      <c r="AB55" s="457">
        <f t="shared" si="20"/>
        <v>239</v>
      </c>
      <c r="AC55" s="457">
        <f t="shared" si="20"/>
        <v>98</v>
      </c>
      <c r="AD55" s="457">
        <f t="shared" si="20"/>
        <v>384</v>
      </c>
      <c r="AE55" s="457">
        <f t="shared" si="20"/>
        <v>81</v>
      </c>
      <c r="AF55" s="457">
        <f t="shared" si="20"/>
        <v>22</v>
      </c>
      <c r="AG55" s="457">
        <f t="shared" si="20"/>
        <v>367</v>
      </c>
      <c r="AH55" s="457">
        <f t="shared" si="20"/>
        <v>103</v>
      </c>
      <c r="AI55" s="457">
        <f t="shared" si="20"/>
        <v>132</v>
      </c>
      <c r="AJ55" s="457">
        <f t="shared" si="20"/>
        <v>69</v>
      </c>
      <c r="AK55" s="457">
        <f t="shared" si="20"/>
        <v>822</v>
      </c>
      <c r="AL55" s="457">
        <f t="shared" si="20"/>
        <v>301</v>
      </c>
      <c r="AM55" s="457">
        <f t="shared" si="20"/>
        <v>380</v>
      </c>
      <c r="AN55" s="457">
        <f t="shared" si="20"/>
        <v>0</v>
      </c>
      <c r="AO55" s="457">
        <f t="shared" si="20"/>
        <v>0</v>
      </c>
      <c r="AP55" s="458">
        <f t="shared" si="20"/>
        <v>8947</v>
      </c>
    </row>
    <row r="56" spans="1:42" s="216" customFormat="1" ht="21" customHeight="1" x14ac:dyDescent="0.35">
      <c r="A56" s="224"/>
      <c r="B56" s="215" t="s">
        <v>76</v>
      </c>
      <c r="C56" s="453">
        <v>2</v>
      </c>
      <c r="D56" s="453">
        <v>0</v>
      </c>
      <c r="E56" s="453">
        <v>82</v>
      </c>
      <c r="F56" s="453">
        <v>1</v>
      </c>
      <c r="G56" s="453">
        <v>4</v>
      </c>
      <c r="H56" s="453">
        <v>0</v>
      </c>
      <c r="I56" s="453">
        <v>46</v>
      </c>
      <c r="J56" s="453">
        <v>0</v>
      </c>
      <c r="K56" s="453">
        <v>4</v>
      </c>
      <c r="L56" s="453">
        <v>2</v>
      </c>
      <c r="M56" s="453">
        <v>0</v>
      </c>
      <c r="N56" s="453">
        <v>2</v>
      </c>
      <c r="O56" s="453">
        <v>0</v>
      </c>
      <c r="P56" s="453">
        <v>62</v>
      </c>
      <c r="Q56" s="453">
        <v>0</v>
      </c>
      <c r="R56" s="453">
        <f>SUM(E56:Q56)</f>
        <v>203</v>
      </c>
      <c r="S56" s="453">
        <v>51</v>
      </c>
      <c r="T56" s="453">
        <v>13</v>
      </c>
      <c r="U56" s="453">
        <v>95</v>
      </c>
      <c r="V56" s="453">
        <v>1042</v>
      </c>
      <c r="W56" s="453">
        <v>42</v>
      </c>
      <c r="X56" s="453">
        <v>39</v>
      </c>
      <c r="Y56" s="453">
        <v>14</v>
      </c>
      <c r="Z56" s="453">
        <v>1</v>
      </c>
      <c r="AA56" s="453">
        <v>11</v>
      </c>
      <c r="AB56" s="453">
        <v>56</v>
      </c>
      <c r="AC56" s="453">
        <v>30</v>
      </c>
      <c r="AD56" s="453">
        <v>28</v>
      </c>
      <c r="AE56" s="453">
        <v>0</v>
      </c>
      <c r="AF56" s="453">
        <v>6</v>
      </c>
      <c r="AG56" s="453">
        <v>78</v>
      </c>
      <c r="AH56" s="453">
        <v>43</v>
      </c>
      <c r="AI56" s="453">
        <v>25</v>
      </c>
      <c r="AJ56" s="453">
        <v>10</v>
      </c>
      <c r="AK56" s="453">
        <v>187</v>
      </c>
      <c r="AL56" s="453">
        <v>59</v>
      </c>
      <c r="AM56" s="453">
        <v>76</v>
      </c>
      <c r="AN56" s="453">
        <v>0</v>
      </c>
      <c r="AO56" s="453">
        <v>0</v>
      </c>
      <c r="AP56" s="454">
        <f>SUM(S56:AO56)+R56+C56+D56</f>
        <v>2111</v>
      </c>
    </row>
    <row r="57" spans="1:42" s="216" customFormat="1" ht="21" customHeight="1" x14ac:dyDescent="0.35">
      <c r="A57" s="224"/>
      <c r="B57" s="215" t="s">
        <v>77</v>
      </c>
      <c r="C57" s="453">
        <v>3</v>
      </c>
      <c r="D57" s="453">
        <v>2</v>
      </c>
      <c r="E57" s="453">
        <v>38</v>
      </c>
      <c r="F57" s="453">
        <v>2</v>
      </c>
      <c r="G57" s="453">
        <v>86</v>
      </c>
      <c r="H57" s="453">
        <v>0</v>
      </c>
      <c r="I57" s="453">
        <v>6</v>
      </c>
      <c r="J57" s="453">
        <v>0</v>
      </c>
      <c r="K57" s="453">
        <v>21</v>
      </c>
      <c r="L57" s="453">
        <v>42</v>
      </c>
      <c r="M57" s="453">
        <v>0</v>
      </c>
      <c r="N57" s="453">
        <v>0</v>
      </c>
      <c r="O57" s="453">
        <v>0</v>
      </c>
      <c r="P57" s="453">
        <v>0</v>
      </c>
      <c r="Q57" s="453">
        <v>1</v>
      </c>
      <c r="R57" s="453">
        <f>SUM(E57:Q57)</f>
        <v>196</v>
      </c>
      <c r="S57" s="453">
        <v>25</v>
      </c>
      <c r="T57" s="453">
        <v>0</v>
      </c>
      <c r="U57" s="453">
        <v>58</v>
      </c>
      <c r="V57" s="453">
        <v>356</v>
      </c>
      <c r="W57" s="453">
        <v>7</v>
      </c>
      <c r="X57" s="453">
        <v>55</v>
      </c>
      <c r="Y57" s="453">
        <v>1</v>
      </c>
      <c r="Z57" s="453">
        <v>0</v>
      </c>
      <c r="AA57" s="453">
        <v>12</v>
      </c>
      <c r="AB57" s="453">
        <v>34</v>
      </c>
      <c r="AC57" s="453">
        <v>5</v>
      </c>
      <c r="AD57" s="453">
        <v>33</v>
      </c>
      <c r="AE57" s="453">
        <v>7</v>
      </c>
      <c r="AF57" s="453">
        <v>2</v>
      </c>
      <c r="AG57" s="453">
        <v>42</v>
      </c>
      <c r="AH57" s="453">
        <v>1</v>
      </c>
      <c r="AI57" s="453">
        <v>18</v>
      </c>
      <c r="AJ57" s="453">
        <v>3</v>
      </c>
      <c r="AK57" s="453">
        <v>148</v>
      </c>
      <c r="AL57" s="453">
        <v>34</v>
      </c>
      <c r="AM57" s="453">
        <v>33</v>
      </c>
      <c r="AN57" s="453">
        <v>0</v>
      </c>
      <c r="AO57" s="453">
        <v>0</v>
      </c>
      <c r="AP57" s="454">
        <f>SUM(S57:AO57)+R57+C57+D57</f>
        <v>1075</v>
      </c>
    </row>
    <row r="58" spans="1:42" s="216" customFormat="1" ht="21" customHeight="1" x14ac:dyDescent="0.35">
      <c r="A58" s="224"/>
      <c r="B58" s="215" t="s">
        <v>78</v>
      </c>
      <c r="C58" s="453">
        <v>2</v>
      </c>
      <c r="D58" s="453">
        <v>4</v>
      </c>
      <c r="E58" s="453">
        <v>47</v>
      </c>
      <c r="F58" s="453">
        <v>0</v>
      </c>
      <c r="G58" s="453">
        <v>42</v>
      </c>
      <c r="H58" s="453">
        <v>0</v>
      </c>
      <c r="I58" s="453">
        <v>9</v>
      </c>
      <c r="J58" s="453">
        <v>73</v>
      </c>
      <c r="K58" s="453">
        <v>29</v>
      </c>
      <c r="L58" s="453">
        <v>21</v>
      </c>
      <c r="M58" s="453">
        <v>3</v>
      </c>
      <c r="N58" s="453">
        <v>2</v>
      </c>
      <c r="O58" s="453">
        <v>14</v>
      </c>
      <c r="P58" s="453">
        <v>0</v>
      </c>
      <c r="Q58" s="453">
        <v>12</v>
      </c>
      <c r="R58" s="453">
        <f>SUM(E58:Q58)</f>
        <v>252</v>
      </c>
      <c r="S58" s="453">
        <v>136</v>
      </c>
      <c r="T58" s="453">
        <v>3</v>
      </c>
      <c r="U58" s="453">
        <v>195</v>
      </c>
      <c r="V58" s="453">
        <v>628</v>
      </c>
      <c r="W58" s="453">
        <v>26</v>
      </c>
      <c r="X58" s="453">
        <v>60</v>
      </c>
      <c r="Y58" s="453">
        <v>7</v>
      </c>
      <c r="Z58" s="453">
        <v>9</v>
      </c>
      <c r="AA58" s="453">
        <v>24</v>
      </c>
      <c r="AB58" s="453">
        <v>64</v>
      </c>
      <c r="AC58" s="453">
        <v>36</v>
      </c>
      <c r="AD58" s="453">
        <v>103</v>
      </c>
      <c r="AE58" s="453">
        <v>67</v>
      </c>
      <c r="AF58" s="453">
        <v>12</v>
      </c>
      <c r="AG58" s="453">
        <v>147</v>
      </c>
      <c r="AH58" s="453">
        <v>4</v>
      </c>
      <c r="AI58" s="453">
        <v>44</v>
      </c>
      <c r="AJ58" s="453">
        <v>17</v>
      </c>
      <c r="AK58" s="453">
        <v>196</v>
      </c>
      <c r="AL58" s="453">
        <v>79</v>
      </c>
      <c r="AM58" s="453">
        <v>104</v>
      </c>
      <c r="AN58" s="453">
        <v>0</v>
      </c>
      <c r="AO58" s="453">
        <v>0</v>
      </c>
      <c r="AP58" s="454">
        <f>SUM(S58:AO58)+R58+C58+D58</f>
        <v>2219</v>
      </c>
    </row>
    <row r="59" spans="1:42" s="216" customFormat="1" ht="21" customHeight="1" x14ac:dyDescent="0.35">
      <c r="A59" s="224"/>
      <c r="B59" s="215" t="s">
        <v>79</v>
      </c>
      <c r="C59" s="453">
        <v>9</v>
      </c>
      <c r="D59" s="453">
        <v>10</v>
      </c>
      <c r="E59" s="453">
        <v>83</v>
      </c>
      <c r="F59" s="453">
        <v>1</v>
      </c>
      <c r="G59" s="453">
        <v>15</v>
      </c>
      <c r="H59" s="453">
        <v>0</v>
      </c>
      <c r="I59" s="453">
        <v>87</v>
      </c>
      <c r="J59" s="453">
        <v>0</v>
      </c>
      <c r="K59" s="453">
        <v>105</v>
      </c>
      <c r="L59" s="453">
        <v>9</v>
      </c>
      <c r="M59" s="453">
        <v>1</v>
      </c>
      <c r="N59" s="453">
        <v>0</v>
      </c>
      <c r="O59" s="453">
        <v>18</v>
      </c>
      <c r="P59" s="453">
        <v>1</v>
      </c>
      <c r="Q59" s="453">
        <v>16</v>
      </c>
      <c r="R59" s="453">
        <f>SUM(E59:Q59)</f>
        <v>336</v>
      </c>
      <c r="S59" s="453">
        <v>24</v>
      </c>
      <c r="T59" s="453">
        <v>0</v>
      </c>
      <c r="U59" s="453">
        <v>392</v>
      </c>
      <c r="V59" s="453">
        <v>613</v>
      </c>
      <c r="W59" s="453">
        <v>41</v>
      </c>
      <c r="X59" s="453">
        <v>36</v>
      </c>
      <c r="Y59" s="453">
        <v>28</v>
      </c>
      <c r="Z59" s="453">
        <v>35</v>
      </c>
      <c r="AA59" s="453">
        <v>16</v>
      </c>
      <c r="AB59" s="453">
        <v>58</v>
      </c>
      <c r="AC59" s="453">
        <v>19</v>
      </c>
      <c r="AD59" s="453">
        <v>152</v>
      </c>
      <c r="AE59" s="453">
        <v>3</v>
      </c>
      <c r="AF59" s="453">
        <v>0</v>
      </c>
      <c r="AG59" s="453">
        <v>81</v>
      </c>
      <c r="AH59" s="453">
        <v>52</v>
      </c>
      <c r="AI59" s="453">
        <v>36</v>
      </c>
      <c r="AJ59" s="453">
        <v>33</v>
      </c>
      <c r="AK59" s="453">
        <v>188</v>
      </c>
      <c r="AL59" s="453">
        <v>50</v>
      </c>
      <c r="AM59" s="453">
        <v>106</v>
      </c>
      <c r="AN59" s="453">
        <v>0</v>
      </c>
      <c r="AO59" s="453">
        <v>0</v>
      </c>
      <c r="AP59" s="454">
        <f>SUM(S59:AO59)+R59+C59+D59</f>
        <v>2318</v>
      </c>
    </row>
    <row r="60" spans="1:42" s="216" customFormat="1" ht="21" customHeight="1" x14ac:dyDescent="0.35">
      <c r="A60" s="224"/>
      <c r="B60" s="215" t="s">
        <v>80</v>
      </c>
      <c r="C60" s="453">
        <v>3</v>
      </c>
      <c r="D60" s="453">
        <v>1</v>
      </c>
      <c r="E60" s="453">
        <v>41</v>
      </c>
      <c r="F60" s="453">
        <v>0</v>
      </c>
      <c r="G60" s="453">
        <v>192</v>
      </c>
      <c r="H60" s="453">
        <v>0</v>
      </c>
      <c r="I60" s="453">
        <v>6</v>
      </c>
      <c r="J60" s="453">
        <v>0</v>
      </c>
      <c r="K60" s="453">
        <v>233</v>
      </c>
      <c r="L60" s="453">
        <v>0</v>
      </c>
      <c r="M60" s="453">
        <v>0</v>
      </c>
      <c r="N60" s="453">
        <v>0</v>
      </c>
      <c r="O60" s="453">
        <v>14</v>
      </c>
      <c r="P60" s="453">
        <v>0</v>
      </c>
      <c r="Q60" s="453">
        <v>4</v>
      </c>
      <c r="R60" s="453">
        <f>SUM(E60:Q60)</f>
        <v>490</v>
      </c>
      <c r="S60" s="453">
        <v>10</v>
      </c>
      <c r="T60" s="453">
        <v>7</v>
      </c>
      <c r="U60" s="453">
        <v>37</v>
      </c>
      <c r="V60" s="453">
        <v>266</v>
      </c>
      <c r="W60" s="453">
        <v>12</v>
      </c>
      <c r="X60" s="453">
        <v>9</v>
      </c>
      <c r="Y60" s="453">
        <v>0</v>
      </c>
      <c r="Z60" s="453">
        <v>0</v>
      </c>
      <c r="AA60" s="453">
        <v>0</v>
      </c>
      <c r="AB60" s="453">
        <v>27</v>
      </c>
      <c r="AC60" s="453">
        <v>8</v>
      </c>
      <c r="AD60" s="453">
        <v>68</v>
      </c>
      <c r="AE60" s="453">
        <v>4</v>
      </c>
      <c r="AF60" s="453">
        <v>2</v>
      </c>
      <c r="AG60" s="453">
        <v>19</v>
      </c>
      <c r="AH60" s="453">
        <v>3</v>
      </c>
      <c r="AI60" s="453">
        <v>9</v>
      </c>
      <c r="AJ60" s="453">
        <v>6</v>
      </c>
      <c r="AK60" s="453">
        <v>103</v>
      </c>
      <c r="AL60" s="453">
        <v>79</v>
      </c>
      <c r="AM60" s="453">
        <v>61</v>
      </c>
      <c r="AN60" s="453">
        <v>0</v>
      </c>
      <c r="AO60" s="453">
        <v>0</v>
      </c>
      <c r="AP60" s="454">
        <f>SUM(S60:AO60)+R60+C60+D60</f>
        <v>1224</v>
      </c>
    </row>
    <row r="61" spans="1:42" s="220" customFormat="1" ht="26.4" customHeight="1" x14ac:dyDescent="0.35">
      <c r="A61" s="218" t="s">
        <v>81</v>
      </c>
      <c r="B61" s="225"/>
      <c r="C61" s="457">
        <f t="shared" ref="C61:AP61" si="21">SUM(C62:C64)</f>
        <v>130</v>
      </c>
      <c r="D61" s="457">
        <f t="shared" si="21"/>
        <v>66</v>
      </c>
      <c r="E61" s="457">
        <f t="shared" si="21"/>
        <v>464</v>
      </c>
      <c r="F61" s="457">
        <f t="shared" si="21"/>
        <v>0</v>
      </c>
      <c r="G61" s="457">
        <f t="shared" si="21"/>
        <v>115</v>
      </c>
      <c r="H61" s="457">
        <f t="shared" si="21"/>
        <v>0</v>
      </c>
      <c r="I61" s="457">
        <f t="shared" si="21"/>
        <v>689</v>
      </c>
      <c r="J61" s="457">
        <f t="shared" si="21"/>
        <v>99</v>
      </c>
      <c r="K61" s="457">
        <f t="shared" si="21"/>
        <v>409</v>
      </c>
      <c r="L61" s="457">
        <f t="shared" si="21"/>
        <v>195</v>
      </c>
      <c r="M61" s="457">
        <f t="shared" si="21"/>
        <v>20</v>
      </c>
      <c r="N61" s="457">
        <f t="shared" si="21"/>
        <v>79</v>
      </c>
      <c r="O61" s="457">
        <f t="shared" si="21"/>
        <v>86</v>
      </c>
      <c r="P61" s="457">
        <f t="shared" si="21"/>
        <v>22</v>
      </c>
      <c r="Q61" s="457">
        <f t="shared" si="21"/>
        <v>94</v>
      </c>
      <c r="R61" s="457">
        <f t="shared" si="21"/>
        <v>2272</v>
      </c>
      <c r="S61" s="457">
        <f t="shared" si="21"/>
        <v>420</v>
      </c>
      <c r="T61" s="457">
        <f t="shared" si="21"/>
        <v>77</v>
      </c>
      <c r="U61" s="457">
        <f t="shared" si="21"/>
        <v>834</v>
      </c>
      <c r="V61" s="457">
        <f t="shared" si="21"/>
        <v>5589</v>
      </c>
      <c r="W61" s="457">
        <f t="shared" si="21"/>
        <v>166</v>
      </c>
      <c r="X61" s="457">
        <f t="shared" si="21"/>
        <v>229</v>
      </c>
      <c r="Y61" s="457">
        <f t="shared" si="21"/>
        <v>277</v>
      </c>
      <c r="Z61" s="457">
        <f t="shared" si="21"/>
        <v>148</v>
      </c>
      <c r="AA61" s="457">
        <f t="shared" si="21"/>
        <v>852</v>
      </c>
      <c r="AB61" s="457">
        <f t="shared" si="21"/>
        <v>999</v>
      </c>
      <c r="AC61" s="457">
        <f t="shared" si="21"/>
        <v>172</v>
      </c>
      <c r="AD61" s="457">
        <f t="shared" si="21"/>
        <v>1753</v>
      </c>
      <c r="AE61" s="457">
        <f t="shared" si="21"/>
        <v>116</v>
      </c>
      <c r="AF61" s="457">
        <f t="shared" si="21"/>
        <v>190</v>
      </c>
      <c r="AG61" s="457">
        <f t="shared" si="21"/>
        <v>1007</v>
      </c>
      <c r="AH61" s="457">
        <f t="shared" si="21"/>
        <v>255</v>
      </c>
      <c r="AI61" s="457">
        <f t="shared" si="21"/>
        <v>318</v>
      </c>
      <c r="AJ61" s="457">
        <f t="shared" si="21"/>
        <v>1823</v>
      </c>
      <c r="AK61" s="457">
        <f t="shared" si="21"/>
        <v>2012</v>
      </c>
      <c r="AL61" s="457">
        <f t="shared" si="21"/>
        <v>620</v>
      </c>
      <c r="AM61" s="457">
        <f t="shared" si="21"/>
        <v>1039</v>
      </c>
      <c r="AN61" s="457">
        <f t="shared" si="21"/>
        <v>0</v>
      </c>
      <c r="AO61" s="457">
        <f t="shared" si="21"/>
        <v>0</v>
      </c>
      <c r="AP61" s="458">
        <f t="shared" si="21"/>
        <v>21364</v>
      </c>
    </row>
    <row r="62" spans="1:42" s="216" customFormat="1" ht="21" customHeight="1" x14ac:dyDescent="0.35">
      <c r="A62" s="224"/>
      <c r="B62" s="215" t="s">
        <v>82</v>
      </c>
      <c r="C62" s="453">
        <v>100</v>
      </c>
      <c r="D62" s="453">
        <v>12</v>
      </c>
      <c r="E62" s="453">
        <v>60</v>
      </c>
      <c r="F62" s="453">
        <v>0</v>
      </c>
      <c r="G62" s="453">
        <v>38</v>
      </c>
      <c r="H62" s="453">
        <v>0</v>
      </c>
      <c r="I62" s="453">
        <v>1</v>
      </c>
      <c r="J62" s="453">
        <v>48</v>
      </c>
      <c r="K62" s="453">
        <v>78</v>
      </c>
      <c r="L62" s="453">
        <v>21</v>
      </c>
      <c r="M62" s="453">
        <v>12</v>
      </c>
      <c r="N62" s="453">
        <v>5</v>
      </c>
      <c r="O62" s="453">
        <v>16</v>
      </c>
      <c r="P62" s="453">
        <v>0</v>
      </c>
      <c r="Q62" s="453">
        <v>34</v>
      </c>
      <c r="R62" s="453">
        <f>SUM(E62:Q62)</f>
        <v>313</v>
      </c>
      <c r="S62" s="453">
        <v>25</v>
      </c>
      <c r="T62" s="453">
        <v>2</v>
      </c>
      <c r="U62" s="453">
        <v>202</v>
      </c>
      <c r="V62" s="453">
        <v>899</v>
      </c>
      <c r="W62" s="453">
        <v>45</v>
      </c>
      <c r="X62" s="453">
        <v>49</v>
      </c>
      <c r="Y62" s="453">
        <v>20</v>
      </c>
      <c r="Z62" s="453">
        <v>0</v>
      </c>
      <c r="AA62" s="453">
        <v>38</v>
      </c>
      <c r="AB62" s="453">
        <v>76</v>
      </c>
      <c r="AC62" s="453">
        <v>25</v>
      </c>
      <c r="AD62" s="453">
        <v>141</v>
      </c>
      <c r="AE62" s="453">
        <v>0</v>
      </c>
      <c r="AF62" s="453">
        <v>53</v>
      </c>
      <c r="AG62" s="453">
        <v>59</v>
      </c>
      <c r="AH62" s="453">
        <v>4</v>
      </c>
      <c r="AI62" s="453">
        <v>70</v>
      </c>
      <c r="AJ62" s="453">
        <v>674</v>
      </c>
      <c r="AK62" s="453">
        <v>501</v>
      </c>
      <c r="AL62" s="453">
        <v>136</v>
      </c>
      <c r="AM62" s="453">
        <v>169</v>
      </c>
      <c r="AN62" s="453">
        <v>0</v>
      </c>
      <c r="AO62" s="453">
        <v>0</v>
      </c>
      <c r="AP62" s="454">
        <f>SUM(S62:AO62)+R62+C62+D62</f>
        <v>3613</v>
      </c>
    </row>
    <row r="63" spans="1:42" s="216" customFormat="1" ht="21" customHeight="1" x14ac:dyDescent="0.35">
      <c r="A63" s="224"/>
      <c r="B63" s="215" t="s">
        <v>81</v>
      </c>
      <c r="C63" s="453">
        <v>27</v>
      </c>
      <c r="D63" s="453">
        <v>33</v>
      </c>
      <c r="E63" s="453">
        <v>392</v>
      </c>
      <c r="F63" s="453">
        <v>0</v>
      </c>
      <c r="G63" s="453">
        <v>25</v>
      </c>
      <c r="H63" s="453">
        <v>0</v>
      </c>
      <c r="I63" s="453">
        <v>686</v>
      </c>
      <c r="J63" s="453">
        <v>51</v>
      </c>
      <c r="K63" s="453">
        <v>307</v>
      </c>
      <c r="L63" s="453">
        <v>143</v>
      </c>
      <c r="M63" s="453">
        <v>8</v>
      </c>
      <c r="N63" s="453">
        <v>73</v>
      </c>
      <c r="O63" s="453">
        <v>69</v>
      </c>
      <c r="P63" s="453">
        <v>22</v>
      </c>
      <c r="Q63" s="453">
        <v>57</v>
      </c>
      <c r="R63" s="453">
        <f>SUM(E63:Q63)</f>
        <v>1833</v>
      </c>
      <c r="S63" s="453">
        <v>380</v>
      </c>
      <c r="T63" s="453">
        <v>75</v>
      </c>
      <c r="U63" s="453">
        <v>570</v>
      </c>
      <c r="V63" s="453">
        <v>4222</v>
      </c>
      <c r="W63" s="453">
        <v>105</v>
      </c>
      <c r="X63" s="453">
        <v>168</v>
      </c>
      <c r="Y63" s="453">
        <v>256</v>
      </c>
      <c r="Z63" s="453">
        <v>148</v>
      </c>
      <c r="AA63" s="453">
        <v>811</v>
      </c>
      <c r="AB63" s="453">
        <v>882</v>
      </c>
      <c r="AC63" s="453">
        <v>133</v>
      </c>
      <c r="AD63" s="453">
        <v>1549</v>
      </c>
      <c r="AE63" s="453">
        <v>95</v>
      </c>
      <c r="AF63" s="453">
        <v>135</v>
      </c>
      <c r="AG63" s="453">
        <v>910</v>
      </c>
      <c r="AH63" s="453">
        <v>248</v>
      </c>
      <c r="AI63" s="453">
        <v>217</v>
      </c>
      <c r="AJ63" s="453">
        <v>1146</v>
      </c>
      <c r="AK63" s="453">
        <v>1155</v>
      </c>
      <c r="AL63" s="453">
        <v>436</v>
      </c>
      <c r="AM63" s="453">
        <v>805</v>
      </c>
      <c r="AN63" s="453">
        <v>0</v>
      </c>
      <c r="AO63" s="453">
        <v>0</v>
      </c>
      <c r="AP63" s="454">
        <f>SUM(S63:AO63)+R63+C63+D63</f>
        <v>16339</v>
      </c>
    </row>
    <row r="64" spans="1:42" s="216" customFormat="1" ht="21" customHeight="1" x14ac:dyDescent="0.35">
      <c r="A64" s="224"/>
      <c r="B64" s="215" t="s">
        <v>83</v>
      </c>
      <c r="C64" s="453">
        <v>3</v>
      </c>
      <c r="D64" s="453">
        <v>21</v>
      </c>
      <c r="E64" s="453">
        <v>12</v>
      </c>
      <c r="F64" s="453">
        <v>0</v>
      </c>
      <c r="G64" s="453">
        <v>52</v>
      </c>
      <c r="H64" s="453">
        <v>0</v>
      </c>
      <c r="I64" s="453">
        <v>2</v>
      </c>
      <c r="J64" s="453">
        <v>0</v>
      </c>
      <c r="K64" s="453">
        <v>24</v>
      </c>
      <c r="L64" s="453">
        <v>31</v>
      </c>
      <c r="M64" s="453">
        <v>0</v>
      </c>
      <c r="N64" s="453">
        <v>1</v>
      </c>
      <c r="O64" s="453">
        <v>1</v>
      </c>
      <c r="P64" s="453">
        <v>0</v>
      </c>
      <c r="Q64" s="453">
        <v>3</v>
      </c>
      <c r="R64" s="453">
        <f>SUM(E64:Q64)</f>
        <v>126</v>
      </c>
      <c r="S64" s="453">
        <v>15</v>
      </c>
      <c r="T64" s="453">
        <v>0</v>
      </c>
      <c r="U64" s="453">
        <v>62</v>
      </c>
      <c r="V64" s="453">
        <v>468</v>
      </c>
      <c r="W64" s="453">
        <v>16</v>
      </c>
      <c r="X64" s="453">
        <v>12</v>
      </c>
      <c r="Y64" s="453">
        <v>1</v>
      </c>
      <c r="Z64" s="453">
        <v>0</v>
      </c>
      <c r="AA64" s="453">
        <v>3</v>
      </c>
      <c r="AB64" s="453">
        <v>41</v>
      </c>
      <c r="AC64" s="453">
        <v>14</v>
      </c>
      <c r="AD64" s="453">
        <v>63</v>
      </c>
      <c r="AE64" s="453">
        <v>21</v>
      </c>
      <c r="AF64" s="453">
        <v>2</v>
      </c>
      <c r="AG64" s="453">
        <v>38</v>
      </c>
      <c r="AH64" s="453">
        <v>3</v>
      </c>
      <c r="AI64" s="453">
        <v>31</v>
      </c>
      <c r="AJ64" s="453">
        <v>3</v>
      </c>
      <c r="AK64" s="453">
        <v>356</v>
      </c>
      <c r="AL64" s="453">
        <v>48</v>
      </c>
      <c r="AM64" s="453">
        <v>65</v>
      </c>
      <c r="AN64" s="453">
        <v>0</v>
      </c>
      <c r="AO64" s="453">
        <v>0</v>
      </c>
      <c r="AP64" s="454">
        <f>SUM(S64:AO64)+R64+C64+D64</f>
        <v>1412</v>
      </c>
    </row>
    <row r="65" spans="1:42" s="216" customFormat="1" ht="42" customHeight="1" x14ac:dyDescent="0.35">
      <c r="A65" s="560" t="s">
        <v>252</v>
      </c>
      <c r="B65" s="561"/>
      <c r="C65" s="457">
        <v>2</v>
      </c>
      <c r="D65" s="457">
        <v>0</v>
      </c>
      <c r="E65" s="457">
        <v>0</v>
      </c>
      <c r="F65" s="457">
        <v>0</v>
      </c>
      <c r="G65" s="457">
        <v>0</v>
      </c>
      <c r="H65" s="457">
        <v>0</v>
      </c>
      <c r="I65" s="457">
        <v>2</v>
      </c>
      <c r="J65" s="457">
        <v>1</v>
      </c>
      <c r="K65" s="457">
        <v>0</v>
      </c>
      <c r="L65" s="457">
        <v>1</v>
      </c>
      <c r="M65" s="457">
        <v>3</v>
      </c>
      <c r="N65" s="457">
        <v>0</v>
      </c>
      <c r="O65" s="457">
        <v>1</v>
      </c>
      <c r="P65" s="457">
        <v>0</v>
      </c>
      <c r="Q65" s="457">
        <v>8</v>
      </c>
      <c r="R65" s="457">
        <f t="shared" ref="R65:R66" si="22">SUM(E65:Q65)</f>
        <v>16</v>
      </c>
      <c r="S65" s="457">
        <v>0</v>
      </c>
      <c r="T65" s="457">
        <v>1</v>
      </c>
      <c r="U65" s="457">
        <v>23</v>
      </c>
      <c r="V65" s="457">
        <v>289</v>
      </c>
      <c r="W65" s="457">
        <v>339</v>
      </c>
      <c r="X65" s="457">
        <v>0</v>
      </c>
      <c r="Y65" s="457">
        <v>12</v>
      </c>
      <c r="Z65" s="457">
        <v>358</v>
      </c>
      <c r="AA65" s="457">
        <v>64</v>
      </c>
      <c r="AB65" s="457">
        <v>16</v>
      </c>
      <c r="AC65" s="457">
        <v>5</v>
      </c>
      <c r="AD65" s="457">
        <v>70</v>
      </c>
      <c r="AE65" s="457">
        <v>10</v>
      </c>
      <c r="AF65" s="457">
        <v>19</v>
      </c>
      <c r="AG65" s="457">
        <v>35</v>
      </c>
      <c r="AH65" s="457">
        <v>0</v>
      </c>
      <c r="AI65" s="457">
        <v>10</v>
      </c>
      <c r="AJ65" s="457">
        <v>0</v>
      </c>
      <c r="AK65" s="457">
        <v>0</v>
      </c>
      <c r="AL65" s="457">
        <v>5</v>
      </c>
      <c r="AM65" s="457">
        <v>15</v>
      </c>
      <c r="AN65" s="457">
        <v>0</v>
      </c>
      <c r="AO65" s="457">
        <v>0</v>
      </c>
      <c r="AP65" s="458">
        <f>SUM(S65:AO65)+R65+C65+D65</f>
        <v>1289</v>
      </c>
    </row>
    <row r="66" spans="1:42" s="216" customFormat="1" ht="42" customHeight="1" x14ac:dyDescent="0.35">
      <c r="A66" s="560" t="s">
        <v>260</v>
      </c>
      <c r="B66" s="561"/>
      <c r="C66" s="457">
        <v>4</v>
      </c>
      <c r="D66" s="457">
        <v>0</v>
      </c>
      <c r="E66" s="457">
        <v>115</v>
      </c>
      <c r="F66" s="457">
        <v>52</v>
      </c>
      <c r="G66" s="457">
        <v>56</v>
      </c>
      <c r="H66" s="457">
        <v>0</v>
      </c>
      <c r="I66" s="457">
        <v>24</v>
      </c>
      <c r="J66" s="457">
        <v>2</v>
      </c>
      <c r="K66" s="457">
        <v>200</v>
      </c>
      <c r="L66" s="457">
        <v>173</v>
      </c>
      <c r="M66" s="457">
        <v>27</v>
      </c>
      <c r="N66" s="457">
        <v>199</v>
      </c>
      <c r="O66" s="457">
        <v>40</v>
      </c>
      <c r="P66" s="457">
        <v>2</v>
      </c>
      <c r="Q66" s="457">
        <v>117</v>
      </c>
      <c r="R66" s="457">
        <f t="shared" si="22"/>
        <v>1007</v>
      </c>
      <c r="S66" s="457">
        <v>57</v>
      </c>
      <c r="T66" s="457">
        <v>11</v>
      </c>
      <c r="U66" s="457">
        <v>92</v>
      </c>
      <c r="V66" s="457">
        <v>911</v>
      </c>
      <c r="W66" s="457">
        <v>108</v>
      </c>
      <c r="X66" s="457">
        <v>17</v>
      </c>
      <c r="Y66" s="457">
        <v>50</v>
      </c>
      <c r="Z66" s="457">
        <v>0</v>
      </c>
      <c r="AA66" s="457">
        <v>14</v>
      </c>
      <c r="AB66" s="457">
        <v>106</v>
      </c>
      <c r="AC66" s="457">
        <v>10</v>
      </c>
      <c r="AD66" s="457">
        <v>112</v>
      </c>
      <c r="AE66" s="457">
        <v>6</v>
      </c>
      <c r="AF66" s="457">
        <v>14</v>
      </c>
      <c r="AG66" s="457">
        <v>62</v>
      </c>
      <c r="AH66" s="457">
        <v>14</v>
      </c>
      <c r="AI66" s="457">
        <v>51</v>
      </c>
      <c r="AJ66" s="457">
        <v>160</v>
      </c>
      <c r="AK66" s="457">
        <v>142</v>
      </c>
      <c r="AL66" s="457">
        <v>146</v>
      </c>
      <c r="AM66" s="457">
        <v>99</v>
      </c>
      <c r="AN66" s="457">
        <v>2</v>
      </c>
      <c r="AO66" s="457">
        <v>2</v>
      </c>
      <c r="AP66" s="458">
        <f>SUM(S66:AO66)+R66+C66+D66</f>
        <v>3197</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3">C8+C10+C39</f>
        <v>1138</v>
      </c>
      <c r="D68" s="228">
        <f t="shared" si="23"/>
        <v>422</v>
      </c>
      <c r="E68" s="228">
        <f t="shared" si="23"/>
        <v>15910</v>
      </c>
      <c r="F68" s="228">
        <f t="shared" si="23"/>
        <v>2566</v>
      </c>
      <c r="G68" s="228">
        <f t="shared" si="23"/>
        <v>5577</v>
      </c>
      <c r="H68" s="228">
        <f t="shared" si="23"/>
        <v>1946</v>
      </c>
      <c r="I68" s="228">
        <f t="shared" si="23"/>
        <v>18682</v>
      </c>
      <c r="J68" s="228">
        <f t="shared" si="23"/>
        <v>14490</v>
      </c>
      <c r="K68" s="228">
        <f t="shared" si="23"/>
        <v>11011</v>
      </c>
      <c r="L68" s="228">
        <f t="shared" si="23"/>
        <v>19117</v>
      </c>
      <c r="M68" s="228">
        <f t="shared" si="23"/>
        <v>6774</v>
      </c>
      <c r="N68" s="228">
        <f t="shared" si="23"/>
        <v>4289</v>
      </c>
      <c r="O68" s="228">
        <f t="shared" si="23"/>
        <v>10210</v>
      </c>
      <c r="P68" s="228">
        <f t="shared" si="23"/>
        <v>7592</v>
      </c>
      <c r="Q68" s="228">
        <f t="shared" si="23"/>
        <v>8514</v>
      </c>
      <c r="R68" s="228">
        <f t="shared" si="23"/>
        <v>126678</v>
      </c>
      <c r="S68" s="228">
        <f t="shared" si="23"/>
        <v>12373</v>
      </c>
      <c r="T68" s="228">
        <f t="shared" si="23"/>
        <v>4013</v>
      </c>
      <c r="U68" s="228">
        <f t="shared" si="23"/>
        <v>34634</v>
      </c>
      <c r="V68" s="228">
        <f t="shared" si="23"/>
        <v>178980</v>
      </c>
      <c r="W68" s="228">
        <f t="shared" si="23"/>
        <v>38721</v>
      </c>
      <c r="X68" s="228">
        <f t="shared" si="23"/>
        <v>7921</v>
      </c>
      <c r="Y68" s="228">
        <f t="shared" si="23"/>
        <v>7347</v>
      </c>
      <c r="Z68" s="228">
        <f t="shared" si="23"/>
        <v>5329</v>
      </c>
      <c r="AA68" s="228">
        <f t="shared" si="23"/>
        <v>62414</v>
      </c>
      <c r="AB68" s="228">
        <f t="shared" si="23"/>
        <v>52619</v>
      </c>
      <c r="AC68" s="228">
        <f t="shared" si="23"/>
        <v>6485</v>
      </c>
      <c r="AD68" s="228">
        <f t="shared" si="23"/>
        <v>72609</v>
      </c>
      <c r="AE68" s="228">
        <f t="shared" si="23"/>
        <v>8743</v>
      </c>
      <c r="AF68" s="228">
        <f t="shared" si="23"/>
        <v>8632</v>
      </c>
      <c r="AG68" s="228">
        <f t="shared" si="23"/>
        <v>51620</v>
      </c>
      <c r="AH68" s="228">
        <f t="shared" si="23"/>
        <v>5931</v>
      </c>
      <c r="AI68" s="228">
        <f t="shared" si="23"/>
        <v>7351</v>
      </c>
      <c r="AJ68" s="228">
        <f t="shared" si="23"/>
        <v>31999</v>
      </c>
      <c r="AK68" s="228">
        <f t="shared" si="23"/>
        <v>37305</v>
      </c>
      <c r="AL68" s="228">
        <f t="shared" si="23"/>
        <v>15368</v>
      </c>
      <c r="AM68" s="228">
        <f t="shared" si="23"/>
        <v>18298</v>
      </c>
      <c r="AN68" s="228">
        <f t="shared" si="23"/>
        <v>798</v>
      </c>
      <c r="AO68" s="228">
        <f t="shared" si="23"/>
        <v>53</v>
      </c>
      <c r="AP68" s="229">
        <f t="shared" si="23"/>
        <v>797781</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P147"/>
  <sheetViews>
    <sheetView showGridLines="0" view="pageBreakPreview" topLeftCell="Y31" zoomScale="66" zoomScaleNormal="80" zoomScaleSheetLayoutView="66"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1"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201</v>
      </c>
    </row>
    <row r="3" spans="1:42" s="197" customFormat="1" ht="27.9" customHeight="1" x14ac:dyDescent="0.4">
      <c r="T3" s="198"/>
      <c r="U3" s="235" t="s">
        <v>205</v>
      </c>
      <c r="V3" s="236" t="s">
        <v>10</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206</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16</v>
      </c>
      <c r="D8" s="451">
        <f t="shared" si="0"/>
        <v>42</v>
      </c>
      <c r="E8" s="451">
        <f t="shared" si="0"/>
        <v>955</v>
      </c>
      <c r="F8" s="451">
        <f t="shared" si="0"/>
        <v>97</v>
      </c>
      <c r="G8" s="451">
        <f t="shared" si="0"/>
        <v>178</v>
      </c>
      <c r="H8" s="451">
        <f t="shared" si="0"/>
        <v>0</v>
      </c>
      <c r="I8" s="451">
        <f t="shared" si="0"/>
        <v>267</v>
      </c>
      <c r="J8" s="451">
        <f t="shared" si="0"/>
        <v>910</v>
      </c>
      <c r="K8" s="451">
        <f t="shared" si="0"/>
        <v>89</v>
      </c>
      <c r="L8" s="451">
        <f t="shared" si="0"/>
        <v>356</v>
      </c>
      <c r="M8" s="451">
        <f t="shared" si="0"/>
        <v>53</v>
      </c>
      <c r="N8" s="451">
        <f t="shared" si="0"/>
        <v>119</v>
      </c>
      <c r="O8" s="451">
        <f t="shared" si="0"/>
        <v>219</v>
      </c>
      <c r="P8" s="451">
        <f t="shared" si="0"/>
        <v>183</v>
      </c>
      <c r="Q8" s="451">
        <f t="shared" si="0"/>
        <v>102</v>
      </c>
      <c r="R8" s="451">
        <f t="shared" si="0"/>
        <v>3528</v>
      </c>
      <c r="S8" s="451">
        <f t="shared" si="0"/>
        <v>1317</v>
      </c>
      <c r="T8" s="451">
        <f t="shared" si="0"/>
        <v>109</v>
      </c>
      <c r="U8" s="451">
        <f t="shared" si="0"/>
        <v>1731</v>
      </c>
      <c r="V8" s="451">
        <f t="shared" si="0"/>
        <v>24449</v>
      </c>
      <c r="W8" s="451">
        <f t="shared" si="0"/>
        <v>1099</v>
      </c>
      <c r="X8" s="451">
        <f t="shared" si="0"/>
        <v>2449</v>
      </c>
      <c r="Y8" s="451">
        <f t="shared" si="0"/>
        <v>1944</v>
      </c>
      <c r="Z8" s="451">
        <f t="shared" si="0"/>
        <v>818</v>
      </c>
      <c r="AA8" s="451">
        <f t="shared" si="0"/>
        <v>5684</v>
      </c>
      <c r="AB8" s="451">
        <f t="shared" si="0"/>
        <v>23879</v>
      </c>
      <c r="AC8" s="451">
        <f t="shared" si="0"/>
        <v>2154</v>
      </c>
      <c r="AD8" s="451">
        <f t="shared" si="0"/>
        <v>14336</v>
      </c>
      <c r="AE8" s="451">
        <f t="shared" si="0"/>
        <v>911</v>
      </c>
      <c r="AF8" s="451">
        <f t="shared" si="0"/>
        <v>2174</v>
      </c>
      <c r="AG8" s="451">
        <f t="shared" si="0"/>
        <v>12751</v>
      </c>
      <c r="AH8" s="451">
        <f t="shared" si="0"/>
        <v>3613</v>
      </c>
      <c r="AI8" s="451">
        <f t="shared" si="0"/>
        <v>3246</v>
      </c>
      <c r="AJ8" s="451">
        <f t="shared" si="0"/>
        <v>20162</v>
      </c>
      <c r="AK8" s="451">
        <f t="shared" si="0"/>
        <v>18302</v>
      </c>
      <c r="AL8" s="451">
        <f t="shared" si="0"/>
        <v>3230</v>
      </c>
      <c r="AM8" s="451">
        <f t="shared" si="0"/>
        <v>14256</v>
      </c>
      <c r="AN8" s="451">
        <f t="shared" si="0"/>
        <v>164</v>
      </c>
      <c r="AO8" s="451">
        <f t="shared" si="0"/>
        <v>86</v>
      </c>
      <c r="AP8" s="452">
        <f t="shared" si="0"/>
        <v>162450</v>
      </c>
    </row>
    <row r="9" spans="1:42" s="216" customFormat="1" ht="21" customHeight="1" x14ac:dyDescent="0.35">
      <c r="A9" s="214"/>
      <c r="B9" s="215" t="s">
        <v>35</v>
      </c>
      <c r="C9" s="453">
        <v>16</v>
      </c>
      <c r="D9" s="453">
        <v>42</v>
      </c>
      <c r="E9" s="453">
        <v>955</v>
      </c>
      <c r="F9" s="453">
        <v>97</v>
      </c>
      <c r="G9" s="453">
        <v>178</v>
      </c>
      <c r="H9" s="453">
        <v>0</v>
      </c>
      <c r="I9" s="453">
        <v>267</v>
      </c>
      <c r="J9" s="453">
        <v>910</v>
      </c>
      <c r="K9" s="453">
        <v>89</v>
      </c>
      <c r="L9" s="453">
        <v>356</v>
      </c>
      <c r="M9" s="453">
        <v>53</v>
      </c>
      <c r="N9" s="453">
        <v>119</v>
      </c>
      <c r="O9" s="453">
        <v>219</v>
      </c>
      <c r="P9" s="453">
        <v>183</v>
      </c>
      <c r="Q9" s="453">
        <v>102</v>
      </c>
      <c r="R9" s="453">
        <f>SUM(E9:Q9)</f>
        <v>3528</v>
      </c>
      <c r="S9" s="453">
        <v>1317</v>
      </c>
      <c r="T9" s="453">
        <v>109</v>
      </c>
      <c r="U9" s="453">
        <v>1731</v>
      </c>
      <c r="V9" s="453">
        <v>24449</v>
      </c>
      <c r="W9" s="453">
        <v>1099</v>
      </c>
      <c r="X9" s="453">
        <v>2449</v>
      </c>
      <c r="Y9" s="453">
        <v>1944</v>
      </c>
      <c r="Z9" s="453">
        <v>818</v>
      </c>
      <c r="AA9" s="453">
        <v>5684</v>
      </c>
      <c r="AB9" s="453">
        <v>23879</v>
      </c>
      <c r="AC9" s="453">
        <v>2154</v>
      </c>
      <c r="AD9" s="453">
        <v>14336</v>
      </c>
      <c r="AE9" s="453">
        <v>911</v>
      </c>
      <c r="AF9" s="453">
        <v>2174</v>
      </c>
      <c r="AG9" s="453">
        <v>12751</v>
      </c>
      <c r="AH9" s="453">
        <v>3613</v>
      </c>
      <c r="AI9" s="453">
        <v>3246</v>
      </c>
      <c r="AJ9" s="453">
        <v>20162</v>
      </c>
      <c r="AK9" s="453">
        <v>18302</v>
      </c>
      <c r="AL9" s="453">
        <v>3230</v>
      </c>
      <c r="AM9" s="453">
        <v>14256</v>
      </c>
      <c r="AN9" s="453">
        <v>164</v>
      </c>
      <c r="AO9" s="453">
        <v>86</v>
      </c>
      <c r="AP9" s="454">
        <f>SUM(S9:AO9)+R9+C9+D9</f>
        <v>162450</v>
      </c>
    </row>
    <row r="10" spans="1:42" s="213" customFormat="1" ht="33.9" customHeight="1" x14ac:dyDescent="0.35">
      <c r="A10" s="211" t="s">
        <v>36</v>
      </c>
      <c r="B10" s="217"/>
      <c r="C10" s="455">
        <f>C11+C15+C18+C22+C29+C38</f>
        <v>902</v>
      </c>
      <c r="D10" s="455">
        <f t="shared" ref="D10:AP10" si="1">D11+D15+D18+D22+D29+D38</f>
        <v>125</v>
      </c>
      <c r="E10" s="455">
        <f t="shared" si="1"/>
        <v>12338</v>
      </c>
      <c r="F10" s="455">
        <f t="shared" si="1"/>
        <v>2719</v>
      </c>
      <c r="G10" s="455">
        <f t="shared" si="1"/>
        <v>2984</v>
      </c>
      <c r="H10" s="455">
        <f t="shared" si="1"/>
        <v>552</v>
      </c>
      <c r="I10" s="455">
        <f t="shared" si="1"/>
        <v>5289</v>
      </c>
      <c r="J10" s="455">
        <f t="shared" si="1"/>
        <v>5501</v>
      </c>
      <c r="K10" s="455">
        <f t="shared" si="1"/>
        <v>3641</v>
      </c>
      <c r="L10" s="455">
        <f t="shared" si="1"/>
        <v>5041</v>
      </c>
      <c r="M10" s="455">
        <f t="shared" si="1"/>
        <v>1344</v>
      </c>
      <c r="N10" s="455">
        <f t="shared" si="1"/>
        <v>727</v>
      </c>
      <c r="O10" s="455">
        <f t="shared" si="1"/>
        <v>2474</v>
      </c>
      <c r="P10" s="455">
        <f t="shared" si="1"/>
        <v>1400</v>
      </c>
      <c r="Q10" s="455">
        <f t="shared" si="1"/>
        <v>3405</v>
      </c>
      <c r="R10" s="455">
        <f t="shared" si="1"/>
        <v>47415</v>
      </c>
      <c r="S10" s="455">
        <f t="shared" si="1"/>
        <v>2372</v>
      </c>
      <c r="T10" s="455">
        <f t="shared" si="1"/>
        <v>1756</v>
      </c>
      <c r="U10" s="455">
        <f t="shared" si="1"/>
        <v>13890</v>
      </c>
      <c r="V10" s="455">
        <f t="shared" si="1"/>
        <v>137426</v>
      </c>
      <c r="W10" s="455">
        <f t="shared" si="1"/>
        <v>22315</v>
      </c>
      <c r="X10" s="455">
        <f t="shared" si="1"/>
        <v>4966</v>
      </c>
      <c r="Y10" s="455">
        <f t="shared" si="1"/>
        <v>3594</v>
      </c>
      <c r="Z10" s="455">
        <f t="shared" si="1"/>
        <v>1484</v>
      </c>
      <c r="AA10" s="455">
        <f t="shared" si="1"/>
        <v>14494</v>
      </c>
      <c r="AB10" s="455">
        <f t="shared" si="1"/>
        <v>26801</v>
      </c>
      <c r="AC10" s="455">
        <f t="shared" si="1"/>
        <v>5281</v>
      </c>
      <c r="AD10" s="455">
        <f t="shared" si="1"/>
        <v>46075</v>
      </c>
      <c r="AE10" s="455">
        <f t="shared" si="1"/>
        <v>5107</v>
      </c>
      <c r="AF10" s="455">
        <f t="shared" si="1"/>
        <v>7141</v>
      </c>
      <c r="AG10" s="455">
        <f t="shared" si="1"/>
        <v>49775</v>
      </c>
      <c r="AH10" s="455">
        <f t="shared" si="1"/>
        <v>7245</v>
      </c>
      <c r="AI10" s="455">
        <f t="shared" si="1"/>
        <v>4393</v>
      </c>
      <c r="AJ10" s="455">
        <f t="shared" si="1"/>
        <v>92083</v>
      </c>
      <c r="AK10" s="455">
        <f t="shared" si="1"/>
        <v>100784</v>
      </c>
      <c r="AL10" s="455">
        <f t="shared" si="1"/>
        <v>4982</v>
      </c>
      <c r="AM10" s="455">
        <f t="shared" si="1"/>
        <v>9848</v>
      </c>
      <c r="AN10" s="455">
        <f t="shared" si="1"/>
        <v>2703</v>
      </c>
      <c r="AO10" s="455">
        <f t="shared" si="1"/>
        <v>1</v>
      </c>
      <c r="AP10" s="456">
        <f t="shared" si="1"/>
        <v>612958</v>
      </c>
    </row>
    <row r="11" spans="1:42" s="220" customFormat="1" ht="26.4" customHeight="1" x14ac:dyDescent="0.35">
      <c r="A11" s="218" t="s">
        <v>37</v>
      </c>
      <c r="B11" s="219"/>
      <c r="C11" s="457">
        <f t="shared" ref="C11:Q11" si="2">SUM(C12:C14)</f>
        <v>271</v>
      </c>
      <c r="D11" s="457">
        <f t="shared" si="2"/>
        <v>108</v>
      </c>
      <c r="E11" s="457">
        <f t="shared" si="2"/>
        <v>3303</v>
      </c>
      <c r="F11" s="457">
        <f t="shared" si="2"/>
        <v>227</v>
      </c>
      <c r="G11" s="457">
        <f t="shared" si="2"/>
        <v>773</v>
      </c>
      <c r="H11" s="457">
        <f t="shared" si="2"/>
        <v>245</v>
      </c>
      <c r="I11" s="457">
        <f t="shared" si="2"/>
        <v>2664</v>
      </c>
      <c r="J11" s="457">
        <f t="shared" si="2"/>
        <v>4943</v>
      </c>
      <c r="K11" s="457">
        <f t="shared" si="2"/>
        <v>839</v>
      </c>
      <c r="L11" s="457">
        <f t="shared" si="2"/>
        <v>1689</v>
      </c>
      <c r="M11" s="457">
        <f t="shared" si="2"/>
        <v>309</v>
      </c>
      <c r="N11" s="457">
        <f t="shared" si="2"/>
        <v>132</v>
      </c>
      <c r="O11" s="457">
        <f t="shared" si="2"/>
        <v>955</v>
      </c>
      <c r="P11" s="457">
        <f t="shared" si="2"/>
        <v>227</v>
      </c>
      <c r="Q11" s="457">
        <f t="shared" si="2"/>
        <v>816</v>
      </c>
      <c r="R11" s="457">
        <f t="shared" ref="R11:AP11" si="3">SUM(R12:R14)</f>
        <v>17122</v>
      </c>
      <c r="S11" s="457">
        <f t="shared" si="3"/>
        <v>566</v>
      </c>
      <c r="T11" s="457">
        <f t="shared" si="3"/>
        <v>861</v>
      </c>
      <c r="U11" s="457">
        <f t="shared" si="3"/>
        <v>4373</v>
      </c>
      <c r="V11" s="457">
        <f t="shared" si="3"/>
        <v>40808</v>
      </c>
      <c r="W11" s="457">
        <f t="shared" si="3"/>
        <v>9488</v>
      </c>
      <c r="X11" s="457">
        <f t="shared" si="3"/>
        <v>1470</v>
      </c>
      <c r="Y11" s="457">
        <f t="shared" si="3"/>
        <v>1753</v>
      </c>
      <c r="Z11" s="457">
        <f t="shared" si="3"/>
        <v>1071</v>
      </c>
      <c r="AA11" s="457">
        <f t="shared" si="3"/>
        <v>4513</v>
      </c>
      <c r="AB11" s="457">
        <f t="shared" si="3"/>
        <v>9855</v>
      </c>
      <c r="AC11" s="457">
        <f t="shared" si="3"/>
        <v>1677</v>
      </c>
      <c r="AD11" s="457">
        <f t="shared" si="3"/>
        <v>13249</v>
      </c>
      <c r="AE11" s="457">
        <f t="shared" si="3"/>
        <v>1574</v>
      </c>
      <c r="AF11" s="457">
        <f t="shared" si="3"/>
        <v>2484</v>
      </c>
      <c r="AG11" s="457">
        <f t="shared" si="3"/>
        <v>15591</v>
      </c>
      <c r="AH11" s="457">
        <f t="shared" si="3"/>
        <v>2154</v>
      </c>
      <c r="AI11" s="457">
        <f t="shared" si="3"/>
        <v>1623</v>
      </c>
      <c r="AJ11" s="457">
        <f t="shared" si="3"/>
        <v>28240</v>
      </c>
      <c r="AK11" s="457">
        <f t="shared" si="3"/>
        <v>27884</v>
      </c>
      <c r="AL11" s="457">
        <f t="shared" si="3"/>
        <v>2036</v>
      </c>
      <c r="AM11" s="457">
        <f t="shared" si="3"/>
        <v>2979</v>
      </c>
      <c r="AN11" s="457">
        <f t="shared" si="3"/>
        <v>785</v>
      </c>
      <c r="AO11" s="457">
        <f t="shared" si="3"/>
        <v>1</v>
      </c>
      <c r="AP11" s="458">
        <f t="shared" si="3"/>
        <v>192536</v>
      </c>
    </row>
    <row r="12" spans="1:42" s="216" customFormat="1" ht="21" customHeight="1" x14ac:dyDescent="0.35">
      <c r="A12" s="221"/>
      <c r="B12" s="215" t="s">
        <v>37</v>
      </c>
      <c r="C12" s="453">
        <v>28</v>
      </c>
      <c r="D12" s="453">
        <v>67</v>
      </c>
      <c r="E12" s="453">
        <v>1339</v>
      </c>
      <c r="F12" s="453">
        <v>140</v>
      </c>
      <c r="G12" s="453">
        <v>306</v>
      </c>
      <c r="H12" s="453">
        <v>245</v>
      </c>
      <c r="I12" s="453">
        <v>1527</v>
      </c>
      <c r="J12" s="453">
        <v>95</v>
      </c>
      <c r="K12" s="453">
        <v>239</v>
      </c>
      <c r="L12" s="453">
        <v>744</v>
      </c>
      <c r="M12" s="453">
        <v>261</v>
      </c>
      <c r="N12" s="453">
        <v>74</v>
      </c>
      <c r="O12" s="453">
        <v>668</v>
      </c>
      <c r="P12" s="453">
        <v>41</v>
      </c>
      <c r="Q12" s="453">
        <v>502</v>
      </c>
      <c r="R12" s="453">
        <f>SUM(E12:Q12)</f>
        <v>6181</v>
      </c>
      <c r="S12" s="453">
        <v>221</v>
      </c>
      <c r="T12" s="453">
        <v>473</v>
      </c>
      <c r="U12" s="453">
        <v>2419</v>
      </c>
      <c r="V12" s="453">
        <v>24811</v>
      </c>
      <c r="W12" s="453">
        <v>6031</v>
      </c>
      <c r="X12" s="453">
        <v>1033</v>
      </c>
      <c r="Y12" s="453">
        <v>1401</v>
      </c>
      <c r="Z12" s="453">
        <v>52</v>
      </c>
      <c r="AA12" s="453">
        <v>2923</v>
      </c>
      <c r="AB12" s="453">
        <v>7698</v>
      </c>
      <c r="AC12" s="453">
        <v>1094</v>
      </c>
      <c r="AD12" s="453">
        <v>8941</v>
      </c>
      <c r="AE12" s="453">
        <v>453</v>
      </c>
      <c r="AF12" s="453">
        <v>1720</v>
      </c>
      <c r="AG12" s="453">
        <v>10127</v>
      </c>
      <c r="AH12" s="453">
        <v>1344</v>
      </c>
      <c r="AI12" s="453">
        <v>953</v>
      </c>
      <c r="AJ12" s="453">
        <v>17581</v>
      </c>
      <c r="AK12" s="453">
        <v>15830</v>
      </c>
      <c r="AL12" s="453">
        <v>1374</v>
      </c>
      <c r="AM12" s="453">
        <v>2092</v>
      </c>
      <c r="AN12" s="453">
        <v>449</v>
      </c>
      <c r="AO12" s="453">
        <v>1</v>
      </c>
      <c r="AP12" s="454">
        <f>SUM(S12:AO12)+R12+C12+D12</f>
        <v>115297</v>
      </c>
    </row>
    <row r="13" spans="1:42" s="216" customFormat="1" ht="21" customHeight="1" x14ac:dyDescent="0.35">
      <c r="A13" s="214"/>
      <c r="B13" s="215" t="s">
        <v>38</v>
      </c>
      <c r="C13" s="453">
        <v>51</v>
      </c>
      <c r="D13" s="453">
        <v>0</v>
      </c>
      <c r="E13" s="453">
        <v>895</v>
      </c>
      <c r="F13" s="453">
        <v>28</v>
      </c>
      <c r="G13" s="453">
        <v>169</v>
      </c>
      <c r="H13" s="453">
        <v>0</v>
      </c>
      <c r="I13" s="453">
        <v>458</v>
      </c>
      <c r="J13" s="453">
        <v>1842</v>
      </c>
      <c r="K13" s="453">
        <v>194</v>
      </c>
      <c r="L13" s="453">
        <v>198</v>
      </c>
      <c r="M13" s="453">
        <v>21</v>
      </c>
      <c r="N13" s="453">
        <v>23</v>
      </c>
      <c r="O13" s="453">
        <v>148</v>
      </c>
      <c r="P13" s="453">
        <v>122</v>
      </c>
      <c r="Q13" s="453">
        <v>76</v>
      </c>
      <c r="R13" s="453">
        <f>SUM(E13:Q13)</f>
        <v>4174</v>
      </c>
      <c r="S13" s="453">
        <v>285</v>
      </c>
      <c r="T13" s="453">
        <v>143</v>
      </c>
      <c r="U13" s="453">
        <v>588</v>
      </c>
      <c r="V13" s="453">
        <v>7406</v>
      </c>
      <c r="W13" s="453">
        <v>957</v>
      </c>
      <c r="X13" s="453">
        <v>197</v>
      </c>
      <c r="Y13" s="453">
        <v>297</v>
      </c>
      <c r="Z13" s="453">
        <v>1014</v>
      </c>
      <c r="AA13" s="453">
        <v>1159</v>
      </c>
      <c r="AB13" s="453">
        <v>870</v>
      </c>
      <c r="AC13" s="453">
        <v>258</v>
      </c>
      <c r="AD13" s="453">
        <v>2295</v>
      </c>
      <c r="AE13" s="453">
        <v>831</v>
      </c>
      <c r="AF13" s="453">
        <v>342</v>
      </c>
      <c r="AG13" s="453">
        <v>2675</v>
      </c>
      <c r="AH13" s="453">
        <v>398</v>
      </c>
      <c r="AI13" s="453">
        <v>255</v>
      </c>
      <c r="AJ13" s="453">
        <v>6121</v>
      </c>
      <c r="AK13" s="453">
        <v>5025</v>
      </c>
      <c r="AL13" s="453">
        <v>377</v>
      </c>
      <c r="AM13" s="453">
        <v>435</v>
      </c>
      <c r="AN13" s="453">
        <v>144</v>
      </c>
      <c r="AO13" s="453">
        <v>0</v>
      </c>
      <c r="AP13" s="454">
        <f>SUM(S13:AO13)+R13+C13+D13</f>
        <v>36297</v>
      </c>
    </row>
    <row r="14" spans="1:42" s="216" customFormat="1" ht="21" customHeight="1" x14ac:dyDescent="0.35">
      <c r="A14" s="222"/>
      <c r="B14" s="215" t="s">
        <v>39</v>
      </c>
      <c r="C14" s="453">
        <v>192</v>
      </c>
      <c r="D14" s="453">
        <v>41</v>
      </c>
      <c r="E14" s="453">
        <v>1069</v>
      </c>
      <c r="F14" s="453">
        <v>59</v>
      </c>
      <c r="G14" s="453">
        <v>298</v>
      </c>
      <c r="H14" s="453">
        <v>0</v>
      </c>
      <c r="I14" s="453">
        <v>679</v>
      </c>
      <c r="J14" s="453">
        <v>3006</v>
      </c>
      <c r="K14" s="453">
        <v>406</v>
      </c>
      <c r="L14" s="453">
        <v>747</v>
      </c>
      <c r="M14" s="453">
        <v>27</v>
      </c>
      <c r="N14" s="453">
        <v>35</v>
      </c>
      <c r="O14" s="453">
        <v>139</v>
      </c>
      <c r="P14" s="453">
        <v>64</v>
      </c>
      <c r="Q14" s="453">
        <v>238</v>
      </c>
      <c r="R14" s="453">
        <f>SUM(E14:Q14)</f>
        <v>6767</v>
      </c>
      <c r="S14" s="453">
        <v>60</v>
      </c>
      <c r="T14" s="453">
        <v>245</v>
      </c>
      <c r="U14" s="453">
        <v>1366</v>
      </c>
      <c r="V14" s="453">
        <v>8591</v>
      </c>
      <c r="W14" s="453">
        <v>2500</v>
      </c>
      <c r="X14" s="453">
        <v>240</v>
      </c>
      <c r="Y14" s="453">
        <v>55</v>
      </c>
      <c r="Z14" s="453">
        <v>5</v>
      </c>
      <c r="AA14" s="453">
        <v>431</v>
      </c>
      <c r="AB14" s="453">
        <v>1287</v>
      </c>
      <c r="AC14" s="453">
        <v>325</v>
      </c>
      <c r="AD14" s="453">
        <v>2013</v>
      </c>
      <c r="AE14" s="453">
        <v>290</v>
      </c>
      <c r="AF14" s="453">
        <v>422</v>
      </c>
      <c r="AG14" s="453">
        <v>2789</v>
      </c>
      <c r="AH14" s="453">
        <v>412</v>
      </c>
      <c r="AI14" s="453">
        <v>415</v>
      </c>
      <c r="AJ14" s="453">
        <v>4538</v>
      </c>
      <c r="AK14" s="453">
        <v>7029</v>
      </c>
      <c r="AL14" s="453">
        <v>285</v>
      </c>
      <c r="AM14" s="453">
        <v>452</v>
      </c>
      <c r="AN14" s="453">
        <v>192</v>
      </c>
      <c r="AO14" s="453">
        <v>0</v>
      </c>
      <c r="AP14" s="454">
        <f>SUM(S14:AO14)+R14+C14+D14</f>
        <v>40942</v>
      </c>
    </row>
    <row r="15" spans="1:42" s="220" customFormat="1" ht="26.4" customHeight="1" x14ac:dyDescent="0.35">
      <c r="A15" s="218" t="s">
        <v>40</v>
      </c>
      <c r="B15" s="223"/>
      <c r="C15" s="457">
        <f t="shared" ref="C15:AP15" si="4">SUM(C16:C17)</f>
        <v>66</v>
      </c>
      <c r="D15" s="457">
        <f t="shared" si="4"/>
        <v>2</v>
      </c>
      <c r="E15" s="457">
        <f t="shared" si="4"/>
        <v>1860</v>
      </c>
      <c r="F15" s="457">
        <f t="shared" si="4"/>
        <v>49</v>
      </c>
      <c r="G15" s="457">
        <f t="shared" si="4"/>
        <v>280</v>
      </c>
      <c r="H15" s="457">
        <f t="shared" si="4"/>
        <v>188</v>
      </c>
      <c r="I15" s="457">
        <f t="shared" si="4"/>
        <v>552</v>
      </c>
      <c r="J15" s="457">
        <f t="shared" si="4"/>
        <v>231</v>
      </c>
      <c r="K15" s="457">
        <f t="shared" si="4"/>
        <v>415</v>
      </c>
      <c r="L15" s="457">
        <f t="shared" si="4"/>
        <v>255</v>
      </c>
      <c r="M15" s="457">
        <f t="shared" si="4"/>
        <v>88</v>
      </c>
      <c r="N15" s="457">
        <f t="shared" si="4"/>
        <v>174</v>
      </c>
      <c r="O15" s="457">
        <f t="shared" si="4"/>
        <v>175</v>
      </c>
      <c r="P15" s="457">
        <f t="shared" si="4"/>
        <v>139</v>
      </c>
      <c r="Q15" s="457">
        <f t="shared" si="4"/>
        <v>925</v>
      </c>
      <c r="R15" s="457">
        <f t="shared" si="4"/>
        <v>5331</v>
      </c>
      <c r="S15" s="457">
        <f t="shared" si="4"/>
        <v>144</v>
      </c>
      <c r="T15" s="457">
        <f t="shared" si="4"/>
        <v>80</v>
      </c>
      <c r="U15" s="457">
        <f t="shared" si="4"/>
        <v>1544</v>
      </c>
      <c r="V15" s="457">
        <f t="shared" si="4"/>
        <v>27536</v>
      </c>
      <c r="W15" s="457">
        <f t="shared" si="4"/>
        <v>5643</v>
      </c>
      <c r="X15" s="457">
        <f t="shared" si="4"/>
        <v>868</v>
      </c>
      <c r="Y15" s="457">
        <f t="shared" si="4"/>
        <v>966</v>
      </c>
      <c r="Z15" s="457">
        <f t="shared" si="4"/>
        <v>185</v>
      </c>
      <c r="AA15" s="457">
        <f t="shared" si="4"/>
        <v>4374</v>
      </c>
      <c r="AB15" s="457">
        <f t="shared" si="4"/>
        <v>4544</v>
      </c>
      <c r="AC15" s="457">
        <f t="shared" si="4"/>
        <v>748</v>
      </c>
      <c r="AD15" s="457">
        <f t="shared" si="4"/>
        <v>13749</v>
      </c>
      <c r="AE15" s="457">
        <f t="shared" si="4"/>
        <v>1500</v>
      </c>
      <c r="AF15" s="457">
        <f t="shared" si="4"/>
        <v>1846</v>
      </c>
      <c r="AG15" s="457">
        <f t="shared" si="4"/>
        <v>8740</v>
      </c>
      <c r="AH15" s="457">
        <f t="shared" si="4"/>
        <v>597</v>
      </c>
      <c r="AI15" s="457">
        <f t="shared" si="4"/>
        <v>652</v>
      </c>
      <c r="AJ15" s="457">
        <f t="shared" si="4"/>
        <v>15592</v>
      </c>
      <c r="AK15" s="457">
        <f t="shared" si="4"/>
        <v>15930</v>
      </c>
      <c r="AL15" s="457">
        <f t="shared" si="4"/>
        <v>589</v>
      </c>
      <c r="AM15" s="457">
        <f t="shared" si="4"/>
        <v>1808</v>
      </c>
      <c r="AN15" s="457">
        <f t="shared" si="4"/>
        <v>407</v>
      </c>
      <c r="AO15" s="457">
        <f t="shared" si="4"/>
        <v>0</v>
      </c>
      <c r="AP15" s="458">
        <f t="shared" si="4"/>
        <v>113441</v>
      </c>
    </row>
    <row r="16" spans="1:42" s="216" customFormat="1" ht="21" customHeight="1" x14ac:dyDescent="0.35">
      <c r="A16" s="222"/>
      <c r="B16" s="215" t="s">
        <v>41</v>
      </c>
      <c r="C16" s="453">
        <v>29</v>
      </c>
      <c r="D16" s="453">
        <v>1</v>
      </c>
      <c r="E16" s="453">
        <v>919</v>
      </c>
      <c r="F16" s="453">
        <v>15</v>
      </c>
      <c r="G16" s="453">
        <v>202</v>
      </c>
      <c r="H16" s="453">
        <v>188</v>
      </c>
      <c r="I16" s="453">
        <v>328</v>
      </c>
      <c r="J16" s="453">
        <v>220</v>
      </c>
      <c r="K16" s="453">
        <v>220</v>
      </c>
      <c r="L16" s="453">
        <v>153</v>
      </c>
      <c r="M16" s="453">
        <v>36</v>
      </c>
      <c r="N16" s="453">
        <v>117</v>
      </c>
      <c r="O16" s="453">
        <v>112</v>
      </c>
      <c r="P16" s="453">
        <v>87</v>
      </c>
      <c r="Q16" s="453">
        <v>316</v>
      </c>
      <c r="R16" s="453">
        <f>SUM(E16:Q16)</f>
        <v>2913</v>
      </c>
      <c r="S16" s="453">
        <v>38</v>
      </c>
      <c r="T16" s="453">
        <v>46</v>
      </c>
      <c r="U16" s="453">
        <v>1077</v>
      </c>
      <c r="V16" s="453">
        <v>19772</v>
      </c>
      <c r="W16" s="453">
        <v>5219</v>
      </c>
      <c r="X16" s="453">
        <v>636</v>
      </c>
      <c r="Y16" s="453">
        <v>718</v>
      </c>
      <c r="Z16" s="453">
        <v>166</v>
      </c>
      <c r="AA16" s="453">
        <v>3181</v>
      </c>
      <c r="AB16" s="453">
        <v>1873</v>
      </c>
      <c r="AC16" s="453">
        <v>468</v>
      </c>
      <c r="AD16" s="453">
        <v>10137</v>
      </c>
      <c r="AE16" s="453">
        <v>400</v>
      </c>
      <c r="AF16" s="453">
        <v>1212</v>
      </c>
      <c r="AG16" s="453">
        <v>5488</v>
      </c>
      <c r="AH16" s="453">
        <v>174</v>
      </c>
      <c r="AI16" s="453">
        <v>237</v>
      </c>
      <c r="AJ16" s="453">
        <v>3325</v>
      </c>
      <c r="AK16" s="453">
        <v>7206</v>
      </c>
      <c r="AL16" s="453">
        <v>289</v>
      </c>
      <c r="AM16" s="453">
        <v>738</v>
      </c>
      <c r="AN16" s="453">
        <v>178</v>
      </c>
      <c r="AO16" s="453">
        <v>0</v>
      </c>
      <c r="AP16" s="454">
        <f>SUM(S16:AO16)+R16+C16+D16</f>
        <v>65521</v>
      </c>
    </row>
    <row r="17" spans="1:42" s="216" customFormat="1" ht="21" customHeight="1" x14ac:dyDescent="0.35">
      <c r="A17" s="222"/>
      <c r="B17" s="215" t="s">
        <v>42</v>
      </c>
      <c r="C17" s="453">
        <v>37</v>
      </c>
      <c r="D17" s="453">
        <v>1</v>
      </c>
      <c r="E17" s="453">
        <v>941</v>
      </c>
      <c r="F17" s="453">
        <v>34</v>
      </c>
      <c r="G17" s="453">
        <v>78</v>
      </c>
      <c r="H17" s="453">
        <v>0</v>
      </c>
      <c r="I17" s="453">
        <v>224</v>
      </c>
      <c r="J17" s="453">
        <v>11</v>
      </c>
      <c r="K17" s="453">
        <v>195</v>
      </c>
      <c r="L17" s="453">
        <v>102</v>
      </c>
      <c r="M17" s="453">
        <v>52</v>
      </c>
      <c r="N17" s="453">
        <v>57</v>
      </c>
      <c r="O17" s="453">
        <v>63</v>
      </c>
      <c r="P17" s="453">
        <v>52</v>
      </c>
      <c r="Q17" s="453">
        <v>609</v>
      </c>
      <c r="R17" s="453">
        <f>SUM(E17:Q17)</f>
        <v>2418</v>
      </c>
      <c r="S17" s="453">
        <v>106</v>
      </c>
      <c r="T17" s="453">
        <v>34</v>
      </c>
      <c r="U17" s="453">
        <v>467</v>
      </c>
      <c r="V17" s="453">
        <v>7764</v>
      </c>
      <c r="W17" s="453">
        <v>424</v>
      </c>
      <c r="X17" s="453">
        <v>232</v>
      </c>
      <c r="Y17" s="453">
        <v>248</v>
      </c>
      <c r="Z17" s="453">
        <v>19</v>
      </c>
      <c r="AA17" s="453">
        <v>1193</v>
      </c>
      <c r="AB17" s="453">
        <v>2671</v>
      </c>
      <c r="AC17" s="453">
        <v>280</v>
      </c>
      <c r="AD17" s="453">
        <v>3612</v>
      </c>
      <c r="AE17" s="453">
        <v>1100</v>
      </c>
      <c r="AF17" s="453">
        <v>634</v>
      </c>
      <c r="AG17" s="453">
        <v>3252</v>
      </c>
      <c r="AH17" s="453">
        <v>423</v>
      </c>
      <c r="AI17" s="453">
        <v>415</v>
      </c>
      <c r="AJ17" s="453">
        <v>12267</v>
      </c>
      <c r="AK17" s="453">
        <v>8724</v>
      </c>
      <c r="AL17" s="453">
        <v>300</v>
      </c>
      <c r="AM17" s="453">
        <v>1070</v>
      </c>
      <c r="AN17" s="453">
        <v>229</v>
      </c>
      <c r="AO17" s="453">
        <v>0</v>
      </c>
      <c r="AP17" s="454">
        <f>SUM(S17:AO17)+R17+C17+D17</f>
        <v>47920</v>
      </c>
    </row>
    <row r="18" spans="1:42" s="220" customFormat="1" ht="26.4" customHeight="1" x14ac:dyDescent="0.35">
      <c r="A18" s="218" t="s">
        <v>43</v>
      </c>
      <c r="B18" s="215"/>
      <c r="C18" s="457">
        <f t="shared" ref="C18:AP18" si="5">SUM(C19:C21)</f>
        <v>117</v>
      </c>
      <c r="D18" s="457">
        <f t="shared" si="5"/>
        <v>9</v>
      </c>
      <c r="E18" s="457">
        <f t="shared" si="5"/>
        <v>1367</v>
      </c>
      <c r="F18" s="457">
        <f t="shared" si="5"/>
        <v>88</v>
      </c>
      <c r="G18" s="457">
        <f t="shared" si="5"/>
        <v>229</v>
      </c>
      <c r="H18" s="457">
        <f t="shared" si="5"/>
        <v>0</v>
      </c>
      <c r="I18" s="457">
        <f t="shared" si="5"/>
        <v>509</v>
      </c>
      <c r="J18" s="457">
        <f t="shared" si="5"/>
        <v>14</v>
      </c>
      <c r="K18" s="457">
        <f t="shared" si="5"/>
        <v>754</v>
      </c>
      <c r="L18" s="457">
        <f t="shared" si="5"/>
        <v>789</v>
      </c>
      <c r="M18" s="457">
        <f t="shared" si="5"/>
        <v>163</v>
      </c>
      <c r="N18" s="457">
        <f t="shared" si="5"/>
        <v>73</v>
      </c>
      <c r="O18" s="457">
        <f t="shared" si="5"/>
        <v>173</v>
      </c>
      <c r="P18" s="457">
        <f t="shared" si="5"/>
        <v>265</v>
      </c>
      <c r="Q18" s="457">
        <f t="shared" si="5"/>
        <v>380</v>
      </c>
      <c r="R18" s="457">
        <f t="shared" si="5"/>
        <v>4804</v>
      </c>
      <c r="S18" s="457">
        <f t="shared" si="5"/>
        <v>367</v>
      </c>
      <c r="T18" s="457">
        <f t="shared" si="5"/>
        <v>149</v>
      </c>
      <c r="U18" s="457">
        <f t="shared" si="5"/>
        <v>1716</v>
      </c>
      <c r="V18" s="457">
        <f t="shared" si="5"/>
        <v>16639</v>
      </c>
      <c r="W18" s="457">
        <f t="shared" si="5"/>
        <v>2482</v>
      </c>
      <c r="X18" s="457">
        <f t="shared" si="5"/>
        <v>759</v>
      </c>
      <c r="Y18" s="457">
        <f t="shared" si="5"/>
        <v>220</v>
      </c>
      <c r="Z18" s="457">
        <f t="shared" si="5"/>
        <v>44</v>
      </c>
      <c r="AA18" s="457">
        <f t="shared" si="5"/>
        <v>1079</v>
      </c>
      <c r="AB18" s="457">
        <f t="shared" si="5"/>
        <v>2642</v>
      </c>
      <c r="AC18" s="457">
        <f t="shared" si="5"/>
        <v>528</v>
      </c>
      <c r="AD18" s="457">
        <f t="shared" si="5"/>
        <v>4130</v>
      </c>
      <c r="AE18" s="457">
        <f t="shared" si="5"/>
        <v>130</v>
      </c>
      <c r="AF18" s="457">
        <f t="shared" si="5"/>
        <v>647</v>
      </c>
      <c r="AG18" s="457">
        <f t="shared" si="5"/>
        <v>5481</v>
      </c>
      <c r="AH18" s="457">
        <f t="shared" si="5"/>
        <v>977</v>
      </c>
      <c r="AI18" s="457">
        <f t="shared" si="5"/>
        <v>415</v>
      </c>
      <c r="AJ18" s="457">
        <f t="shared" si="5"/>
        <v>9282</v>
      </c>
      <c r="AK18" s="457">
        <f t="shared" si="5"/>
        <v>14079</v>
      </c>
      <c r="AL18" s="457">
        <f t="shared" si="5"/>
        <v>489</v>
      </c>
      <c r="AM18" s="457">
        <f t="shared" si="5"/>
        <v>1225</v>
      </c>
      <c r="AN18" s="457">
        <f t="shared" si="5"/>
        <v>463</v>
      </c>
      <c r="AO18" s="457">
        <f t="shared" si="5"/>
        <v>0</v>
      </c>
      <c r="AP18" s="458">
        <f t="shared" si="5"/>
        <v>68873</v>
      </c>
    </row>
    <row r="19" spans="1:42" s="216" customFormat="1" ht="21" customHeight="1" x14ac:dyDescent="0.35">
      <c r="A19" s="222"/>
      <c r="B19" s="215" t="s">
        <v>44</v>
      </c>
      <c r="C19" s="453">
        <v>32</v>
      </c>
      <c r="D19" s="453">
        <v>0</v>
      </c>
      <c r="E19" s="453">
        <v>721</v>
      </c>
      <c r="F19" s="453">
        <v>58</v>
      </c>
      <c r="G19" s="453">
        <v>125</v>
      </c>
      <c r="H19" s="453">
        <v>0</v>
      </c>
      <c r="I19" s="453">
        <v>464</v>
      </c>
      <c r="J19" s="453">
        <v>7</v>
      </c>
      <c r="K19" s="453">
        <v>343</v>
      </c>
      <c r="L19" s="453">
        <v>379</v>
      </c>
      <c r="M19" s="453">
        <v>105</v>
      </c>
      <c r="N19" s="453">
        <v>36</v>
      </c>
      <c r="O19" s="453">
        <v>80</v>
      </c>
      <c r="P19" s="453">
        <v>201</v>
      </c>
      <c r="Q19" s="453">
        <v>149</v>
      </c>
      <c r="R19" s="453">
        <f>SUM(E19:Q19)</f>
        <v>2668</v>
      </c>
      <c r="S19" s="453">
        <v>365</v>
      </c>
      <c r="T19" s="453">
        <v>65</v>
      </c>
      <c r="U19" s="453">
        <v>877</v>
      </c>
      <c r="V19" s="453">
        <v>9176</v>
      </c>
      <c r="W19" s="453">
        <v>2068</v>
      </c>
      <c r="X19" s="453">
        <v>281</v>
      </c>
      <c r="Y19" s="453">
        <v>198</v>
      </c>
      <c r="Z19" s="453">
        <v>41</v>
      </c>
      <c r="AA19" s="453">
        <v>946</v>
      </c>
      <c r="AB19" s="453">
        <v>1789</v>
      </c>
      <c r="AC19" s="453">
        <v>310</v>
      </c>
      <c r="AD19" s="453">
        <v>2632</v>
      </c>
      <c r="AE19" s="453">
        <v>107</v>
      </c>
      <c r="AF19" s="453">
        <v>440</v>
      </c>
      <c r="AG19" s="453">
        <v>3854</v>
      </c>
      <c r="AH19" s="453">
        <v>868</v>
      </c>
      <c r="AI19" s="453">
        <v>353</v>
      </c>
      <c r="AJ19" s="453">
        <v>6233</v>
      </c>
      <c r="AK19" s="453">
        <v>8267</v>
      </c>
      <c r="AL19" s="453">
        <v>306</v>
      </c>
      <c r="AM19" s="453">
        <v>931</v>
      </c>
      <c r="AN19" s="453">
        <v>242</v>
      </c>
      <c r="AO19" s="453">
        <v>0</v>
      </c>
      <c r="AP19" s="454">
        <f>SUM(S19:AO19)+R19+C19+D19</f>
        <v>43049</v>
      </c>
    </row>
    <row r="20" spans="1:42" s="216" customFormat="1" ht="21" customHeight="1" x14ac:dyDescent="0.35">
      <c r="A20" s="224"/>
      <c r="B20" s="215" t="s">
        <v>45</v>
      </c>
      <c r="C20" s="453">
        <v>31</v>
      </c>
      <c r="D20" s="453">
        <v>6</v>
      </c>
      <c r="E20" s="453">
        <v>346</v>
      </c>
      <c r="F20" s="453">
        <v>20</v>
      </c>
      <c r="G20" s="453">
        <v>50</v>
      </c>
      <c r="H20" s="453">
        <v>0</v>
      </c>
      <c r="I20" s="453">
        <v>19</v>
      </c>
      <c r="J20" s="453">
        <v>7</v>
      </c>
      <c r="K20" s="453">
        <v>188</v>
      </c>
      <c r="L20" s="453">
        <v>375</v>
      </c>
      <c r="M20" s="453">
        <v>52</v>
      </c>
      <c r="N20" s="453">
        <v>32</v>
      </c>
      <c r="O20" s="453">
        <v>82</v>
      </c>
      <c r="P20" s="453">
        <v>60</v>
      </c>
      <c r="Q20" s="453">
        <v>197</v>
      </c>
      <c r="R20" s="453">
        <f>SUM(E20:Q20)</f>
        <v>1428</v>
      </c>
      <c r="S20" s="453">
        <v>2</v>
      </c>
      <c r="T20" s="453">
        <v>51</v>
      </c>
      <c r="U20" s="453">
        <v>592</v>
      </c>
      <c r="V20" s="453">
        <v>4093</v>
      </c>
      <c r="W20" s="453">
        <v>226</v>
      </c>
      <c r="X20" s="453">
        <v>361</v>
      </c>
      <c r="Y20" s="453">
        <v>20</v>
      </c>
      <c r="Z20" s="453">
        <v>0</v>
      </c>
      <c r="AA20" s="453">
        <v>106</v>
      </c>
      <c r="AB20" s="453">
        <v>516</v>
      </c>
      <c r="AC20" s="453">
        <v>129</v>
      </c>
      <c r="AD20" s="453">
        <v>845</v>
      </c>
      <c r="AE20" s="453">
        <v>17</v>
      </c>
      <c r="AF20" s="453">
        <v>89</v>
      </c>
      <c r="AG20" s="453">
        <v>876</v>
      </c>
      <c r="AH20" s="453">
        <v>53</v>
      </c>
      <c r="AI20" s="453">
        <v>36</v>
      </c>
      <c r="AJ20" s="453">
        <v>1895</v>
      </c>
      <c r="AK20" s="453">
        <v>3566</v>
      </c>
      <c r="AL20" s="453">
        <v>123</v>
      </c>
      <c r="AM20" s="453">
        <v>155</v>
      </c>
      <c r="AN20" s="453">
        <v>112</v>
      </c>
      <c r="AO20" s="453">
        <v>0</v>
      </c>
      <c r="AP20" s="454">
        <f>SUM(S20:AO20)+R20+C20+D20</f>
        <v>15328</v>
      </c>
    </row>
    <row r="21" spans="1:42" s="216" customFormat="1" ht="21" customHeight="1" x14ac:dyDescent="0.35">
      <c r="A21" s="224"/>
      <c r="B21" s="215" t="s">
        <v>46</v>
      </c>
      <c r="C21" s="453">
        <v>54</v>
      </c>
      <c r="D21" s="453">
        <v>3</v>
      </c>
      <c r="E21" s="453">
        <v>300</v>
      </c>
      <c r="F21" s="453">
        <v>10</v>
      </c>
      <c r="G21" s="453">
        <v>54</v>
      </c>
      <c r="H21" s="453">
        <v>0</v>
      </c>
      <c r="I21" s="453">
        <v>26</v>
      </c>
      <c r="J21" s="453">
        <v>0</v>
      </c>
      <c r="K21" s="453">
        <v>223</v>
      </c>
      <c r="L21" s="453">
        <v>35</v>
      </c>
      <c r="M21" s="453">
        <v>6</v>
      </c>
      <c r="N21" s="453">
        <v>5</v>
      </c>
      <c r="O21" s="453">
        <v>11</v>
      </c>
      <c r="P21" s="453">
        <v>4</v>
      </c>
      <c r="Q21" s="453">
        <v>34</v>
      </c>
      <c r="R21" s="453">
        <f>SUM(E21:Q21)</f>
        <v>708</v>
      </c>
      <c r="S21" s="453">
        <v>0</v>
      </c>
      <c r="T21" s="453">
        <v>33</v>
      </c>
      <c r="U21" s="453">
        <v>247</v>
      </c>
      <c r="V21" s="453">
        <v>3370</v>
      </c>
      <c r="W21" s="453">
        <v>188</v>
      </c>
      <c r="X21" s="453">
        <v>117</v>
      </c>
      <c r="Y21" s="453">
        <v>2</v>
      </c>
      <c r="Z21" s="453">
        <v>3</v>
      </c>
      <c r="AA21" s="453">
        <v>27</v>
      </c>
      <c r="AB21" s="453">
        <v>337</v>
      </c>
      <c r="AC21" s="453">
        <v>89</v>
      </c>
      <c r="AD21" s="453">
        <v>653</v>
      </c>
      <c r="AE21" s="453">
        <v>6</v>
      </c>
      <c r="AF21" s="453">
        <v>118</v>
      </c>
      <c r="AG21" s="453">
        <v>751</v>
      </c>
      <c r="AH21" s="453">
        <v>56</v>
      </c>
      <c r="AI21" s="453">
        <v>26</v>
      </c>
      <c r="AJ21" s="453">
        <v>1154</v>
      </c>
      <c r="AK21" s="453">
        <v>2246</v>
      </c>
      <c r="AL21" s="453">
        <v>60</v>
      </c>
      <c r="AM21" s="453">
        <v>139</v>
      </c>
      <c r="AN21" s="453">
        <v>109</v>
      </c>
      <c r="AO21" s="453">
        <v>0</v>
      </c>
      <c r="AP21" s="454">
        <f>SUM(S21:AO21)+R21+C21+D21</f>
        <v>10496</v>
      </c>
    </row>
    <row r="22" spans="1:42" s="220" customFormat="1" ht="26.4" customHeight="1" x14ac:dyDescent="0.35">
      <c r="A22" s="218" t="s">
        <v>47</v>
      </c>
      <c r="B22" s="225"/>
      <c r="C22" s="457">
        <f t="shared" ref="C22:AP22" si="6">SUM(C23:C28)</f>
        <v>254</v>
      </c>
      <c r="D22" s="457">
        <f t="shared" si="6"/>
        <v>6</v>
      </c>
      <c r="E22" s="457">
        <f t="shared" si="6"/>
        <v>2890</v>
      </c>
      <c r="F22" s="457">
        <f t="shared" si="6"/>
        <v>1028</v>
      </c>
      <c r="G22" s="457">
        <f t="shared" si="6"/>
        <v>893</v>
      </c>
      <c r="H22" s="457">
        <f t="shared" si="6"/>
        <v>119</v>
      </c>
      <c r="I22" s="457">
        <f t="shared" si="6"/>
        <v>1163</v>
      </c>
      <c r="J22" s="457">
        <f t="shared" si="6"/>
        <v>265</v>
      </c>
      <c r="K22" s="457">
        <f t="shared" si="6"/>
        <v>894</v>
      </c>
      <c r="L22" s="457">
        <f t="shared" si="6"/>
        <v>1143</v>
      </c>
      <c r="M22" s="457">
        <f t="shared" si="6"/>
        <v>211</v>
      </c>
      <c r="N22" s="457">
        <f t="shared" si="6"/>
        <v>198</v>
      </c>
      <c r="O22" s="457">
        <f t="shared" si="6"/>
        <v>282</v>
      </c>
      <c r="P22" s="457">
        <f t="shared" si="6"/>
        <v>613</v>
      </c>
      <c r="Q22" s="457">
        <f t="shared" si="6"/>
        <v>610</v>
      </c>
      <c r="R22" s="457">
        <f t="shared" si="6"/>
        <v>10309</v>
      </c>
      <c r="S22" s="457">
        <f t="shared" si="6"/>
        <v>982</v>
      </c>
      <c r="T22" s="457">
        <f t="shared" si="6"/>
        <v>418</v>
      </c>
      <c r="U22" s="457">
        <f t="shared" si="6"/>
        <v>3710</v>
      </c>
      <c r="V22" s="457">
        <f t="shared" si="6"/>
        <v>28448</v>
      </c>
      <c r="W22" s="457">
        <f t="shared" si="6"/>
        <v>3059</v>
      </c>
      <c r="X22" s="457">
        <f t="shared" si="6"/>
        <v>876</v>
      </c>
      <c r="Y22" s="457">
        <f t="shared" si="6"/>
        <v>253</v>
      </c>
      <c r="Z22" s="457">
        <f t="shared" si="6"/>
        <v>164</v>
      </c>
      <c r="AA22" s="457">
        <f t="shared" si="6"/>
        <v>3382</v>
      </c>
      <c r="AB22" s="457">
        <f t="shared" si="6"/>
        <v>5760</v>
      </c>
      <c r="AC22" s="457">
        <f t="shared" si="6"/>
        <v>1080</v>
      </c>
      <c r="AD22" s="457">
        <f t="shared" si="6"/>
        <v>8832</v>
      </c>
      <c r="AE22" s="457">
        <f t="shared" si="6"/>
        <v>1718</v>
      </c>
      <c r="AF22" s="457">
        <f t="shared" si="6"/>
        <v>1361</v>
      </c>
      <c r="AG22" s="457">
        <f t="shared" si="6"/>
        <v>10842</v>
      </c>
      <c r="AH22" s="457">
        <f t="shared" si="6"/>
        <v>2081</v>
      </c>
      <c r="AI22" s="457">
        <f t="shared" si="6"/>
        <v>934</v>
      </c>
      <c r="AJ22" s="457">
        <f t="shared" si="6"/>
        <v>21189</v>
      </c>
      <c r="AK22" s="457">
        <f t="shared" si="6"/>
        <v>22346</v>
      </c>
      <c r="AL22" s="457">
        <f t="shared" si="6"/>
        <v>1037</v>
      </c>
      <c r="AM22" s="457">
        <f t="shared" si="6"/>
        <v>2127</v>
      </c>
      <c r="AN22" s="457">
        <f t="shared" si="6"/>
        <v>598</v>
      </c>
      <c r="AO22" s="457">
        <f t="shared" si="6"/>
        <v>0</v>
      </c>
      <c r="AP22" s="458">
        <f t="shared" si="6"/>
        <v>131766</v>
      </c>
    </row>
    <row r="23" spans="1:42" s="216" customFormat="1" ht="21" customHeight="1" x14ac:dyDescent="0.35">
      <c r="A23" s="224"/>
      <c r="B23" s="215" t="s">
        <v>48</v>
      </c>
      <c r="C23" s="453">
        <v>7</v>
      </c>
      <c r="D23" s="453">
        <v>0</v>
      </c>
      <c r="E23" s="453">
        <v>521</v>
      </c>
      <c r="F23" s="453">
        <v>43</v>
      </c>
      <c r="G23" s="453">
        <v>111</v>
      </c>
      <c r="H23" s="453">
        <v>0</v>
      </c>
      <c r="I23" s="453">
        <v>2</v>
      </c>
      <c r="J23" s="453">
        <v>0</v>
      </c>
      <c r="K23" s="453">
        <v>132</v>
      </c>
      <c r="L23" s="453">
        <v>65</v>
      </c>
      <c r="M23" s="453">
        <v>0</v>
      </c>
      <c r="N23" s="453">
        <v>21</v>
      </c>
      <c r="O23" s="453">
        <v>23</v>
      </c>
      <c r="P23" s="453">
        <v>13</v>
      </c>
      <c r="Q23" s="453">
        <v>86</v>
      </c>
      <c r="R23" s="453">
        <f t="shared" ref="R23:R28" si="7">SUM(E23:Q23)</f>
        <v>1017</v>
      </c>
      <c r="S23" s="453">
        <v>44</v>
      </c>
      <c r="T23" s="453">
        <v>45</v>
      </c>
      <c r="U23" s="453">
        <v>653</v>
      </c>
      <c r="V23" s="453">
        <v>4810</v>
      </c>
      <c r="W23" s="453">
        <v>203</v>
      </c>
      <c r="X23" s="453">
        <v>85</v>
      </c>
      <c r="Y23" s="453">
        <v>17</v>
      </c>
      <c r="Z23" s="453">
        <v>75</v>
      </c>
      <c r="AA23" s="453">
        <v>141</v>
      </c>
      <c r="AB23" s="453">
        <v>704</v>
      </c>
      <c r="AC23" s="453">
        <v>146</v>
      </c>
      <c r="AD23" s="453">
        <v>1102</v>
      </c>
      <c r="AE23" s="453">
        <v>2</v>
      </c>
      <c r="AF23" s="453">
        <v>124</v>
      </c>
      <c r="AG23" s="453">
        <v>1229</v>
      </c>
      <c r="AH23" s="453">
        <v>217</v>
      </c>
      <c r="AI23" s="453">
        <v>98</v>
      </c>
      <c r="AJ23" s="453">
        <v>4112</v>
      </c>
      <c r="AK23" s="453">
        <v>3281</v>
      </c>
      <c r="AL23" s="453">
        <v>86</v>
      </c>
      <c r="AM23" s="453">
        <v>206</v>
      </c>
      <c r="AN23" s="453">
        <v>107</v>
      </c>
      <c r="AO23" s="453">
        <v>0</v>
      </c>
      <c r="AP23" s="454">
        <f t="shared" ref="AP23:AP28" si="8">SUM(S23:AO23)+R23+C23+D23</f>
        <v>18511</v>
      </c>
    </row>
    <row r="24" spans="1:42" s="216" customFormat="1" ht="21" customHeight="1" x14ac:dyDescent="0.35">
      <c r="A24" s="224"/>
      <c r="B24" s="215" t="s">
        <v>49</v>
      </c>
      <c r="C24" s="453">
        <v>16</v>
      </c>
      <c r="D24" s="453">
        <v>0</v>
      </c>
      <c r="E24" s="453">
        <v>504</v>
      </c>
      <c r="F24" s="453">
        <v>399</v>
      </c>
      <c r="G24" s="453">
        <v>263</v>
      </c>
      <c r="H24" s="453">
        <v>0</v>
      </c>
      <c r="I24" s="453">
        <v>111</v>
      </c>
      <c r="J24" s="453">
        <v>130</v>
      </c>
      <c r="K24" s="453">
        <v>81</v>
      </c>
      <c r="L24" s="453">
        <v>116</v>
      </c>
      <c r="M24" s="453">
        <v>79</v>
      </c>
      <c r="N24" s="453">
        <v>4</v>
      </c>
      <c r="O24" s="453">
        <v>6</v>
      </c>
      <c r="P24" s="453">
        <v>3</v>
      </c>
      <c r="Q24" s="453">
        <v>125</v>
      </c>
      <c r="R24" s="453">
        <f t="shared" si="7"/>
        <v>1821</v>
      </c>
      <c r="S24" s="453">
        <v>1</v>
      </c>
      <c r="T24" s="453">
        <v>13</v>
      </c>
      <c r="U24" s="453">
        <v>447</v>
      </c>
      <c r="V24" s="453">
        <v>2715</v>
      </c>
      <c r="W24" s="453">
        <v>139</v>
      </c>
      <c r="X24" s="453">
        <v>70</v>
      </c>
      <c r="Y24" s="453">
        <v>7</v>
      </c>
      <c r="Z24" s="453">
        <v>0</v>
      </c>
      <c r="AA24" s="453">
        <v>102</v>
      </c>
      <c r="AB24" s="453">
        <v>365</v>
      </c>
      <c r="AC24" s="453">
        <v>97</v>
      </c>
      <c r="AD24" s="453">
        <v>662</v>
      </c>
      <c r="AE24" s="453">
        <v>14</v>
      </c>
      <c r="AF24" s="453">
        <v>145</v>
      </c>
      <c r="AG24" s="453">
        <v>493</v>
      </c>
      <c r="AH24" s="453">
        <v>63</v>
      </c>
      <c r="AI24" s="453">
        <v>51</v>
      </c>
      <c r="AJ24" s="453">
        <v>1657</v>
      </c>
      <c r="AK24" s="453">
        <v>2147</v>
      </c>
      <c r="AL24" s="453">
        <v>43</v>
      </c>
      <c r="AM24" s="453">
        <v>110</v>
      </c>
      <c r="AN24" s="453">
        <v>80</v>
      </c>
      <c r="AO24" s="453">
        <v>0</v>
      </c>
      <c r="AP24" s="454">
        <f t="shared" si="8"/>
        <v>11258</v>
      </c>
    </row>
    <row r="25" spans="1:42" s="216" customFormat="1" ht="21" customHeight="1" x14ac:dyDescent="0.35">
      <c r="A25" s="224"/>
      <c r="B25" s="215" t="s">
        <v>50</v>
      </c>
      <c r="C25" s="453">
        <v>7</v>
      </c>
      <c r="D25" s="453">
        <v>1</v>
      </c>
      <c r="E25" s="453">
        <v>204</v>
      </c>
      <c r="F25" s="453">
        <v>3</v>
      </c>
      <c r="G25" s="453">
        <v>127</v>
      </c>
      <c r="H25" s="453">
        <v>0</v>
      </c>
      <c r="I25" s="453">
        <v>23</v>
      </c>
      <c r="J25" s="453">
        <v>0</v>
      </c>
      <c r="K25" s="453">
        <v>28</v>
      </c>
      <c r="L25" s="453">
        <v>62</v>
      </c>
      <c r="M25" s="453">
        <v>0</v>
      </c>
      <c r="N25" s="453">
        <v>3</v>
      </c>
      <c r="O25" s="453">
        <v>46</v>
      </c>
      <c r="P25" s="453">
        <v>26</v>
      </c>
      <c r="Q25" s="453">
        <v>36</v>
      </c>
      <c r="R25" s="453">
        <f t="shared" si="7"/>
        <v>558</v>
      </c>
      <c r="S25" s="453">
        <v>1</v>
      </c>
      <c r="T25" s="453">
        <v>14</v>
      </c>
      <c r="U25" s="453">
        <v>144</v>
      </c>
      <c r="V25" s="453">
        <v>1304</v>
      </c>
      <c r="W25" s="453">
        <v>31</v>
      </c>
      <c r="X25" s="453">
        <v>16</v>
      </c>
      <c r="Y25" s="453">
        <v>8</v>
      </c>
      <c r="Z25" s="453">
        <v>0</v>
      </c>
      <c r="AA25" s="453">
        <v>19</v>
      </c>
      <c r="AB25" s="453">
        <v>206</v>
      </c>
      <c r="AC25" s="453">
        <v>51</v>
      </c>
      <c r="AD25" s="453">
        <v>394</v>
      </c>
      <c r="AE25" s="453">
        <v>0</v>
      </c>
      <c r="AF25" s="453">
        <v>24</v>
      </c>
      <c r="AG25" s="453">
        <v>209</v>
      </c>
      <c r="AH25" s="453">
        <v>42</v>
      </c>
      <c r="AI25" s="453">
        <v>21</v>
      </c>
      <c r="AJ25" s="453">
        <v>1768</v>
      </c>
      <c r="AK25" s="453">
        <v>1176</v>
      </c>
      <c r="AL25" s="453">
        <v>33</v>
      </c>
      <c r="AM25" s="453">
        <v>77</v>
      </c>
      <c r="AN25" s="453">
        <v>34</v>
      </c>
      <c r="AO25" s="453">
        <v>0</v>
      </c>
      <c r="AP25" s="454">
        <f t="shared" si="8"/>
        <v>6138</v>
      </c>
    </row>
    <row r="26" spans="1:42" s="216" customFormat="1" ht="21" customHeight="1" x14ac:dyDescent="0.35">
      <c r="A26" s="224"/>
      <c r="B26" s="215" t="s">
        <v>51</v>
      </c>
      <c r="C26" s="453">
        <v>188</v>
      </c>
      <c r="D26" s="453">
        <v>2</v>
      </c>
      <c r="E26" s="453">
        <v>1146</v>
      </c>
      <c r="F26" s="453">
        <v>225</v>
      </c>
      <c r="G26" s="453">
        <v>282</v>
      </c>
      <c r="H26" s="453">
        <v>119</v>
      </c>
      <c r="I26" s="453">
        <v>724</v>
      </c>
      <c r="J26" s="453">
        <v>123</v>
      </c>
      <c r="K26" s="453">
        <v>316</v>
      </c>
      <c r="L26" s="453">
        <v>656</v>
      </c>
      <c r="M26" s="453">
        <v>19</v>
      </c>
      <c r="N26" s="453">
        <v>83</v>
      </c>
      <c r="O26" s="453">
        <v>128</v>
      </c>
      <c r="P26" s="453">
        <v>541</v>
      </c>
      <c r="Q26" s="453">
        <v>257</v>
      </c>
      <c r="R26" s="453">
        <f t="shared" si="7"/>
        <v>4619</v>
      </c>
      <c r="S26" s="453">
        <v>724</v>
      </c>
      <c r="T26" s="453">
        <v>157</v>
      </c>
      <c r="U26" s="453">
        <v>1438</v>
      </c>
      <c r="V26" s="453">
        <v>12290</v>
      </c>
      <c r="W26" s="453">
        <v>1007</v>
      </c>
      <c r="X26" s="453">
        <v>543</v>
      </c>
      <c r="Y26" s="453">
        <v>211</v>
      </c>
      <c r="Z26" s="453">
        <v>68</v>
      </c>
      <c r="AA26" s="453">
        <v>2716</v>
      </c>
      <c r="AB26" s="453">
        <v>3398</v>
      </c>
      <c r="AC26" s="453">
        <v>527</v>
      </c>
      <c r="AD26" s="453">
        <v>5174</v>
      </c>
      <c r="AE26" s="453">
        <v>1671</v>
      </c>
      <c r="AF26" s="453">
        <v>829</v>
      </c>
      <c r="AG26" s="453">
        <v>7463</v>
      </c>
      <c r="AH26" s="453">
        <v>1415</v>
      </c>
      <c r="AI26" s="453">
        <v>565</v>
      </c>
      <c r="AJ26" s="453">
        <v>8461</v>
      </c>
      <c r="AK26" s="453">
        <v>10563</v>
      </c>
      <c r="AL26" s="453">
        <v>730</v>
      </c>
      <c r="AM26" s="453">
        <v>1395</v>
      </c>
      <c r="AN26" s="453">
        <v>200</v>
      </c>
      <c r="AO26" s="453">
        <v>0</v>
      </c>
      <c r="AP26" s="454">
        <f t="shared" si="8"/>
        <v>66354</v>
      </c>
    </row>
    <row r="27" spans="1:42" s="216" customFormat="1" ht="21" customHeight="1" x14ac:dyDescent="0.35">
      <c r="A27" s="224"/>
      <c r="B27" s="215" t="s">
        <v>52</v>
      </c>
      <c r="C27" s="453">
        <v>3</v>
      </c>
      <c r="D27" s="453">
        <v>0</v>
      </c>
      <c r="E27" s="453">
        <v>103</v>
      </c>
      <c r="F27" s="453">
        <v>279</v>
      </c>
      <c r="G27" s="453">
        <v>41</v>
      </c>
      <c r="H27" s="453">
        <v>0</v>
      </c>
      <c r="I27" s="453">
        <v>27</v>
      </c>
      <c r="J27" s="453">
        <v>0</v>
      </c>
      <c r="K27" s="453">
        <v>151</v>
      </c>
      <c r="L27" s="453">
        <v>98</v>
      </c>
      <c r="M27" s="453">
        <v>100</v>
      </c>
      <c r="N27" s="453">
        <v>1</v>
      </c>
      <c r="O27" s="453">
        <v>10</v>
      </c>
      <c r="P27" s="453">
        <v>0</v>
      </c>
      <c r="Q27" s="453">
        <v>32</v>
      </c>
      <c r="R27" s="453">
        <f t="shared" si="7"/>
        <v>842</v>
      </c>
      <c r="S27" s="453">
        <v>1</v>
      </c>
      <c r="T27" s="453">
        <v>7</v>
      </c>
      <c r="U27" s="453">
        <v>256</v>
      </c>
      <c r="V27" s="453">
        <v>1767</v>
      </c>
      <c r="W27" s="453">
        <v>110</v>
      </c>
      <c r="X27" s="453">
        <v>69</v>
      </c>
      <c r="Y27" s="453">
        <v>1</v>
      </c>
      <c r="Z27" s="453">
        <v>0</v>
      </c>
      <c r="AA27" s="453">
        <v>165</v>
      </c>
      <c r="AB27" s="453">
        <v>391</v>
      </c>
      <c r="AC27" s="453">
        <v>73</v>
      </c>
      <c r="AD27" s="453">
        <v>471</v>
      </c>
      <c r="AE27" s="453">
        <v>24</v>
      </c>
      <c r="AF27" s="453">
        <v>133</v>
      </c>
      <c r="AG27" s="453">
        <v>259</v>
      </c>
      <c r="AH27" s="453">
        <v>74</v>
      </c>
      <c r="AI27" s="453">
        <v>26</v>
      </c>
      <c r="AJ27" s="453">
        <v>1468</v>
      </c>
      <c r="AK27" s="453">
        <v>2297</v>
      </c>
      <c r="AL27" s="453">
        <v>48</v>
      </c>
      <c r="AM27" s="453">
        <v>71</v>
      </c>
      <c r="AN27" s="453">
        <v>62</v>
      </c>
      <c r="AO27" s="453">
        <v>0</v>
      </c>
      <c r="AP27" s="454">
        <f t="shared" si="8"/>
        <v>8618</v>
      </c>
    </row>
    <row r="28" spans="1:42" s="216" customFormat="1" ht="21" customHeight="1" x14ac:dyDescent="0.35">
      <c r="A28" s="224"/>
      <c r="B28" s="215" t="s">
        <v>53</v>
      </c>
      <c r="C28" s="453">
        <v>33</v>
      </c>
      <c r="D28" s="453">
        <v>3</v>
      </c>
      <c r="E28" s="453">
        <v>412</v>
      </c>
      <c r="F28" s="453">
        <v>79</v>
      </c>
      <c r="G28" s="453">
        <v>69</v>
      </c>
      <c r="H28" s="453">
        <v>0</v>
      </c>
      <c r="I28" s="453">
        <v>276</v>
      </c>
      <c r="J28" s="453">
        <v>12</v>
      </c>
      <c r="K28" s="453">
        <v>186</v>
      </c>
      <c r="L28" s="453">
        <v>146</v>
      </c>
      <c r="M28" s="453">
        <v>13</v>
      </c>
      <c r="N28" s="453">
        <v>86</v>
      </c>
      <c r="O28" s="453">
        <v>69</v>
      </c>
      <c r="P28" s="453">
        <v>30</v>
      </c>
      <c r="Q28" s="453">
        <v>74</v>
      </c>
      <c r="R28" s="453">
        <f t="shared" si="7"/>
        <v>1452</v>
      </c>
      <c r="S28" s="453">
        <v>211</v>
      </c>
      <c r="T28" s="453">
        <v>182</v>
      </c>
      <c r="U28" s="453">
        <v>772</v>
      </c>
      <c r="V28" s="453">
        <v>5562</v>
      </c>
      <c r="W28" s="453">
        <v>1569</v>
      </c>
      <c r="X28" s="453">
        <v>93</v>
      </c>
      <c r="Y28" s="453">
        <v>9</v>
      </c>
      <c r="Z28" s="453">
        <v>21</v>
      </c>
      <c r="AA28" s="453">
        <v>239</v>
      </c>
      <c r="AB28" s="453">
        <v>696</v>
      </c>
      <c r="AC28" s="453">
        <v>186</v>
      </c>
      <c r="AD28" s="453">
        <v>1029</v>
      </c>
      <c r="AE28" s="453">
        <v>7</v>
      </c>
      <c r="AF28" s="453">
        <v>106</v>
      </c>
      <c r="AG28" s="453">
        <v>1189</v>
      </c>
      <c r="AH28" s="453">
        <v>270</v>
      </c>
      <c r="AI28" s="453">
        <v>173</v>
      </c>
      <c r="AJ28" s="453">
        <v>3723</v>
      </c>
      <c r="AK28" s="453">
        <v>2882</v>
      </c>
      <c r="AL28" s="453">
        <v>97</v>
      </c>
      <c r="AM28" s="453">
        <v>268</v>
      </c>
      <c r="AN28" s="453">
        <v>115</v>
      </c>
      <c r="AO28" s="453">
        <v>0</v>
      </c>
      <c r="AP28" s="454">
        <f t="shared" si="8"/>
        <v>20887</v>
      </c>
    </row>
    <row r="29" spans="1:42" s="220" customFormat="1" ht="26.4" customHeight="1" x14ac:dyDescent="0.35">
      <c r="A29" s="218" t="s">
        <v>54</v>
      </c>
      <c r="B29" s="225"/>
      <c r="C29" s="457">
        <f t="shared" ref="C29:Q29" si="9">SUM(C30:C37)</f>
        <v>194</v>
      </c>
      <c r="D29" s="457">
        <f t="shared" si="9"/>
        <v>0</v>
      </c>
      <c r="E29" s="457">
        <f t="shared" si="9"/>
        <v>2916</v>
      </c>
      <c r="F29" s="457">
        <f t="shared" si="9"/>
        <v>1327</v>
      </c>
      <c r="G29" s="457">
        <f t="shared" si="9"/>
        <v>806</v>
      </c>
      <c r="H29" s="457">
        <f t="shared" si="9"/>
        <v>0</v>
      </c>
      <c r="I29" s="457">
        <f t="shared" si="9"/>
        <v>399</v>
      </c>
      <c r="J29" s="457">
        <f t="shared" si="9"/>
        <v>46</v>
      </c>
      <c r="K29" s="457">
        <f t="shared" si="9"/>
        <v>739</v>
      </c>
      <c r="L29" s="457">
        <f t="shared" si="9"/>
        <v>1160</v>
      </c>
      <c r="M29" s="457">
        <f t="shared" si="9"/>
        <v>573</v>
      </c>
      <c r="N29" s="457">
        <f t="shared" si="9"/>
        <v>150</v>
      </c>
      <c r="O29" s="457">
        <f t="shared" si="9"/>
        <v>887</v>
      </c>
      <c r="P29" s="457">
        <f t="shared" si="9"/>
        <v>153</v>
      </c>
      <c r="Q29" s="457">
        <f t="shared" si="9"/>
        <v>665</v>
      </c>
      <c r="R29" s="457">
        <f t="shared" ref="R29:AP29" si="10">SUM(R30:R37)</f>
        <v>9821</v>
      </c>
      <c r="S29" s="457">
        <f t="shared" si="10"/>
        <v>313</v>
      </c>
      <c r="T29" s="457">
        <f t="shared" si="10"/>
        <v>246</v>
      </c>
      <c r="U29" s="457">
        <f t="shared" si="10"/>
        <v>2540</v>
      </c>
      <c r="V29" s="457">
        <f t="shared" si="10"/>
        <v>23269</v>
      </c>
      <c r="W29" s="457">
        <f t="shared" si="10"/>
        <v>1573</v>
      </c>
      <c r="X29" s="457">
        <f t="shared" si="10"/>
        <v>990</v>
      </c>
      <c r="Y29" s="457">
        <f t="shared" si="10"/>
        <v>397</v>
      </c>
      <c r="Z29" s="457">
        <f t="shared" si="10"/>
        <v>19</v>
      </c>
      <c r="AA29" s="457">
        <f t="shared" si="10"/>
        <v>1044</v>
      </c>
      <c r="AB29" s="457">
        <f t="shared" si="10"/>
        <v>3965</v>
      </c>
      <c r="AC29" s="457">
        <f t="shared" si="10"/>
        <v>1247</v>
      </c>
      <c r="AD29" s="457">
        <f t="shared" si="10"/>
        <v>6030</v>
      </c>
      <c r="AE29" s="457">
        <f t="shared" si="10"/>
        <v>156</v>
      </c>
      <c r="AF29" s="457">
        <f t="shared" si="10"/>
        <v>755</v>
      </c>
      <c r="AG29" s="457">
        <f t="shared" si="10"/>
        <v>9075</v>
      </c>
      <c r="AH29" s="457">
        <f t="shared" si="10"/>
        <v>1436</v>
      </c>
      <c r="AI29" s="457">
        <f t="shared" si="10"/>
        <v>656</v>
      </c>
      <c r="AJ29" s="457">
        <f t="shared" si="10"/>
        <v>17763</v>
      </c>
      <c r="AK29" s="457">
        <f t="shared" si="10"/>
        <v>20537</v>
      </c>
      <c r="AL29" s="457">
        <f t="shared" si="10"/>
        <v>818</v>
      </c>
      <c r="AM29" s="457">
        <f t="shared" si="10"/>
        <v>1653</v>
      </c>
      <c r="AN29" s="457">
        <f t="shared" si="10"/>
        <v>446</v>
      </c>
      <c r="AO29" s="457">
        <f t="shared" si="10"/>
        <v>0</v>
      </c>
      <c r="AP29" s="458">
        <f t="shared" si="10"/>
        <v>104943</v>
      </c>
    </row>
    <row r="30" spans="1:42" s="216" customFormat="1" ht="21" customHeight="1" x14ac:dyDescent="0.35">
      <c r="A30" s="224"/>
      <c r="B30" s="215" t="s">
        <v>55</v>
      </c>
      <c r="C30" s="453">
        <v>18</v>
      </c>
      <c r="D30" s="453">
        <v>0</v>
      </c>
      <c r="E30" s="453">
        <v>509</v>
      </c>
      <c r="F30" s="453">
        <v>56</v>
      </c>
      <c r="G30" s="453">
        <v>146</v>
      </c>
      <c r="H30" s="453">
        <v>0</v>
      </c>
      <c r="I30" s="453">
        <v>87</v>
      </c>
      <c r="J30" s="453">
        <v>8</v>
      </c>
      <c r="K30" s="453">
        <v>38</v>
      </c>
      <c r="L30" s="453">
        <v>71</v>
      </c>
      <c r="M30" s="453">
        <v>59</v>
      </c>
      <c r="N30" s="453">
        <v>3</v>
      </c>
      <c r="O30" s="453">
        <v>218</v>
      </c>
      <c r="P30" s="453">
        <v>61</v>
      </c>
      <c r="Q30" s="453">
        <v>144</v>
      </c>
      <c r="R30" s="453">
        <f t="shared" ref="R30:R38" si="11">SUM(E30:Q30)</f>
        <v>1400</v>
      </c>
      <c r="S30" s="453">
        <v>110</v>
      </c>
      <c r="T30" s="453">
        <v>32</v>
      </c>
      <c r="U30" s="453">
        <v>447</v>
      </c>
      <c r="V30" s="453">
        <v>6026</v>
      </c>
      <c r="W30" s="453">
        <v>666</v>
      </c>
      <c r="X30" s="453">
        <v>418</v>
      </c>
      <c r="Y30" s="453">
        <v>77</v>
      </c>
      <c r="Z30" s="453">
        <v>14</v>
      </c>
      <c r="AA30" s="453">
        <v>278</v>
      </c>
      <c r="AB30" s="453">
        <v>854</v>
      </c>
      <c r="AC30" s="453">
        <v>328</v>
      </c>
      <c r="AD30" s="453">
        <v>1342</v>
      </c>
      <c r="AE30" s="453">
        <v>4</v>
      </c>
      <c r="AF30" s="453">
        <v>259</v>
      </c>
      <c r="AG30" s="453">
        <v>1676</v>
      </c>
      <c r="AH30" s="453">
        <v>589</v>
      </c>
      <c r="AI30" s="453">
        <v>273</v>
      </c>
      <c r="AJ30" s="453">
        <v>4110</v>
      </c>
      <c r="AK30" s="453">
        <v>5188</v>
      </c>
      <c r="AL30" s="453">
        <v>272</v>
      </c>
      <c r="AM30" s="453">
        <v>482</v>
      </c>
      <c r="AN30" s="453">
        <v>127</v>
      </c>
      <c r="AO30" s="453">
        <v>0</v>
      </c>
      <c r="AP30" s="454">
        <f t="shared" ref="AP30:AP38" si="12">SUM(S30:AO30)+R30+C30+D30</f>
        <v>24990</v>
      </c>
    </row>
    <row r="31" spans="1:42" s="216" customFormat="1" ht="21" customHeight="1" x14ac:dyDescent="0.35">
      <c r="A31" s="224"/>
      <c r="B31" s="215" t="s">
        <v>56</v>
      </c>
      <c r="C31" s="453">
        <v>21</v>
      </c>
      <c r="D31" s="453">
        <v>0</v>
      </c>
      <c r="E31" s="453">
        <v>65</v>
      </c>
      <c r="F31" s="453">
        <v>3</v>
      </c>
      <c r="G31" s="453">
        <v>7</v>
      </c>
      <c r="H31" s="453">
        <v>0</v>
      </c>
      <c r="I31" s="453">
        <v>0</v>
      </c>
      <c r="J31" s="453">
        <v>0</v>
      </c>
      <c r="K31" s="453">
        <v>14</v>
      </c>
      <c r="L31" s="453">
        <v>28</v>
      </c>
      <c r="M31" s="453">
        <v>0</v>
      </c>
      <c r="N31" s="453">
        <v>0</v>
      </c>
      <c r="O31" s="453">
        <v>26</v>
      </c>
      <c r="P31" s="453">
        <v>1</v>
      </c>
      <c r="Q31" s="453">
        <v>31</v>
      </c>
      <c r="R31" s="453">
        <f t="shared" si="11"/>
        <v>175</v>
      </c>
      <c r="S31" s="453">
        <v>0</v>
      </c>
      <c r="T31" s="453">
        <v>26</v>
      </c>
      <c r="U31" s="453">
        <v>119</v>
      </c>
      <c r="V31" s="453">
        <v>637</v>
      </c>
      <c r="W31" s="453">
        <v>16</v>
      </c>
      <c r="X31" s="453">
        <v>5</v>
      </c>
      <c r="Y31" s="453">
        <v>9</v>
      </c>
      <c r="Z31" s="453">
        <v>0</v>
      </c>
      <c r="AA31" s="453">
        <v>8</v>
      </c>
      <c r="AB31" s="453">
        <v>128</v>
      </c>
      <c r="AC31" s="453">
        <v>14</v>
      </c>
      <c r="AD31" s="453">
        <v>142</v>
      </c>
      <c r="AE31" s="453">
        <v>1</v>
      </c>
      <c r="AF31" s="453">
        <v>9</v>
      </c>
      <c r="AG31" s="453">
        <v>82</v>
      </c>
      <c r="AH31" s="453">
        <v>18</v>
      </c>
      <c r="AI31" s="453">
        <v>0</v>
      </c>
      <c r="AJ31" s="453">
        <v>186</v>
      </c>
      <c r="AK31" s="453">
        <v>1310</v>
      </c>
      <c r="AL31" s="453">
        <v>11</v>
      </c>
      <c r="AM31" s="453">
        <v>19</v>
      </c>
      <c r="AN31" s="453">
        <v>23</v>
      </c>
      <c r="AO31" s="453">
        <v>0</v>
      </c>
      <c r="AP31" s="454">
        <f t="shared" si="12"/>
        <v>2959</v>
      </c>
    </row>
    <row r="32" spans="1:42" s="216" customFormat="1" ht="21" customHeight="1" x14ac:dyDescent="0.35">
      <c r="A32" s="224"/>
      <c r="B32" s="215" t="s">
        <v>57</v>
      </c>
      <c r="C32" s="453">
        <v>27</v>
      </c>
      <c r="D32" s="453">
        <v>0</v>
      </c>
      <c r="E32" s="453">
        <v>410</v>
      </c>
      <c r="F32" s="453">
        <v>30</v>
      </c>
      <c r="G32" s="453">
        <v>42</v>
      </c>
      <c r="H32" s="453">
        <v>0</v>
      </c>
      <c r="I32" s="453">
        <v>95</v>
      </c>
      <c r="J32" s="453">
        <v>0</v>
      </c>
      <c r="K32" s="453">
        <v>25</v>
      </c>
      <c r="L32" s="453">
        <v>84</v>
      </c>
      <c r="M32" s="453">
        <v>104</v>
      </c>
      <c r="N32" s="453">
        <v>26</v>
      </c>
      <c r="O32" s="453">
        <v>98</v>
      </c>
      <c r="P32" s="453">
        <v>1</v>
      </c>
      <c r="Q32" s="453">
        <v>66</v>
      </c>
      <c r="R32" s="453">
        <f t="shared" si="11"/>
        <v>981</v>
      </c>
      <c r="S32" s="453">
        <v>42</v>
      </c>
      <c r="T32" s="453">
        <v>39</v>
      </c>
      <c r="U32" s="453">
        <v>175</v>
      </c>
      <c r="V32" s="453">
        <v>1455</v>
      </c>
      <c r="W32" s="453">
        <v>127</v>
      </c>
      <c r="X32" s="453">
        <v>39</v>
      </c>
      <c r="Y32" s="453">
        <v>1</v>
      </c>
      <c r="Z32" s="453">
        <v>0</v>
      </c>
      <c r="AA32" s="453">
        <v>90</v>
      </c>
      <c r="AB32" s="453">
        <v>326</v>
      </c>
      <c r="AC32" s="453">
        <v>53</v>
      </c>
      <c r="AD32" s="453">
        <v>417</v>
      </c>
      <c r="AE32" s="453">
        <v>1</v>
      </c>
      <c r="AF32" s="453">
        <v>27</v>
      </c>
      <c r="AG32" s="453">
        <v>469</v>
      </c>
      <c r="AH32" s="453">
        <v>28</v>
      </c>
      <c r="AI32" s="453">
        <v>19</v>
      </c>
      <c r="AJ32" s="453">
        <v>1614</v>
      </c>
      <c r="AK32" s="453">
        <v>2008</v>
      </c>
      <c r="AL32" s="453">
        <v>42</v>
      </c>
      <c r="AM32" s="453">
        <v>64</v>
      </c>
      <c r="AN32" s="453">
        <v>43</v>
      </c>
      <c r="AO32" s="453">
        <v>0</v>
      </c>
      <c r="AP32" s="454">
        <f t="shared" si="12"/>
        <v>8087</v>
      </c>
    </row>
    <row r="33" spans="1:42" s="216" customFormat="1" ht="21" customHeight="1" x14ac:dyDescent="0.35">
      <c r="A33" s="224"/>
      <c r="B33" s="215" t="s">
        <v>58</v>
      </c>
      <c r="C33" s="453">
        <v>21</v>
      </c>
      <c r="D33" s="453">
        <v>0</v>
      </c>
      <c r="E33" s="453">
        <v>548</v>
      </c>
      <c r="F33" s="453">
        <v>611</v>
      </c>
      <c r="G33" s="453">
        <v>269</v>
      </c>
      <c r="H33" s="453">
        <v>0</v>
      </c>
      <c r="I33" s="453">
        <v>126</v>
      </c>
      <c r="J33" s="453">
        <v>38</v>
      </c>
      <c r="K33" s="453">
        <v>297</v>
      </c>
      <c r="L33" s="453">
        <v>542</v>
      </c>
      <c r="M33" s="453">
        <v>338</v>
      </c>
      <c r="N33" s="453">
        <v>99</v>
      </c>
      <c r="O33" s="453">
        <v>223</v>
      </c>
      <c r="P33" s="453">
        <v>22</v>
      </c>
      <c r="Q33" s="453">
        <v>180</v>
      </c>
      <c r="R33" s="453">
        <f t="shared" si="11"/>
        <v>3293</v>
      </c>
      <c r="S33" s="453">
        <v>129</v>
      </c>
      <c r="T33" s="453">
        <v>34</v>
      </c>
      <c r="U33" s="453">
        <v>881</v>
      </c>
      <c r="V33" s="453">
        <v>6639</v>
      </c>
      <c r="W33" s="453">
        <v>368</v>
      </c>
      <c r="X33" s="453">
        <v>124</v>
      </c>
      <c r="Y33" s="453">
        <v>14</v>
      </c>
      <c r="Z33" s="453">
        <v>1</v>
      </c>
      <c r="AA33" s="453">
        <v>439</v>
      </c>
      <c r="AB33" s="453">
        <v>1316</v>
      </c>
      <c r="AC33" s="453">
        <v>242</v>
      </c>
      <c r="AD33" s="453">
        <v>2048</v>
      </c>
      <c r="AE33" s="453">
        <v>11</v>
      </c>
      <c r="AF33" s="453">
        <v>205</v>
      </c>
      <c r="AG33" s="453">
        <v>2732</v>
      </c>
      <c r="AH33" s="453">
        <v>455</v>
      </c>
      <c r="AI33" s="453">
        <v>194</v>
      </c>
      <c r="AJ33" s="453">
        <v>4962</v>
      </c>
      <c r="AK33" s="453">
        <v>5275</v>
      </c>
      <c r="AL33" s="453">
        <v>153</v>
      </c>
      <c r="AM33" s="453">
        <v>539</v>
      </c>
      <c r="AN33" s="453">
        <v>93</v>
      </c>
      <c r="AO33" s="453">
        <v>0</v>
      </c>
      <c r="AP33" s="454">
        <f t="shared" si="12"/>
        <v>30168</v>
      </c>
    </row>
    <row r="34" spans="1:42" s="216" customFormat="1" ht="21" customHeight="1" x14ac:dyDescent="0.35">
      <c r="A34" s="224"/>
      <c r="B34" s="215" t="s">
        <v>59</v>
      </c>
      <c r="C34" s="453">
        <v>9</v>
      </c>
      <c r="D34" s="453">
        <v>0</v>
      </c>
      <c r="E34" s="453">
        <v>264</v>
      </c>
      <c r="F34" s="453">
        <v>15</v>
      </c>
      <c r="G34" s="453">
        <v>2</v>
      </c>
      <c r="H34" s="453">
        <v>0</v>
      </c>
      <c r="I34" s="453">
        <v>35</v>
      </c>
      <c r="J34" s="453">
        <v>0</v>
      </c>
      <c r="K34" s="453">
        <v>34</v>
      </c>
      <c r="L34" s="453">
        <v>16</v>
      </c>
      <c r="M34" s="453">
        <v>27</v>
      </c>
      <c r="N34" s="453">
        <v>0</v>
      </c>
      <c r="O34" s="453">
        <v>201</v>
      </c>
      <c r="P34" s="453">
        <v>3</v>
      </c>
      <c r="Q34" s="453">
        <v>22</v>
      </c>
      <c r="R34" s="453">
        <f t="shared" si="11"/>
        <v>619</v>
      </c>
      <c r="S34" s="453">
        <v>30</v>
      </c>
      <c r="T34" s="453">
        <v>15</v>
      </c>
      <c r="U34" s="453">
        <v>178</v>
      </c>
      <c r="V34" s="453">
        <v>2652</v>
      </c>
      <c r="W34" s="453">
        <v>165</v>
      </c>
      <c r="X34" s="453">
        <v>224</v>
      </c>
      <c r="Y34" s="453">
        <v>9</v>
      </c>
      <c r="Z34" s="453">
        <v>0</v>
      </c>
      <c r="AA34" s="453">
        <v>46</v>
      </c>
      <c r="AB34" s="453">
        <v>233</v>
      </c>
      <c r="AC34" s="453">
        <v>234</v>
      </c>
      <c r="AD34" s="453">
        <v>474</v>
      </c>
      <c r="AE34" s="453">
        <v>4</v>
      </c>
      <c r="AF34" s="453">
        <v>44</v>
      </c>
      <c r="AG34" s="453">
        <v>892</v>
      </c>
      <c r="AH34" s="453">
        <v>158</v>
      </c>
      <c r="AI34" s="453">
        <v>54</v>
      </c>
      <c r="AJ34" s="453">
        <v>1739</v>
      </c>
      <c r="AK34" s="453">
        <v>1761</v>
      </c>
      <c r="AL34" s="453">
        <v>134</v>
      </c>
      <c r="AM34" s="453">
        <v>231</v>
      </c>
      <c r="AN34" s="453">
        <v>64</v>
      </c>
      <c r="AO34" s="453">
        <v>0</v>
      </c>
      <c r="AP34" s="454">
        <f t="shared" si="12"/>
        <v>9969</v>
      </c>
    </row>
    <row r="35" spans="1:42" s="216" customFormat="1" ht="21" customHeight="1" x14ac:dyDescent="0.35">
      <c r="A35" s="224"/>
      <c r="B35" s="215" t="s">
        <v>60</v>
      </c>
      <c r="C35" s="453">
        <v>53</v>
      </c>
      <c r="D35" s="453">
        <v>0</v>
      </c>
      <c r="E35" s="453">
        <v>550</v>
      </c>
      <c r="F35" s="453">
        <v>65</v>
      </c>
      <c r="G35" s="453">
        <v>65</v>
      </c>
      <c r="H35" s="453">
        <v>0</v>
      </c>
      <c r="I35" s="453">
        <v>23</v>
      </c>
      <c r="J35" s="453">
        <v>0</v>
      </c>
      <c r="K35" s="453">
        <v>143</v>
      </c>
      <c r="L35" s="453">
        <v>195</v>
      </c>
      <c r="M35" s="453">
        <v>44</v>
      </c>
      <c r="N35" s="453">
        <v>4</v>
      </c>
      <c r="O35" s="453">
        <v>86</v>
      </c>
      <c r="P35" s="453">
        <v>59</v>
      </c>
      <c r="Q35" s="453">
        <v>144</v>
      </c>
      <c r="R35" s="453">
        <f t="shared" si="11"/>
        <v>1378</v>
      </c>
      <c r="S35" s="453">
        <v>0</v>
      </c>
      <c r="T35" s="453">
        <v>62</v>
      </c>
      <c r="U35" s="453">
        <v>386</v>
      </c>
      <c r="V35" s="453">
        <v>3315</v>
      </c>
      <c r="W35" s="453">
        <v>142</v>
      </c>
      <c r="X35" s="453">
        <v>36</v>
      </c>
      <c r="Y35" s="453">
        <v>205</v>
      </c>
      <c r="Z35" s="453">
        <v>3</v>
      </c>
      <c r="AA35" s="453">
        <v>79</v>
      </c>
      <c r="AB35" s="453">
        <v>754</v>
      </c>
      <c r="AC35" s="453">
        <v>154</v>
      </c>
      <c r="AD35" s="453">
        <v>1076</v>
      </c>
      <c r="AE35" s="453">
        <v>135</v>
      </c>
      <c r="AF35" s="453">
        <v>133</v>
      </c>
      <c r="AG35" s="453">
        <v>2601</v>
      </c>
      <c r="AH35" s="453">
        <v>157</v>
      </c>
      <c r="AI35" s="453">
        <v>92</v>
      </c>
      <c r="AJ35" s="453">
        <v>3275</v>
      </c>
      <c r="AK35" s="453">
        <v>2916</v>
      </c>
      <c r="AL35" s="453">
        <v>111</v>
      </c>
      <c r="AM35" s="453">
        <v>226</v>
      </c>
      <c r="AN35" s="453">
        <v>46</v>
      </c>
      <c r="AO35" s="453">
        <v>0</v>
      </c>
      <c r="AP35" s="454">
        <f t="shared" si="12"/>
        <v>17335</v>
      </c>
    </row>
    <row r="36" spans="1:42" s="216" customFormat="1" ht="21" customHeight="1" x14ac:dyDescent="0.35">
      <c r="A36" s="224"/>
      <c r="B36" s="215" t="s">
        <v>61</v>
      </c>
      <c r="C36" s="453">
        <v>31</v>
      </c>
      <c r="D36" s="453">
        <v>0</v>
      </c>
      <c r="E36" s="453">
        <v>397</v>
      </c>
      <c r="F36" s="453">
        <v>534</v>
      </c>
      <c r="G36" s="453">
        <v>272</v>
      </c>
      <c r="H36" s="453">
        <v>0</v>
      </c>
      <c r="I36" s="453">
        <v>33</v>
      </c>
      <c r="J36" s="453">
        <v>0</v>
      </c>
      <c r="K36" s="453">
        <v>182</v>
      </c>
      <c r="L36" s="453">
        <v>170</v>
      </c>
      <c r="M36" s="453">
        <v>0</v>
      </c>
      <c r="N36" s="453">
        <v>16</v>
      </c>
      <c r="O36" s="453">
        <v>22</v>
      </c>
      <c r="P36" s="453">
        <v>6</v>
      </c>
      <c r="Q36" s="453">
        <v>75</v>
      </c>
      <c r="R36" s="453">
        <f t="shared" si="11"/>
        <v>1707</v>
      </c>
      <c r="S36" s="453">
        <v>2</v>
      </c>
      <c r="T36" s="453">
        <v>38</v>
      </c>
      <c r="U36" s="453">
        <v>262</v>
      </c>
      <c r="V36" s="453">
        <v>1222</v>
      </c>
      <c r="W36" s="453">
        <v>69</v>
      </c>
      <c r="X36" s="453">
        <v>23</v>
      </c>
      <c r="Y36" s="453">
        <v>78</v>
      </c>
      <c r="Z36" s="453">
        <v>0</v>
      </c>
      <c r="AA36" s="453">
        <v>100</v>
      </c>
      <c r="AB36" s="453">
        <v>243</v>
      </c>
      <c r="AC36" s="453">
        <v>61</v>
      </c>
      <c r="AD36" s="453">
        <v>386</v>
      </c>
      <c r="AE36" s="453">
        <v>0</v>
      </c>
      <c r="AF36" s="453">
        <v>60</v>
      </c>
      <c r="AG36" s="453">
        <v>277</v>
      </c>
      <c r="AH36" s="453">
        <v>19</v>
      </c>
      <c r="AI36" s="453">
        <v>3</v>
      </c>
      <c r="AJ36" s="453">
        <v>974</v>
      </c>
      <c r="AK36" s="453">
        <v>1148</v>
      </c>
      <c r="AL36" s="453">
        <v>12</v>
      </c>
      <c r="AM36" s="453">
        <v>45</v>
      </c>
      <c r="AN36" s="453">
        <v>27</v>
      </c>
      <c r="AO36" s="453">
        <v>0</v>
      </c>
      <c r="AP36" s="454">
        <f t="shared" si="12"/>
        <v>6787</v>
      </c>
    </row>
    <row r="37" spans="1:42" s="216" customFormat="1" ht="21" customHeight="1" x14ac:dyDescent="0.35">
      <c r="A37" s="224"/>
      <c r="B37" s="215" t="s">
        <v>62</v>
      </c>
      <c r="C37" s="453">
        <v>14</v>
      </c>
      <c r="D37" s="453">
        <v>0</v>
      </c>
      <c r="E37" s="453">
        <v>173</v>
      </c>
      <c r="F37" s="453">
        <v>13</v>
      </c>
      <c r="G37" s="453">
        <v>3</v>
      </c>
      <c r="H37" s="453">
        <v>0</v>
      </c>
      <c r="I37" s="453">
        <v>0</v>
      </c>
      <c r="J37" s="453">
        <v>0</v>
      </c>
      <c r="K37" s="453">
        <v>6</v>
      </c>
      <c r="L37" s="453">
        <v>54</v>
      </c>
      <c r="M37" s="453">
        <v>1</v>
      </c>
      <c r="N37" s="453">
        <v>2</v>
      </c>
      <c r="O37" s="453">
        <v>13</v>
      </c>
      <c r="P37" s="453">
        <v>0</v>
      </c>
      <c r="Q37" s="453">
        <v>3</v>
      </c>
      <c r="R37" s="453">
        <f t="shared" si="11"/>
        <v>268</v>
      </c>
      <c r="S37" s="453">
        <v>0</v>
      </c>
      <c r="T37" s="453">
        <v>0</v>
      </c>
      <c r="U37" s="453">
        <v>92</v>
      </c>
      <c r="V37" s="453">
        <v>1323</v>
      </c>
      <c r="W37" s="453">
        <v>20</v>
      </c>
      <c r="X37" s="453">
        <v>121</v>
      </c>
      <c r="Y37" s="453">
        <v>4</v>
      </c>
      <c r="Z37" s="453">
        <v>1</v>
      </c>
      <c r="AA37" s="453">
        <v>4</v>
      </c>
      <c r="AB37" s="453">
        <v>111</v>
      </c>
      <c r="AC37" s="453">
        <v>161</v>
      </c>
      <c r="AD37" s="453">
        <v>145</v>
      </c>
      <c r="AE37" s="453">
        <v>0</v>
      </c>
      <c r="AF37" s="453">
        <v>18</v>
      </c>
      <c r="AG37" s="453">
        <v>346</v>
      </c>
      <c r="AH37" s="453">
        <v>12</v>
      </c>
      <c r="AI37" s="453">
        <v>21</v>
      </c>
      <c r="AJ37" s="453">
        <v>903</v>
      </c>
      <c r="AK37" s="453">
        <v>931</v>
      </c>
      <c r="AL37" s="453">
        <v>83</v>
      </c>
      <c r="AM37" s="453">
        <v>47</v>
      </c>
      <c r="AN37" s="453">
        <v>23</v>
      </c>
      <c r="AO37" s="453">
        <v>0</v>
      </c>
      <c r="AP37" s="454">
        <f t="shared" si="12"/>
        <v>4648</v>
      </c>
    </row>
    <row r="38" spans="1:42" s="216" customFormat="1" ht="42" customHeight="1" x14ac:dyDescent="0.35">
      <c r="A38" s="560" t="s">
        <v>251</v>
      </c>
      <c r="B38" s="561"/>
      <c r="C38" s="457">
        <v>0</v>
      </c>
      <c r="D38" s="457">
        <v>0</v>
      </c>
      <c r="E38" s="457">
        <v>2</v>
      </c>
      <c r="F38" s="457">
        <v>0</v>
      </c>
      <c r="G38" s="457">
        <v>3</v>
      </c>
      <c r="H38" s="457">
        <v>0</v>
      </c>
      <c r="I38" s="457">
        <v>2</v>
      </c>
      <c r="J38" s="457">
        <v>2</v>
      </c>
      <c r="K38" s="457">
        <v>0</v>
      </c>
      <c r="L38" s="457">
        <v>5</v>
      </c>
      <c r="M38" s="457">
        <v>0</v>
      </c>
      <c r="N38" s="457">
        <v>0</v>
      </c>
      <c r="O38" s="457">
        <v>2</v>
      </c>
      <c r="P38" s="457">
        <v>3</v>
      </c>
      <c r="Q38" s="457">
        <v>9</v>
      </c>
      <c r="R38" s="457">
        <f t="shared" si="11"/>
        <v>28</v>
      </c>
      <c r="S38" s="457">
        <v>0</v>
      </c>
      <c r="T38" s="457">
        <v>2</v>
      </c>
      <c r="U38" s="457">
        <v>7</v>
      </c>
      <c r="V38" s="457">
        <v>726</v>
      </c>
      <c r="W38" s="457">
        <v>70</v>
      </c>
      <c r="X38" s="457">
        <v>3</v>
      </c>
      <c r="Y38" s="457">
        <v>5</v>
      </c>
      <c r="Z38" s="457">
        <v>1</v>
      </c>
      <c r="AA38" s="457">
        <v>102</v>
      </c>
      <c r="AB38" s="457">
        <v>35</v>
      </c>
      <c r="AC38" s="457">
        <v>1</v>
      </c>
      <c r="AD38" s="457">
        <v>85</v>
      </c>
      <c r="AE38" s="457">
        <v>29</v>
      </c>
      <c r="AF38" s="457">
        <v>48</v>
      </c>
      <c r="AG38" s="457">
        <v>46</v>
      </c>
      <c r="AH38" s="457">
        <v>0</v>
      </c>
      <c r="AI38" s="457">
        <v>113</v>
      </c>
      <c r="AJ38" s="457">
        <v>17</v>
      </c>
      <c r="AK38" s="457">
        <v>8</v>
      </c>
      <c r="AL38" s="457">
        <v>13</v>
      </c>
      <c r="AM38" s="457">
        <v>56</v>
      </c>
      <c r="AN38" s="457">
        <v>4</v>
      </c>
      <c r="AO38" s="457">
        <v>0</v>
      </c>
      <c r="AP38" s="458">
        <f t="shared" si="12"/>
        <v>1399</v>
      </c>
    </row>
    <row r="39" spans="1:42" s="213" customFormat="1" ht="33.9" customHeight="1" x14ac:dyDescent="0.35">
      <c r="A39" s="555" t="s">
        <v>259</v>
      </c>
      <c r="B39" s="556"/>
      <c r="C39" s="455">
        <f t="shared" ref="C39:AP39" si="13">C40+C42+C50+C55+C61+C65</f>
        <v>413</v>
      </c>
      <c r="D39" s="455">
        <f t="shared" si="13"/>
        <v>108</v>
      </c>
      <c r="E39" s="455">
        <f t="shared" si="13"/>
        <v>4409</v>
      </c>
      <c r="F39" s="455">
        <f t="shared" si="13"/>
        <v>266</v>
      </c>
      <c r="G39" s="455">
        <f t="shared" si="13"/>
        <v>675</v>
      </c>
      <c r="H39" s="455">
        <f t="shared" si="13"/>
        <v>0</v>
      </c>
      <c r="I39" s="455">
        <f t="shared" si="13"/>
        <v>1531</v>
      </c>
      <c r="J39" s="455">
        <f t="shared" si="13"/>
        <v>6238</v>
      </c>
      <c r="K39" s="455">
        <f t="shared" si="13"/>
        <v>1525</v>
      </c>
      <c r="L39" s="455">
        <f t="shared" si="13"/>
        <v>1825</v>
      </c>
      <c r="M39" s="455">
        <f t="shared" si="13"/>
        <v>608</v>
      </c>
      <c r="N39" s="455">
        <f t="shared" si="13"/>
        <v>539</v>
      </c>
      <c r="O39" s="455">
        <f t="shared" si="13"/>
        <v>686</v>
      </c>
      <c r="P39" s="455">
        <f t="shared" si="13"/>
        <v>569</v>
      </c>
      <c r="Q39" s="455">
        <f t="shared" si="13"/>
        <v>981</v>
      </c>
      <c r="R39" s="455">
        <f t="shared" si="13"/>
        <v>19852</v>
      </c>
      <c r="S39" s="455">
        <f t="shared" si="13"/>
        <v>1384</v>
      </c>
      <c r="T39" s="455">
        <f t="shared" si="13"/>
        <v>564</v>
      </c>
      <c r="U39" s="455">
        <f t="shared" si="13"/>
        <v>4800</v>
      </c>
      <c r="V39" s="455">
        <f t="shared" si="13"/>
        <v>60647</v>
      </c>
      <c r="W39" s="455">
        <f t="shared" si="13"/>
        <v>3400</v>
      </c>
      <c r="X39" s="455">
        <f t="shared" si="13"/>
        <v>2460</v>
      </c>
      <c r="Y39" s="455">
        <f t="shared" si="13"/>
        <v>1152</v>
      </c>
      <c r="Z39" s="455">
        <f t="shared" si="13"/>
        <v>337</v>
      </c>
      <c r="AA39" s="455">
        <f t="shared" si="13"/>
        <v>3185</v>
      </c>
      <c r="AB39" s="455">
        <f t="shared" si="13"/>
        <v>10197</v>
      </c>
      <c r="AC39" s="455">
        <f t="shared" si="13"/>
        <v>2435</v>
      </c>
      <c r="AD39" s="455">
        <f t="shared" si="13"/>
        <v>13249</v>
      </c>
      <c r="AE39" s="455">
        <f t="shared" si="13"/>
        <v>1650</v>
      </c>
      <c r="AF39" s="455">
        <f t="shared" si="13"/>
        <v>1519</v>
      </c>
      <c r="AG39" s="455">
        <f t="shared" si="13"/>
        <v>14265</v>
      </c>
      <c r="AH39" s="455">
        <f t="shared" si="13"/>
        <v>4721</v>
      </c>
      <c r="AI39" s="455">
        <f t="shared" si="13"/>
        <v>3485</v>
      </c>
      <c r="AJ39" s="455">
        <f t="shared" si="13"/>
        <v>38614</v>
      </c>
      <c r="AK39" s="455">
        <f t="shared" si="13"/>
        <v>51984</v>
      </c>
      <c r="AL39" s="455">
        <f t="shared" si="13"/>
        <v>4189</v>
      </c>
      <c r="AM39" s="455">
        <f t="shared" si="13"/>
        <v>7437</v>
      </c>
      <c r="AN39" s="455">
        <f t="shared" si="13"/>
        <v>92</v>
      </c>
      <c r="AO39" s="455">
        <f t="shared" si="13"/>
        <v>1</v>
      </c>
      <c r="AP39" s="456">
        <f t="shared" si="13"/>
        <v>252140</v>
      </c>
    </row>
    <row r="40" spans="1:42" s="220" customFormat="1" ht="26.4" customHeight="1" x14ac:dyDescent="0.35">
      <c r="A40" s="218" t="s">
        <v>63</v>
      </c>
      <c r="B40" s="219"/>
      <c r="C40" s="457">
        <f t="shared" ref="C40:AP40" si="14">C41</f>
        <v>36</v>
      </c>
      <c r="D40" s="457">
        <f t="shared" si="14"/>
        <v>2</v>
      </c>
      <c r="E40" s="457">
        <f t="shared" si="14"/>
        <v>438</v>
      </c>
      <c r="F40" s="457">
        <f t="shared" si="14"/>
        <v>33</v>
      </c>
      <c r="G40" s="457">
        <f t="shared" si="14"/>
        <v>88</v>
      </c>
      <c r="H40" s="457">
        <f t="shared" si="14"/>
        <v>0</v>
      </c>
      <c r="I40" s="457">
        <f t="shared" si="14"/>
        <v>201</v>
      </c>
      <c r="J40" s="457">
        <f t="shared" si="14"/>
        <v>4711</v>
      </c>
      <c r="K40" s="457">
        <f t="shared" si="14"/>
        <v>417</v>
      </c>
      <c r="L40" s="457">
        <f t="shared" si="14"/>
        <v>161</v>
      </c>
      <c r="M40" s="457">
        <f t="shared" si="14"/>
        <v>289</v>
      </c>
      <c r="N40" s="457">
        <f t="shared" si="14"/>
        <v>53</v>
      </c>
      <c r="O40" s="457">
        <f t="shared" si="14"/>
        <v>95</v>
      </c>
      <c r="P40" s="457">
        <f t="shared" si="14"/>
        <v>120</v>
      </c>
      <c r="Q40" s="457">
        <f t="shared" si="14"/>
        <v>158</v>
      </c>
      <c r="R40" s="457">
        <f t="shared" si="14"/>
        <v>6764</v>
      </c>
      <c r="S40" s="457">
        <f t="shared" si="14"/>
        <v>81</v>
      </c>
      <c r="T40" s="457">
        <f t="shared" si="14"/>
        <v>48</v>
      </c>
      <c r="U40" s="457">
        <f t="shared" si="14"/>
        <v>528</v>
      </c>
      <c r="V40" s="457">
        <f t="shared" si="14"/>
        <v>8506</v>
      </c>
      <c r="W40" s="457">
        <f t="shared" si="14"/>
        <v>464</v>
      </c>
      <c r="X40" s="457">
        <f t="shared" si="14"/>
        <v>454</v>
      </c>
      <c r="Y40" s="457">
        <f t="shared" si="14"/>
        <v>365</v>
      </c>
      <c r="Z40" s="457">
        <f t="shared" si="14"/>
        <v>26</v>
      </c>
      <c r="AA40" s="457">
        <f t="shared" si="14"/>
        <v>1509</v>
      </c>
      <c r="AB40" s="457">
        <f t="shared" si="14"/>
        <v>2039</v>
      </c>
      <c r="AC40" s="457">
        <f t="shared" si="14"/>
        <v>408</v>
      </c>
      <c r="AD40" s="457">
        <f t="shared" si="14"/>
        <v>2681</v>
      </c>
      <c r="AE40" s="457">
        <f t="shared" si="14"/>
        <v>373</v>
      </c>
      <c r="AF40" s="457">
        <f t="shared" si="14"/>
        <v>360</v>
      </c>
      <c r="AG40" s="457">
        <f t="shared" si="14"/>
        <v>1952</v>
      </c>
      <c r="AH40" s="457">
        <f t="shared" si="14"/>
        <v>351</v>
      </c>
      <c r="AI40" s="457">
        <f t="shared" si="14"/>
        <v>456</v>
      </c>
      <c r="AJ40" s="457">
        <f t="shared" si="14"/>
        <v>4884</v>
      </c>
      <c r="AK40" s="457">
        <f t="shared" si="14"/>
        <v>4512</v>
      </c>
      <c r="AL40" s="457">
        <f t="shared" si="14"/>
        <v>700</v>
      </c>
      <c r="AM40" s="457">
        <f t="shared" si="14"/>
        <v>847</v>
      </c>
      <c r="AN40" s="457">
        <f t="shared" si="14"/>
        <v>39</v>
      </c>
      <c r="AO40" s="457">
        <f t="shared" si="14"/>
        <v>0</v>
      </c>
      <c r="AP40" s="458">
        <f t="shared" si="14"/>
        <v>38385</v>
      </c>
    </row>
    <row r="41" spans="1:42" s="216" customFormat="1" ht="21" customHeight="1" x14ac:dyDescent="0.35">
      <c r="A41" s="222"/>
      <c r="B41" s="215" t="s">
        <v>64</v>
      </c>
      <c r="C41" s="453">
        <v>36</v>
      </c>
      <c r="D41" s="453">
        <v>2</v>
      </c>
      <c r="E41" s="453">
        <v>438</v>
      </c>
      <c r="F41" s="453">
        <v>33</v>
      </c>
      <c r="G41" s="453">
        <v>88</v>
      </c>
      <c r="H41" s="453">
        <v>0</v>
      </c>
      <c r="I41" s="453">
        <v>201</v>
      </c>
      <c r="J41" s="453">
        <v>4711</v>
      </c>
      <c r="K41" s="453">
        <v>417</v>
      </c>
      <c r="L41" s="453">
        <v>161</v>
      </c>
      <c r="M41" s="453">
        <v>289</v>
      </c>
      <c r="N41" s="453">
        <v>53</v>
      </c>
      <c r="O41" s="453">
        <v>95</v>
      </c>
      <c r="P41" s="453">
        <v>120</v>
      </c>
      <c r="Q41" s="453">
        <v>158</v>
      </c>
      <c r="R41" s="453">
        <f>SUM(E41:Q41)</f>
        <v>6764</v>
      </c>
      <c r="S41" s="453">
        <v>81</v>
      </c>
      <c r="T41" s="453">
        <v>48</v>
      </c>
      <c r="U41" s="453">
        <v>528</v>
      </c>
      <c r="V41" s="453">
        <v>8506</v>
      </c>
      <c r="W41" s="453">
        <v>464</v>
      </c>
      <c r="X41" s="453">
        <v>454</v>
      </c>
      <c r="Y41" s="453">
        <v>365</v>
      </c>
      <c r="Z41" s="453">
        <v>26</v>
      </c>
      <c r="AA41" s="453">
        <v>1509</v>
      </c>
      <c r="AB41" s="453">
        <v>2039</v>
      </c>
      <c r="AC41" s="453">
        <v>408</v>
      </c>
      <c r="AD41" s="453">
        <v>2681</v>
      </c>
      <c r="AE41" s="453">
        <v>373</v>
      </c>
      <c r="AF41" s="453">
        <v>360</v>
      </c>
      <c r="AG41" s="453">
        <v>1952</v>
      </c>
      <c r="AH41" s="453">
        <v>351</v>
      </c>
      <c r="AI41" s="453">
        <v>456</v>
      </c>
      <c r="AJ41" s="453">
        <v>4884</v>
      </c>
      <c r="AK41" s="453">
        <v>4512</v>
      </c>
      <c r="AL41" s="453">
        <v>700</v>
      </c>
      <c r="AM41" s="453">
        <v>847</v>
      </c>
      <c r="AN41" s="453">
        <v>39</v>
      </c>
      <c r="AO41" s="453">
        <v>0</v>
      </c>
      <c r="AP41" s="454">
        <f>SUM(S41:AO41)+R41+C41+D41</f>
        <v>38385</v>
      </c>
    </row>
    <row r="42" spans="1:42" s="220" customFormat="1" ht="26.4" customHeight="1" x14ac:dyDescent="0.35">
      <c r="A42" s="218" t="s">
        <v>65</v>
      </c>
      <c r="B42" s="225"/>
      <c r="C42" s="457">
        <f t="shared" ref="C42:Q42" si="15">SUM(C43:C49)</f>
        <v>96</v>
      </c>
      <c r="D42" s="457">
        <f t="shared" si="15"/>
        <v>49</v>
      </c>
      <c r="E42" s="457">
        <f t="shared" si="15"/>
        <v>1455</v>
      </c>
      <c r="F42" s="457">
        <f t="shared" si="15"/>
        <v>161</v>
      </c>
      <c r="G42" s="457">
        <f t="shared" si="15"/>
        <v>259</v>
      </c>
      <c r="H42" s="457">
        <f t="shared" si="15"/>
        <v>0</v>
      </c>
      <c r="I42" s="457">
        <f t="shared" si="15"/>
        <v>766</v>
      </c>
      <c r="J42" s="457">
        <f t="shared" si="15"/>
        <v>801</v>
      </c>
      <c r="K42" s="457">
        <f t="shared" si="15"/>
        <v>406</v>
      </c>
      <c r="L42" s="457">
        <f t="shared" si="15"/>
        <v>583</v>
      </c>
      <c r="M42" s="457">
        <f t="shared" si="15"/>
        <v>141</v>
      </c>
      <c r="N42" s="457">
        <f t="shared" si="15"/>
        <v>294</v>
      </c>
      <c r="O42" s="457">
        <f t="shared" si="15"/>
        <v>183</v>
      </c>
      <c r="P42" s="457">
        <f t="shared" si="15"/>
        <v>166</v>
      </c>
      <c r="Q42" s="457">
        <f t="shared" si="15"/>
        <v>300</v>
      </c>
      <c r="R42" s="457">
        <f t="shared" ref="R42:AP42" si="16">SUM(R43:R49)</f>
        <v>5515</v>
      </c>
      <c r="S42" s="457">
        <f t="shared" si="16"/>
        <v>708</v>
      </c>
      <c r="T42" s="457">
        <f t="shared" si="16"/>
        <v>210</v>
      </c>
      <c r="U42" s="457">
        <f t="shared" si="16"/>
        <v>1412</v>
      </c>
      <c r="V42" s="457">
        <f t="shared" si="16"/>
        <v>21068</v>
      </c>
      <c r="W42" s="457">
        <f t="shared" si="16"/>
        <v>1102</v>
      </c>
      <c r="X42" s="457">
        <f t="shared" si="16"/>
        <v>599</v>
      </c>
      <c r="Y42" s="457">
        <f t="shared" si="16"/>
        <v>224</v>
      </c>
      <c r="Z42" s="457">
        <f t="shared" si="16"/>
        <v>44</v>
      </c>
      <c r="AA42" s="457">
        <f t="shared" si="16"/>
        <v>445</v>
      </c>
      <c r="AB42" s="457">
        <f t="shared" si="16"/>
        <v>2991</v>
      </c>
      <c r="AC42" s="457">
        <f t="shared" si="16"/>
        <v>848</v>
      </c>
      <c r="AD42" s="457">
        <f t="shared" si="16"/>
        <v>3704</v>
      </c>
      <c r="AE42" s="457">
        <f t="shared" si="16"/>
        <v>586</v>
      </c>
      <c r="AF42" s="457">
        <f t="shared" si="16"/>
        <v>371</v>
      </c>
      <c r="AG42" s="457">
        <f t="shared" si="16"/>
        <v>4328</v>
      </c>
      <c r="AH42" s="457">
        <f t="shared" si="16"/>
        <v>1794</v>
      </c>
      <c r="AI42" s="457">
        <f t="shared" si="16"/>
        <v>991</v>
      </c>
      <c r="AJ42" s="457">
        <f t="shared" si="16"/>
        <v>17676</v>
      </c>
      <c r="AK42" s="457">
        <f t="shared" si="16"/>
        <v>19769</v>
      </c>
      <c r="AL42" s="457">
        <f t="shared" si="16"/>
        <v>1269</v>
      </c>
      <c r="AM42" s="457">
        <f t="shared" si="16"/>
        <v>2368</v>
      </c>
      <c r="AN42" s="457">
        <f t="shared" si="16"/>
        <v>19</v>
      </c>
      <c r="AO42" s="457">
        <f t="shared" si="16"/>
        <v>0</v>
      </c>
      <c r="AP42" s="458">
        <f t="shared" si="16"/>
        <v>88186</v>
      </c>
    </row>
    <row r="43" spans="1:42" s="216" customFormat="1" ht="21" customHeight="1" x14ac:dyDescent="0.35">
      <c r="A43" s="224"/>
      <c r="B43" s="215" t="s">
        <v>66</v>
      </c>
      <c r="C43" s="453">
        <v>18</v>
      </c>
      <c r="D43" s="453">
        <v>6</v>
      </c>
      <c r="E43" s="453">
        <v>93</v>
      </c>
      <c r="F43" s="453">
        <v>4</v>
      </c>
      <c r="G43" s="453">
        <v>14</v>
      </c>
      <c r="H43" s="453">
        <v>0</v>
      </c>
      <c r="I43" s="453">
        <v>48</v>
      </c>
      <c r="J43" s="453">
        <v>513</v>
      </c>
      <c r="K43" s="453">
        <v>13</v>
      </c>
      <c r="L43" s="453">
        <v>42</v>
      </c>
      <c r="M43" s="453">
        <v>0</v>
      </c>
      <c r="N43" s="453">
        <v>45</v>
      </c>
      <c r="O43" s="453">
        <v>24</v>
      </c>
      <c r="P43" s="453">
        <v>0</v>
      </c>
      <c r="Q43" s="453">
        <v>7</v>
      </c>
      <c r="R43" s="453">
        <f t="shared" ref="R43:R49" si="17">SUM(E43:Q43)</f>
        <v>803</v>
      </c>
      <c r="S43" s="453">
        <v>0</v>
      </c>
      <c r="T43" s="453">
        <v>2</v>
      </c>
      <c r="U43" s="453">
        <v>134</v>
      </c>
      <c r="V43" s="453">
        <v>1545</v>
      </c>
      <c r="W43" s="453">
        <v>91</v>
      </c>
      <c r="X43" s="453">
        <v>24</v>
      </c>
      <c r="Y43" s="453">
        <v>1</v>
      </c>
      <c r="Z43" s="453">
        <v>0</v>
      </c>
      <c r="AA43" s="453">
        <v>39</v>
      </c>
      <c r="AB43" s="453">
        <v>191</v>
      </c>
      <c r="AC43" s="453">
        <v>49</v>
      </c>
      <c r="AD43" s="453">
        <v>245</v>
      </c>
      <c r="AE43" s="453">
        <v>121</v>
      </c>
      <c r="AF43" s="453">
        <v>65</v>
      </c>
      <c r="AG43" s="453">
        <v>279</v>
      </c>
      <c r="AH43" s="453">
        <v>171</v>
      </c>
      <c r="AI43" s="453">
        <v>38</v>
      </c>
      <c r="AJ43" s="453">
        <v>890</v>
      </c>
      <c r="AK43" s="453">
        <v>1514</v>
      </c>
      <c r="AL43" s="453">
        <v>233</v>
      </c>
      <c r="AM43" s="453">
        <v>126</v>
      </c>
      <c r="AN43" s="453">
        <v>0</v>
      </c>
      <c r="AO43" s="453">
        <v>0</v>
      </c>
      <c r="AP43" s="454">
        <f t="shared" ref="AP43:AP49" si="18">SUM(S43:AO43)+R43+C43+D43</f>
        <v>6585</v>
      </c>
    </row>
    <row r="44" spans="1:42" s="216" customFormat="1" ht="21" customHeight="1" x14ac:dyDescent="0.35">
      <c r="A44" s="224"/>
      <c r="B44" s="215" t="s">
        <v>67</v>
      </c>
      <c r="C44" s="453">
        <v>24</v>
      </c>
      <c r="D44" s="453">
        <v>2</v>
      </c>
      <c r="E44" s="453">
        <v>294</v>
      </c>
      <c r="F44" s="453">
        <v>4</v>
      </c>
      <c r="G44" s="453">
        <v>45</v>
      </c>
      <c r="H44" s="453">
        <v>0</v>
      </c>
      <c r="I44" s="453">
        <v>60</v>
      </c>
      <c r="J44" s="453">
        <v>269</v>
      </c>
      <c r="K44" s="453">
        <v>75</v>
      </c>
      <c r="L44" s="453">
        <v>280</v>
      </c>
      <c r="M44" s="453">
        <v>112</v>
      </c>
      <c r="N44" s="453">
        <v>230</v>
      </c>
      <c r="O44" s="453">
        <v>84</v>
      </c>
      <c r="P44" s="453">
        <v>92</v>
      </c>
      <c r="Q44" s="453">
        <v>95</v>
      </c>
      <c r="R44" s="453">
        <f t="shared" si="17"/>
        <v>1640</v>
      </c>
      <c r="S44" s="453">
        <v>540</v>
      </c>
      <c r="T44" s="453">
        <v>116</v>
      </c>
      <c r="U44" s="453">
        <v>468</v>
      </c>
      <c r="V44" s="453">
        <v>7133</v>
      </c>
      <c r="W44" s="453">
        <v>378</v>
      </c>
      <c r="X44" s="453">
        <v>162</v>
      </c>
      <c r="Y44" s="453">
        <v>127</v>
      </c>
      <c r="Z44" s="453">
        <v>26</v>
      </c>
      <c r="AA44" s="453">
        <v>132</v>
      </c>
      <c r="AB44" s="453">
        <v>1112</v>
      </c>
      <c r="AC44" s="453">
        <v>277</v>
      </c>
      <c r="AD44" s="453">
        <v>1154</v>
      </c>
      <c r="AE44" s="453">
        <v>241</v>
      </c>
      <c r="AF44" s="453">
        <v>72</v>
      </c>
      <c r="AG44" s="453">
        <v>1759</v>
      </c>
      <c r="AH44" s="453">
        <v>387</v>
      </c>
      <c r="AI44" s="453">
        <v>477</v>
      </c>
      <c r="AJ44" s="453">
        <v>5311</v>
      </c>
      <c r="AK44" s="453">
        <v>3761</v>
      </c>
      <c r="AL44" s="453">
        <v>259</v>
      </c>
      <c r="AM44" s="453">
        <v>739</v>
      </c>
      <c r="AN44" s="453">
        <v>6</v>
      </c>
      <c r="AO44" s="453">
        <v>0</v>
      </c>
      <c r="AP44" s="454">
        <f t="shared" si="18"/>
        <v>26303</v>
      </c>
    </row>
    <row r="45" spans="1:42" s="216" customFormat="1" ht="21" customHeight="1" x14ac:dyDescent="0.35">
      <c r="A45" s="224"/>
      <c r="B45" s="215" t="s">
        <v>68</v>
      </c>
      <c r="C45" s="453">
        <v>5</v>
      </c>
      <c r="D45" s="453">
        <v>9</v>
      </c>
      <c r="E45" s="453">
        <v>145</v>
      </c>
      <c r="F45" s="453">
        <v>0</v>
      </c>
      <c r="G45" s="453">
        <v>45</v>
      </c>
      <c r="H45" s="453">
        <v>0</v>
      </c>
      <c r="I45" s="453">
        <v>109</v>
      </c>
      <c r="J45" s="453">
        <v>0</v>
      </c>
      <c r="K45" s="453">
        <v>66</v>
      </c>
      <c r="L45" s="453">
        <v>48</v>
      </c>
      <c r="M45" s="453">
        <v>22</v>
      </c>
      <c r="N45" s="453">
        <v>12</v>
      </c>
      <c r="O45" s="453">
        <v>22</v>
      </c>
      <c r="P45" s="453">
        <v>59</v>
      </c>
      <c r="Q45" s="453">
        <v>56</v>
      </c>
      <c r="R45" s="453">
        <f t="shared" si="17"/>
        <v>584</v>
      </c>
      <c r="S45" s="453">
        <v>68</v>
      </c>
      <c r="T45" s="453">
        <v>52</v>
      </c>
      <c r="U45" s="453">
        <v>166</v>
      </c>
      <c r="V45" s="453">
        <v>4087</v>
      </c>
      <c r="W45" s="453">
        <v>112</v>
      </c>
      <c r="X45" s="453">
        <v>131</v>
      </c>
      <c r="Y45" s="453">
        <v>34</v>
      </c>
      <c r="Z45" s="453">
        <v>3</v>
      </c>
      <c r="AA45" s="453">
        <v>150</v>
      </c>
      <c r="AB45" s="453">
        <v>436</v>
      </c>
      <c r="AC45" s="453">
        <v>185</v>
      </c>
      <c r="AD45" s="453">
        <v>771</v>
      </c>
      <c r="AE45" s="453">
        <v>68</v>
      </c>
      <c r="AF45" s="453">
        <v>99</v>
      </c>
      <c r="AG45" s="453">
        <v>758</v>
      </c>
      <c r="AH45" s="453">
        <v>423</v>
      </c>
      <c r="AI45" s="453">
        <v>205</v>
      </c>
      <c r="AJ45" s="453">
        <v>3134</v>
      </c>
      <c r="AK45" s="453">
        <v>3761</v>
      </c>
      <c r="AL45" s="453">
        <v>264</v>
      </c>
      <c r="AM45" s="453">
        <v>490</v>
      </c>
      <c r="AN45" s="453">
        <v>3</v>
      </c>
      <c r="AO45" s="453">
        <v>0</v>
      </c>
      <c r="AP45" s="454">
        <f t="shared" si="18"/>
        <v>15998</v>
      </c>
    </row>
    <row r="46" spans="1:42" s="216" customFormat="1" ht="21" customHeight="1" x14ac:dyDescent="0.35">
      <c r="A46" s="224"/>
      <c r="B46" s="215" t="s">
        <v>69</v>
      </c>
      <c r="C46" s="453">
        <v>13</v>
      </c>
      <c r="D46" s="453">
        <v>22</v>
      </c>
      <c r="E46" s="453">
        <v>104</v>
      </c>
      <c r="F46" s="453">
        <v>0</v>
      </c>
      <c r="G46" s="453">
        <v>34</v>
      </c>
      <c r="H46" s="453">
        <v>0</v>
      </c>
      <c r="I46" s="453">
        <v>272</v>
      </c>
      <c r="J46" s="453">
        <v>9</v>
      </c>
      <c r="K46" s="453">
        <v>35</v>
      </c>
      <c r="L46" s="453">
        <v>78</v>
      </c>
      <c r="M46" s="453">
        <v>0</v>
      </c>
      <c r="N46" s="453">
        <v>5</v>
      </c>
      <c r="O46" s="453">
        <v>12</v>
      </c>
      <c r="P46" s="453">
        <v>1</v>
      </c>
      <c r="Q46" s="453">
        <v>15</v>
      </c>
      <c r="R46" s="453">
        <f t="shared" si="17"/>
        <v>565</v>
      </c>
      <c r="S46" s="453">
        <v>0</v>
      </c>
      <c r="T46" s="453">
        <v>15</v>
      </c>
      <c r="U46" s="453">
        <v>146</v>
      </c>
      <c r="V46" s="453">
        <v>1151</v>
      </c>
      <c r="W46" s="453">
        <v>56</v>
      </c>
      <c r="X46" s="453">
        <v>55</v>
      </c>
      <c r="Y46" s="453">
        <v>1</v>
      </c>
      <c r="Z46" s="453">
        <v>0</v>
      </c>
      <c r="AA46" s="453">
        <v>34</v>
      </c>
      <c r="AB46" s="453">
        <v>93</v>
      </c>
      <c r="AC46" s="453">
        <v>39</v>
      </c>
      <c r="AD46" s="453">
        <v>339</v>
      </c>
      <c r="AE46" s="453">
        <v>147</v>
      </c>
      <c r="AF46" s="453">
        <v>15</v>
      </c>
      <c r="AG46" s="453">
        <v>89</v>
      </c>
      <c r="AH46" s="453">
        <v>239</v>
      </c>
      <c r="AI46" s="453">
        <v>58</v>
      </c>
      <c r="AJ46" s="453">
        <v>1366</v>
      </c>
      <c r="AK46" s="453">
        <v>1114</v>
      </c>
      <c r="AL46" s="453">
        <v>89</v>
      </c>
      <c r="AM46" s="453">
        <v>84</v>
      </c>
      <c r="AN46" s="453">
        <v>1</v>
      </c>
      <c r="AO46" s="453">
        <v>0</v>
      </c>
      <c r="AP46" s="454">
        <f t="shared" si="18"/>
        <v>5731</v>
      </c>
    </row>
    <row r="47" spans="1:42" s="216" customFormat="1" ht="21" customHeight="1" x14ac:dyDescent="0.35">
      <c r="A47" s="224"/>
      <c r="B47" s="215" t="s">
        <v>70</v>
      </c>
      <c r="C47" s="453">
        <v>13</v>
      </c>
      <c r="D47" s="453">
        <v>6</v>
      </c>
      <c r="E47" s="453">
        <v>74</v>
      </c>
      <c r="F47" s="453">
        <v>8</v>
      </c>
      <c r="G47" s="453">
        <v>3</v>
      </c>
      <c r="H47" s="453">
        <v>0</v>
      </c>
      <c r="I47" s="453">
        <v>1</v>
      </c>
      <c r="J47" s="453">
        <v>0</v>
      </c>
      <c r="K47" s="453">
        <v>32</v>
      </c>
      <c r="L47" s="453">
        <v>9</v>
      </c>
      <c r="M47" s="453">
        <v>0</v>
      </c>
      <c r="N47" s="453">
        <v>0</v>
      </c>
      <c r="O47" s="453">
        <v>6</v>
      </c>
      <c r="P47" s="453">
        <v>0</v>
      </c>
      <c r="Q47" s="453">
        <v>17</v>
      </c>
      <c r="R47" s="453">
        <f t="shared" si="17"/>
        <v>150</v>
      </c>
      <c r="S47" s="453">
        <v>0</v>
      </c>
      <c r="T47" s="453">
        <v>0</v>
      </c>
      <c r="U47" s="453">
        <v>71</v>
      </c>
      <c r="V47" s="453">
        <v>1194</v>
      </c>
      <c r="W47" s="453">
        <v>16</v>
      </c>
      <c r="X47" s="453">
        <v>26</v>
      </c>
      <c r="Y47" s="453">
        <v>2</v>
      </c>
      <c r="Z47" s="453">
        <v>0</v>
      </c>
      <c r="AA47" s="453">
        <v>11</v>
      </c>
      <c r="AB47" s="453">
        <v>113</v>
      </c>
      <c r="AC47" s="453">
        <v>32</v>
      </c>
      <c r="AD47" s="453">
        <v>254</v>
      </c>
      <c r="AE47" s="453">
        <v>2</v>
      </c>
      <c r="AF47" s="453">
        <v>21</v>
      </c>
      <c r="AG47" s="453">
        <v>109</v>
      </c>
      <c r="AH47" s="453">
        <v>162</v>
      </c>
      <c r="AI47" s="453">
        <v>28</v>
      </c>
      <c r="AJ47" s="453">
        <v>469</v>
      </c>
      <c r="AK47" s="453">
        <v>2040</v>
      </c>
      <c r="AL47" s="453">
        <v>96</v>
      </c>
      <c r="AM47" s="453">
        <v>125</v>
      </c>
      <c r="AN47" s="453">
        <v>3</v>
      </c>
      <c r="AO47" s="453">
        <v>0</v>
      </c>
      <c r="AP47" s="454">
        <f t="shared" si="18"/>
        <v>4943</v>
      </c>
    </row>
    <row r="48" spans="1:42" s="216" customFormat="1" ht="21" customHeight="1" x14ac:dyDescent="0.35">
      <c r="A48" s="224"/>
      <c r="B48" s="215" t="s">
        <v>263</v>
      </c>
      <c r="C48" s="453">
        <v>21</v>
      </c>
      <c r="D48" s="453">
        <v>2</v>
      </c>
      <c r="E48" s="453">
        <v>640</v>
      </c>
      <c r="F48" s="453">
        <v>144</v>
      </c>
      <c r="G48" s="453">
        <v>112</v>
      </c>
      <c r="H48" s="453">
        <v>0</v>
      </c>
      <c r="I48" s="453">
        <v>274</v>
      </c>
      <c r="J48" s="453">
        <v>0</v>
      </c>
      <c r="K48" s="453">
        <v>154</v>
      </c>
      <c r="L48" s="453">
        <v>69</v>
      </c>
      <c r="M48" s="453">
        <v>2</v>
      </c>
      <c r="N48" s="453">
        <v>0</v>
      </c>
      <c r="O48" s="453">
        <v>35</v>
      </c>
      <c r="P48" s="453">
        <v>4</v>
      </c>
      <c r="Q48" s="453">
        <v>102</v>
      </c>
      <c r="R48" s="453">
        <f t="shared" si="17"/>
        <v>1536</v>
      </c>
      <c r="S48" s="453">
        <v>65</v>
      </c>
      <c r="T48" s="453">
        <v>23</v>
      </c>
      <c r="U48" s="453">
        <v>258</v>
      </c>
      <c r="V48" s="453">
        <v>3826</v>
      </c>
      <c r="W48" s="453">
        <v>330</v>
      </c>
      <c r="X48" s="453">
        <v>146</v>
      </c>
      <c r="Y48" s="453">
        <v>38</v>
      </c>
      <c r="Z48" s="453">
        <v>7</v>
      </c>
      <c r="AA48" s="453">
        <v>71</v>
      </c>
      <c r="AB48" s="453">
        <v>812</v>
      </c>
      <c r="AC48" s="453">
        <v>180</v>
      </c>
      <c r="AD48" s="453">
        <v>648</v>
      </c>
      <c r="AE48" s="453">
        <v>5</v>
      </c>
      <c r="AF48" s="453">
        <v>69</v>
      </c>
      <c r="AG48" s="453">
        <v>952</v>
      </c>
      <c r="AH48" s="453">
        <v>306</v>
      </c>
      <c r="AI48" s="453">
        <v>135</v>
      </c>
      <c r="AJ48" s="453">
        <v>3640</v>
      </c>
      <c r="AK48" s="453">
        <v>5371</v>
      </c>
      <c r="AL48" s="453">
        <v>203</v>
      </c>
      <c r="AM48" s="453">
        <v>522</v>
      </c>
      <c r="AN48" s="453">
        <v>5</v>
      </c>
      <c r="AO48" s="453">
        <v>0</v>
      </c>
      <c r="AP48" s="454">
        <f t="shared" si="18"/>
        <v>19171</v>
      </c>
    </row>
    <row r="49" spans="1:42" s="216" customFormat="1" ht="21" customHeight="1" x14ac:dyDescent="0.35">
      <c r="A49" s="224"/>
      <c r="B49" s="215" t="s">
        <v>264</v>
      </c>
      <c r="C49" s="453">
        <v>2</v>
      </c>
      <c r="D49" s="453">
        <v>2</v>
      </c>
      <c r="E49" s="453">
        <v>105</v>
      </c>
      <c r="F49" s="453">
        <v>1</v>
      </c>
      <c r="G49" s="453">
        <v>6</v>
      </c>
      <c r="H49" s="453">
        <v>0</v>
      </c>
      <c r="I49" s="453">
        <v>2</v>
      </c>
      <c r="J49" s="453">
        <v>10</v>
      </c>
      <c r="K49" s="453">
        <v>31</v>
      </c>
      <c r="L49" s="453">
        <v>57</v>
      </c>
      <c r="M49" s="453">
        <v>5</v>
      </c>
      <c r="N49" s="453">
        <v>2</v>
      </c>
      <c r="O49" s="453">
        <v>0</v>
      </c>
      <c r="P49" s="453">
        <v>10</v>
      </c>
      <c r="Q49" s="453">
        <v>8</v>
      </c>
      <c r="R49" s="453">
        <f t="shared" si="17"/>
        <v>237</v>
      </c>
      <c r="S49" s="453">
        <v>35</v>
      </c>
      <c r="T49" s="453">
        <v>2</v>
      </c>
      <c r="U49" s="453">
        <v>169</v>
      </c>
      <c r="V49" s="453">
        <v>2132</v>
      </c>
      <c r="W49" s="453">
        <v>119</v>
      </c>
      <c r="X49" s="453">
        <v>55</v>
      </c>
      <c r="Y49" s="453">
        <v>21</v>
      </c>
      <c r="Z49" s="453">
        <v>8</v>
      </c>
      <c r="AA49" s="453">
        <v>8</v>
      </c>
      <c r="AB49" s="453">
        <v>234</v>
      </c>
      <c r="AC49" s="453">
        <v>86</v>
      </c>
      <c r="AD49" s="453">
        <v>293</v>
      </c>
      <c r="AE49" s="453">
        <v>2</v>
      </c>
      <c r="AF49" s="453">
        <v>30</v>
      </c>
      <c r="AG49" s="453">
        <v>382</v>
      </c>
      <c r="AH49" s="453">
        <v>106</v>
      </c>
      <c r="AI49" s="453">
        <v>50</v>
      </c>
      <c r="AJ49" s="453">
        <v>2866</v>
      </c>
      <c r="AK49" s="453">
        <v>2208</v>
      </c>
      <c r="AL49" s="453">
        <v>125</v>
      </c>
      <c r="AM49" s="453">
        <v>282</v>
      </c>
      <c r="AN49" s="453">
        <v>1</v>
      </c>
      <c r="AO49" s="453">
        <v>0</v>
      </c>
      <c r="AP49" s="454">
        <f t="shared" si="18"/>
        <v>9455</v>
      </c>
    </row>
    <row r="50" spans="1:42" s="220" customFormat="1" ht="26.4" customHeight="1" x14ac:dyDescent="0.35">
      <c r="A50" s="218" t="s">
        <v>71</v>
      </c>
      <c r="B50" s="225"/>
      <c r="C50" s="457">
        <f t="shared" ref="C50:AP50" si="19">C51+C52+C53+C54</f>
        <v>109</v>
      </c>
      <c r="D50" s="457">
        <f t="shared" si="19"/>
        <v>16</v>
      </c>
      <c r="E50" s="457">
        <f t="shared" si="19"/>
        <v>1459</v>
      </c>
      <c r="F50" s="457">
        <f t="shared" si="19"/>
        <v>59</v>
      </c>
      <c r="G50" s="457">
        <f t="shared" si="19"/>
        <v>156</v>
      </c>
      <c r="H50" s="457">
        <f t="shared" si="19"/>
        <v>0</v>
      </c>
      <c r="I50" s="457">
        <f t="shared" si="19"/>
        <v>345</v>
      </c>
      <c r="J50" s="457">
        <f t="shared" si="19"/>
        <v>557</v>
      </c>
      <c r="K50" s="457">
        <f t="shared" si="19"/>
        <v>460</v>
      </c>
      <c r="L50" s="457">
        <f t="shared" si="19"/>
        <v>949</v>
      </c>
      <c r="M50" s="457">
        <f t="shared" si="19"/>
        <v>172</v>
      </c>
      <c r="N50" s="457">
        <f t="shared" si="19"/>
        <v>155</v>
      </c>
      <c r="O50" s="457">
        <f t="shared" si="19"/>
        <v>363</v>
      </c>
      <c r="P50" s="457">
        <f t="shared" si="19"/>
        <v>263</v>
      </c>
      <c r="Q50" s="457">
        <f t="shared" si="19"/>
        <v>401</v>
      </c>
      <c r="R50" s="457">
        <f t="shared" si="19"/>
        <v>5339</v>
      </c>
      <c r="S50" s="457">
        <f t="shared" si="19"/>
        <v>359</v>
      </c>
      <c r="T50" s="457">
        <f t="shared" si="19"/>
        <v>222</v>
      </c>
      <c r="U50" s="457">
        <f t="shared" si="19"/>
        <v>1762</v>
      </c>
      <c r="V50" s="457">
        <f t="shared" si="19"/>
        <v>18602</v>
      </c>
      <c r="W50" s="457">
        <f t="shared" si="19"/>
        <v>1371</v>
      </c>
      <c r="X50" s="457">
        <f t="shared" si="19"/>
        <v>741</v>
      </c>
      <c r="Y50" s="457">
        <f t="shared" si="19"/>
        <v>311</v>
      </c>
      <c r="Z50" s="457">
        <f t="shared" si="19"/>
        <v>112</v>
      </c>
      <c r="AA50" s="457">
        <f t="shared" si="19"/>
        <v>819</v>
      </c>
      <c r="AB50" s="457">
        <f t="shared" si="19"/>
        <v>3211</v>
      </c>
      <c r="AC50" s="457">
        <f t="shared" si="19"/>
        <v>739</v>
      </c>
      <c r="AD50" s="457">
        <f t="shared" si="19"/>
        <v>4453</v>
      </c>
      <c r="AE50" s="457">
        <f t="shared" si="19"/>
        <v>472</v>
      </c>
      <c r="AF50" s="457">
        <f t="shared" si="19"/>
        <v>426</v>
      </c>
      <c r="AG50" s="457">
        <f t="shared" si="19"/>
        <v>5013</v>
      </c>
      <c r="AH50" s="457">
        <f t="shared" si="19"/>
        <v>1411</v>
      </c>
      <c r="AI50" s="457">
        <f t="shared" si="19"/>
        <v>1192</v>
      </c>
      <c r="AJ50" s="457">
        <f t="shared" si="19"/>
        <v>8321</v>
      </c>
      <c r="AK50" s="457">
        <f t="shared" si="19"/>
        <v>15228</v>
      </c>
      <c r="AL50" s="457">
        <f t="shared" si="19"/>
        <v>1206</v>
      </c>
      <c r="AM50" s="457">
        <f t="shared" si="19"/>
        <v>1912</v>
      </c>
      <c r="AN50" s="457">
        <f t="shared" si="19"/>
        <v>19</v>
      </c>
      <c r="AO50" s="457">
        <f t="shared" si="19"/>
        <v>0</v>
      </c>
      <c r="AP50" s="458">
        <f t="shared" si="19"/>
        <v>73366</v>
      </c>
    </row>
    <row r="51" spans="1:42" s="216" customFormat="1" ht="21" customHeight="1" x14ac:dyDescent="0.35">
      <c r="A51" s="224"/>
      <c r="B51" s="215" t="s">
        <v>72</v>
      </c>
      <c r="C51" s="453">
        <v>12</v>
      </c>
      <c r="D51" s="453">
        <v>2</v>
      </c>
      <c r="E51" s="453">
        <v>127</v>
      </c>
      <c r="F51" s="453">
        <v>2</v>
      </c>
      <c r="G51" s="453">
        <v>4</v>
      </c>
      <c r="H51" s="453">
        <v>0</v>
      </c>
      <c r="I51" s="453">
        <v>172</v>
      </c>
      <c r="J51" s="453">
        <v>2</v>
      </c>
      <c r="K51" s="453">
        <v>71</v>
      </c>
      <c r="L51" s="453">
        <v>27</v>
      </c>
      <c r="M51" s="453">
        <v>1</v>
      </c>
      <c r="N51" s="453">
        <v>1</v>
      </c>
      <c r="O51" s="453">
        <v>7</v>
      </c>
      <c r="P51" s="453">
        <v>0</v>
      </c>
      <c r="Q51" s="453">
        <v>11</v>
      </c>
      <c r="R51" s="453">
        <f>SUM(E51:Q51)</f>
        <v>425</v>
      </c>
      <c r="S51" s="453">
        <v>153</v>
      </c>
      <c r="T51" s="453">
        <v>35</v>
      </c>
      <c r="U51" s="453">
        <v>175</v>
      </c>
      <c r="V51" s="453">
        <v>1373</v>
      </c>
      <c r="W51" s="453">
        <v>47</v>
      </c>
      <c r="X51" s="453">
        <v>82</v>
      </c>
      <c r="Y51" s="453">
        <v>21</v>
      </c>
      <c r="Z51" s="453">
        <v>0</v>
      </c>
      <c r="AA51" s="453">
        <v>11</v>
      </c>
      <c r="AB51" s="453">
        <v>143</v>
      </c>
      <c r="AC51" s="453">
        <v>49</v>
      </c>
      <c r="AD51" s="453">
        <v>325</v>
      </c>
      <c r="AE51" s="453">
        <v>3</v>
      </c>
      <c r="AF51" s="453">
        <v>43</v>
      </c>
      <c r="AG51" s="453">
        <v>283</v>
      </c>
      <c r="AH51" s="453">
        <v>23</v>
      </c>
      <c r="AI51" s="453">
        <v>86</v>
      </c>
      <c r="AJ51" s="453">
        <v>194</v>
      </c>
      <c r="AK51" s="453">
        <v>1702</v>
      </c>
      <c r="AL51" s="453">
        <v>92</v>
      </c>
      <c r="AM51" s="453">
        <v>129</v>
      </c>
      <c r="AN51" s="453">
        <v>3</v>
      </c>
      <c r="AO51" s="453">
        <v>0</v>
      </c>
      <c r="AP51" s="454">
        <f>SUM(S51:AO51)+R51+C51+D51</f>
        <v>5411</v>
      </c>
    </row>
    <row r="52" spans="1:42" s="216" customFormat="1" ht="21" customHeight="1" x14ac:dyDescent="0.35">
      <c r="A52" s="224"/>
      <c r="B52" s="215" t="s">
        <v>71</v>
      </c>
      <c r="C52" s="453">
        <v>38</v>
      </c>
      <c r="D52" s="453">
        <v>10</v>
      </c>
      <c r="E52" s="453">
        <v>560</v>
      </c>
      <c r="F52" s="453">
        <v>12</v>
      </c>
      <c r="G52" s="453">
        <v>56</v>
      </c>
      <c r="H52" s="453">
        <v>0</v>
      </c>
      <c r="I52" s="453">
        <v>136</v>
      </c>
      <c r="J52" s="453">
        <v>370</v>
      </c>
      <c r="K52" s="453">
        <v>189</v>
      </c>
      <c r="L52" s="453">
        <v>745</v>
      </c>
      <c r="M52" s="453">
        <v>124</v>
      </c>
      <c r="N52" s="453">
        <v>77</v>
      </c>
      <c r="O52" s="453">
        <v>154</v>
      </c>
      <c r="P52" s="453">
        <v>230</v>
      </c>
      <c r="Q52" s="453">
        <v>231</v>
      </c>
      <c r="R52" s="453">
        <f>SUM(E52:Q52)</f>
        <v>2884</v>
      </c>
      <c r="S52" s="453">
        <v>163</v>
      </c>
      <c r="T52" s="453">
        <v>162</v>
      </c>
      <c r="U52" s="453">
        <v>927</v>
      </c>
      <c r="V52" s="453">
        <v>11821</v>
      </c>
      <c r="W52" s="453">
        <v>1054</v>
      </c>
      <c r="X52" s="453">
        <v>442</v>
      </c>
      <c r="Y52" s="453">
        <v>217</v>
      </c>
      <c r="Z52" s="453">
        <v>103</v>
      </c>
      <c r="AA52" s="453">
        <v>756</v>
      </c>
      <c r="AB52" s="453">
        <v>2348</v>
      </c>
      <c r="AC52" s="453">
        <v>475</v>
      </c>
      <c r="AD52" s="453">
        <v>2949</v>
      </c>
      <c r="AE52" s="453">
        <v>462</v>
      </c>
      <c r="AF52" s="453">
        <v>264</v>
      </c>
      <c r="AG52" s="453">
        <v>3732</v>
      </c>
      <c r="AH52" s="453">
        <v>1048</v>
      </c>
      <c r="AI52" s="453">
        <v>806</v>
      </c>
      <c r="AJ52" s="453">
        <v>5396</v>
      </c>
      <c r="AK52" s="453">
        <v>8891</v>
      </c>
      <c r="AL52" s="453">
        <v>768</v>
      </c>
      <c r="AM52" s="453">
        <v>1164</v>
      </c>
      <c r="AN52" s="453">
        <v>5</v>
      </c>
      <c r="AO52" s="453">
        <v>0</v>
      </c>
      <c r="AP52" s="454">
        <f>SUM(S52:AO52)+R52+C52+D52</f>
        <v>46885</v>
      </c>
    </row>
    <row r="53" spans="1:42" s="216" customFormat="1" ht="21" customHeight="1" x14ac:dyDescent="0.35">
      <c r="A53" s="224"/>
      <c r="B53" s="215" t="s">
        <v>73</v>
      </c>
      <c r="C53" s="453">
        <v>49</v>
      </c>
      <c r="D53" s="453">
        <v>4</v>
      </c>
      <c r="E53" s="453">
        <v>653</v>
      </c>
      <c r="F53" s="453">
        <v>45</v>
      </c>
      <c r="G53" s="453">
        <v>93</v>
      </c>
      <c r="H53" s="453">
        <v>0</v>
      </c>
      <c r="I53" s="453">
        <v>36</v>
      </c>
      <c r="J53" s="453">
        <v>80</v>
      </c>
      <c r="K53" s="453">
        <v>181</v>
      </c>
      <c r="L53" s="453">
        <v>158</v>
      </c>
      <c r="M53" s="453">
        <v>19</v>
      </c>
      <c r="N53" s="453">
        <v>77</v>
      </c>
      <c r="O53" s="453">
        <v>180</v>
      </c>
      <c r="P53" s="453">
        <v>33</v>
      </c>
      <c r="Q53" s="453">
        <v>153</v>
      </c>
      <c r="R53" s="453">
        <f>SUM(E53:Q53)</f>
        <v>1708</v>
      </c>
      <c r="S53" s="453">
        <v>42</v>
      </c>
      <c r="T53" s="453">
        <v>23</v>
      </c>
      <c r="U53" s="453">
        <v>493</v>
      </c>
      <c r="V53" s="453">
        <v>4300</v>
      </c>
      <c r="W53" s="453">
        <v>227</v>
      </c>
      <c r="X53" s="453">
        <v>201</v>
      </c>
      <c r="Y53" s="453">
        <v>73</v>
      </c>
      <c r="Z53" s="453">
        <v>0</v>
      </c>
      <c r="AA53" s="453">
        <v>38</v>
      </c>
      <c r="AB53" s="453">
        <v>604</v>
      </c>
      <c r="AC53" s="453">
        <v>181</v>
      </c>
      <c r="AD53" s="453">
        <v>955</v>
      </c>
      <c r="AE53" s="453">
        <v>4</v>
      </c>
      <c r="AF53" s="453">
        <v>92</v>
      </c>
      <c r="AG53" s="453">
        <v>835</v>
      </c>
      <c r="AH53" s="453">
        <v>329</v>
      </c>
      <c r="AI53" s="453">
        <v>266</v>
      </c>
      <c r="AJ53" s="453">
        <v>2422</v>
      </c>
      <c r="AK53" s="453">
        <v>3793</v>
      </c>
      <c r="AL53" s="453">
        <v>300</v>
      </c>
      <c r="AM53" s="453">
        <v>543</v>
      </c>
      <c r="AN53" s="453">
        <v>8</v>
      </c>
      <c r="AO53" s="453">
        <v>0</v>
      </c>
      <c r="AP53" s="454">
        <f>SUM(S53:AO53)+R53+C53+D53</f>
        <v>17490</v>
      </c>
    </row>
    <row r="54" spans="1:42" s="216" customFormat="1" ht="21" customHeight="1" x14ac:dyDescent="0.35">
      <c r="A54" s="224"/>
      <c r="B54" s="215" t="s">
        <v>74</v>
      </c>
      <c r="C54" s="453">
        <v>10</v>
      </c>
      <c r="D54" s="453">
        <v>0</v>
      </c>
      <c r="E54" s="453">
        <v>119</v>
      </c>
      <c r="F54" s="453">
        <v>0</v>
      </c>
      <c r="G54" s="453">
        <v>3</v>
      </c>
      <c r="H54" s="453">
        <v>0</v>
      </c>
      <c r="I54" s="453">
        <v>1</v>
      </c>
      <c r="J54" s="453">
        <v>105</v>
      </c>
      <c r="K54" s="453">
        <v>19</v>
      </c>
      <c r="L54" s="453">
        <v>19</v>
      </c>
      <c r="M54" s="453">
        <v>28</v>
      </c>
      <c r="N54" s="453">
        <v>0</v>
      </c>
      <c r="O54" s="453">
        <v>22</v>
      </c>
      <c r="P54" s="453">
        <v>0</v>
      </c>
      <c r="Q54" s="453">
        <v>6</v>
      </c>
      <c r="R54" s="453">
        <f>SUM(E54:Q54)</f>
        <v>322</v>
      </c>
      <c r="S54" s="453">
        <v>1</v>
      </c>
      <c r="T54" s="453">
        <v>2</v>
      </c>
      <c r="U54" s="453">
        <v>167</v>
      </c>
      <c r="V54" s="453">
        <v>1108</v>
      </c>
      <c r="W54" s="453">
        <v>43</v>
      </c>
      <c r="X54" s="453">
        <v>16</v>
      </c>
      <c r="Y54" s="453">
        <v>0</v>
      </c>
      <c r="Z54" s="453">
        <v>9</v>
      </c>
      <c r="AA54" s="453">
        <v>14</v>
      </c>
      <c r="AB54" s="453">
        <v>116</v>
      </c>
      <c r="AC54" s="453">
        <v>34</v>
      </c>
      <c r="AD54" s="453">
        <v>224</v>
      </c>
      <c r="AE54" s="453">
        <v>3</v>
      </c>
      <c r="AF54" s="453">
        <v>27</v>
      </c>
      <c r="AG54" s="453">
        <v>163</v>
      </c>
      <c r="AH54" s="453">
        <v>11</v>
      </c>
      <c r="AI54" s="453">
        <v>34</v>
      </c>
      <c r="AJ54" s="453">
        <v>309</v>
      </c>
      <c r="AK54" s="453">
        <v>842</v>
      </c>
      <c r="AL54" s="453">
        <v>46</v>
      </c>
      <c r="AM54" s="453">
        <v>76</v>
      </c>
      <c r="AN54" s="453">
        <v>3</v>
      </c>
      <c r="AO54" s="453">
        <v>0</v>
      </c>
      <c r="AP54" s="454">
        <f>SUM(S54:AO54)+R54+C54+D54</f>
        <v>3580</v>
      </c>
    </row>
    <row r="55" spans="1:42" s="220" customFormat="1" ht="26.4" customHeight="1" x14ac:dyDescent="0.35">
      <c r="A55" s="218" t="s">
        <v>75</v>
      </c>
      <c r="B55" s="225"/>
      <c r="C55" s="457">
        <f t="shared" ref="C55:AP55" si="20">SUM(C56:C60)</f>
        <v>55</v>
      </c>
      <c r="D55" s="457">
        <f t="shared" si="20"/>
        <v>15</v>
      </c>
      <c r="E55" s="457">
        <f t="shared" si="20"/>
        <v>440</v>
      </c>
      <c r="F55" s="457">
        <f t="shared" si="20"/>
        <v>9</v>
      </c>
      <c r="G55" s="457">
        <f t="shared" si="20"/>
        <v>115</v>
      </c>
      <c r="H55" s="457">
        <f t="shared" si="20"/>
        <v>0</v>
      </c>
      <c r="I55" s="457">
        <f t="shared" si="20"/>
        <v>98</v>
      </c>
      <c r="J55" s="457">
        <f t="shared" si="20"/>
        <v>66</v>
      </c>
      <c r="K55" s="457">
        <f t="shared" si="20"/>
        <v>114</v>
      </c>
      <c r="L55" s="457">
        <f t="shared" si="20"/>
        <v>37</v>
      </c>
      <c r="M55" s="457">
        <f t="shared" si="20"/>
        <v>2</v>
      </c>
      <c r="N55" s="457">
        <f t="shared" si="20"/>
        <v>2</v>
      </c>
      <c r="O55" s="457">
        <f t="shared" si="20"/>
        <v>11</v>
      </c>
      <c r="P55" s="457">
        <f t="shared" si="20"/>
        <v>12</v>
      </c>
      <c r="Q55" s="457">
        <f t="shared" si="20"/>
        <v>59</v>
      </c>
      <c r="R55" s="457">
        <f t="shared" si="20"/>
        <v>965</v>
      </c>
      <c r="S55" s="457">
        <f t="shared" si="20"/>
        <v>66</v>
      </c>
      <c r="T55" s="457">
        <f t="shared" si="20"/>
        <v>22</v>
      </c>
      <c r="U55" s="457">
        <f t="shared" si="20"/>
        <v>530</v>
      </c>
      <c r="V55" s="457">
        <f t="shared" si="20"/>
        <v>4871</v>
      </c>
      <c r="W55" s="457">
        <f t="shared" si="20"/>
        <v>110</v>
      </c>
      <c r="X55" s="457">
        <f t="shared" si="20"/>
        <v>305</v>
      </c>
      <c r="Y55" s="457">
        <f t="shared" si="20"/>
        <v>24</v>
      </c>
      <c r="Z55" s="457">
        <f t="shared" si="20"/>
        <v>11</v>
      </c>
      <c r="AA55" s="457">
        <f t="shared" si="20"/>
        <v>42</v>
      </c>
      <c r="AB55" s="457">
        <f t="shared" si="20"/>
        <v>531</v>
      </c>
      <c r="AC55" s="457">
        <f t="shared" si="20"/>
        <v>162</v>
      </c>
      <c r="AD55" s="457">
        <f t="shared" si="20"/>
        <v>687</v>
      </c>
      <c r="AE55" s="457">
        <f t="shared" si="20"/>
        <v>83</v>
      </c>
      <c r="AF55" s="457">
        <f t="shared" si="20"/>
        <v>64</v>
      </c>
      <c r="AG55" s="457">
        <f t="shared" si="20"/>
        <v>1011</v>
      </c>
      <c r="AH55" s="457">
        <f t="shared" si="20"/>
        <v>385</v>
      </c>
      <c r="AI55" s="457">
        <f t="shared" si="20"/>
        <v>266</v>
      </c>
      <c r="AJ55" s="457">
        <f t="shared" si="20"/>
        <v>700</v>
      </c>
      <c r="AK55" s="457">
        <f t="shared" si="20"/>
        <v>4171</v>
      </c>
      <c r="AL55" s="457">
        <f t="shared" si="20"/>
        <v>331</v>
      </c>
      <c r="AM55" s="457">
        <f t="shared" si="20"/>
        <v>515</v>
      </c>
      <c r="AN55" s="457">
        <f t="shared" si="20"/>
        <v>5</v>
      </c>
      <c r="AO55" s="457">
        <f t="shared" si="20"/>
        <v>0</v>
      </c>
      <c r="AP55" s="458">
        <f t="shared" si="20"/>
        <v>15927</v>
      </c>
    </row>
    <row r="56" spans="1:42" s="216" customFormat="1" ht="21" customHeight="1" x14ac:dyDescent="0.35">
      <c r="A56" s="224"/>
      <c r="B56" s="215" t="s">
        <v>76</v>
      </c>
      <c r="C56" s="453">
        <v>1</v>
      </c>
      <c r="D56" s="453">
        <v>2</v>
      </c>
      <c r="E56" s="453">
        <v>119</v>
      </c>
      <c r="F56" s="453">
        <v>4</v>
      </c>
      <c r="G56" s="453">
        <v>9</v>
      </c>
      <c r="H56" s="453">
        <v>0</v>
      </c>
      <c r="I56" s="453">
        <v>5</v>
      </c>
      <c r="J56" s="453">
        <v>0</v>
      </c>
      <c r="K56" s="453">
        <v>8</v>
      </c>
      <c r="L56" s="453">
        <v>2</v>
      </c>
      <c r="M56" s="453">
        <v>0</v>
      </c>
      <c r="N56" s="453">
        <v>0</v>
      </c>
      <c r="O56" s="453">
        <v>0</v>
      </c>
      <c r="P56" s="453">
        <v>11</v>
      </c>
      <c r="Q56" s="453">
        <v>0</v>
      </c>
      <c r="R56" s="453">
        <f>SUM(E56:Q56)</f>
        <v>158</v>
      </c>
      <c r="S56" s="453">
        <v>37</v>
      </c>
      <c r="T56" s="453">
        <v>15</v>
      </c>
      <c r="U56" s="453">
        <v>35</v>
      </c>
      <c r="V56" s="453">
        <v>1431</v>
      </c>
      <c r="W56" s="453">
        <v>35</v>
      </c>
      <c r="X56" s="453">
        <v>54</v>
      </c>
      <c r="Y56" s="453">
        <v>5</v>
      </c>
      <c r="Z56" s="453">
        <v>0</v>
      </c>
      <c r="AA56" s="453">
        <v>3</v>
      </c>
      <c r="AB56" s="453">
        <v>104</v>
      </c>
      <c r="AC56" s="453">
        <v>27</v>
      </c>
      <c r="AD56" s="453">
        <v>118</v>
      </c>
      <c r="AE56" s="453">
        <v>0</v>
      </c>
      <c r="AF56" s="453">
        <v>17</v>
      </c>
      <c r="AG56" s="453">
        <v>217</v>
      </c>
      <c r="AH56" s="453">
        <v>148</v>
      </c>
      <c r="AI56" s="453">
        <v>55</v>
      </c>
      <c r="AJ56" s="453">
        <v>92</v>
      </c>
      <c r="AK56" s="453">
        <v>893</v>
      </c>
      <c r="AL56" s="453">
        <v>58</v>
      </c>
      <c r="AM56" s="453">
        <v>127</v>
      </c>
      <c r="AN56" s="453">
        <v>3</v>
      </c>
      <c r="AO56" s="453">
        <v>0</v>
      </c>
      <c r="AP56" s="454">
        <f>SUM(S56:AO56)+R56+C56+D56</f>
        <v>3635</v>
      </c>
    </row>
    <row r="57" spans="1:42" s="216" customFormat="1" ht="21" customHeight="1" x14ac:dyDescent="0.35">
      <c r="A57" s="224"/>
      <c r="B57" s="215" t="s">
        <v>77</v>
      </c>
      <c r="C57" s="453">
        <v>13</v>
      </c>
      <c r="D57" s="453">
        <v>3</v>
      </c>
      <c r="E57" s="453">
        <v>62</v>
      </c>
      <c r="F57" s="453">
        <v>2</v>
      </c>
      <c r="G57" s="453">
        <v>37</v>
      </c>
      <c r="H57" s="453">
        <v>0</v>
      </c>
      <c r="I57" s="453">
        <v>8</v>
      </c>
      <c r="J57" s="453">
        <v>0</v>
      </c>
      <c r="K57" s="453">
        <v>8</v>
      </c>
      <c r="L57" s="453">
        <v>22</v>
      </c>
      <c r="M57" s="453">
        <v>0</v>
      </c>
      <c r="N57" s="453">
        <v>0</v>
      </c>
      <c r="O57" s="453">
        <v>0</v>
      </c>
      <c r="P57" s="453">
        <v>0</v>
      </c>
      <c r="Q57" s="453">
        <v>4</v>
      </c>
      <c r="R57" s="453">
        <f>SUM(E57:Q57)</f>
        <v>143</v>
      </c>
      <c r="S57" s="453">
        <v>1</v>
      </c>
      <c r="T57" s="453">
        <v>0</v>
      </c>
      <c r="U57" s="453">
        <v>51</v>
      </c>
      <c r="V57" s="453">
        <v>675</v>
      </c>
      <c r="W57" s="453">
        <v>10</v>
      </c>
      <c r="X57" s="453">
        <v>60</v>
      </c>
      <c r="Y57" s="453">
        <v>4</v>
      </c>
      <c r="Z57" s="453">
        <v>0</v>
      </c>
      <c r="AA57" s="453">
        <v>2</v>
      </c>
      <c r="AB57" s="453">
        <v>111</v>
      </c>
      <c r="AC57" s="453">
        <v>24</v>
      </c>
      <c r="AD57" s="453">
        <v>90</v>
      </c>
      <c r="AE57" s="453">
        <v>9</v>
      </c>
      <c r="AF57" s="453">
        <v>10</v>
      </c>
      <c r="AG57" s="453">
        <v>100</v>
      </c>
      <c r="AH57" s="453">
        <v>17</v>
      </c>
      <c r="AI57" s="453">
        <v>36</v>
      </c>
      <c r="AJ57" s="453">
        <v>107</v>
      </c>
      <c r="AK57" s="453">
        <v>464</v>
      </c>
      <c r="AL57" s="453">
        <v>65</v>
      </c>
      <c r="AM57" s="453">
        <v>67</v>
      </c>
      <c r="AN57" s="453">
        <v>0</v>
      </c>
      <c r="AO57" s="453">
        <v>0</v>
      </c>
      <c r="AP57" s="454">
        <f>SUM(S57:AO57)+R57+C57+D57</f>
        <v>2062</v>
      </c>
    </row>
    <row r="58" spans="1:42" s="216" customFormat="1" ht="21" customHeight="1" x14ac:dyDescent="0.35">
      <c r="A58" s="224"/>
      <c r="B58" s="215" t="s">
        <v>78</v>
      </c>
      <c r="C58" s="453">
        <v>11</v>
      </c>
      <c r="D58" s="453">
        <v>3</v>
      </c>
      <c r="E58" s="453">
        <v>76</v>
      </c>
      <c r="F58" s="453">
        <v>0</v>
      </c>
      <c r="G58" s="453">
        <v>15</v>
      </c>
      <c r="H58" s="453">
        <v>0</v>
      </c>
      <c r="I58" s="453">
        <v>15</v>
      </c>
      <c r="J58" s="453">
        <v>66</v>
      </c>
      <c r="K58" s="453">
        <v>8</v>
      </c>
      <c r="L58" s="453">
        <v>10</v>
      </c>
      <c r="M58" s="453">
        <v>2</v>
      </c>
      <c r="N58" s="453">
        <v>2</v>
      </c>
      <c r="O58" s="453">
        <v>5</v>
      </c>
      <c r="P58" s="453">
        <v>0</v>
      </c>
      <c r="Q58" s="453">
        <v>21</v>
      </c>
      <c r="R58" s="453">
        <f>SUM(E58:Q58)</f>
        <v>220</v>
      </c>
      <c r="S58" s="453">
        <v>27</v>
      </c>
      <c r="T58" s="453">
        <v>6</v>
      </c>
      <c r="U58" s="453">
        <v>133</v>
      </c>
      <c r="V58" s="453">
        <v>1145</v>
      </c>
      <c r="W58" s="453">
        <v>26</v>
      </c>
      <c r="X58" s="453">
        <v>117</v>
      </c>
      <c r="Y58" s="453">
        <v>3</v>
      </c>
      <c r="Z58" s="453">
        <v>0</v>
      </c>
      <c r="AA58" s="453">
        <v>8</v>
      </c>
      <c r="AB58" s="453">
        <v>124</v>
      </c>
      <c r="AC58" s="453">
        <v>58</v>
      </c>
      <c r="AD58" s="453">
        <v>160</v>
      </c>
      <c r="AE58" s="453">
        <v>66</v>
      </c>
      <c r="AF58" s="453">
        <v>18</v>
      </c>
      <c r="AG58" s="453">
        <v>290</v>
      </c>
      <c r="AH58" s="453">
        <v>21</v>
      </c>
      <c r="AI58" s="453">
        <v>73</v>
      </c>
      <c r="AJ58" s="453">
        <v>192</v>
      </c>
      <c r="AK58" s="453">
        <v>761</v>
      </c>
      <c r="AL58" s="453">
        <v>90</v>
      </c>
      <c r="AM58" s="453">
        <v>136</v>
      </c>
      <c r="AN58" s="453">
        <v>1</v>
      </c>
      <c r="AO58" s="453">
        <v>0</v>
      </c>
      <c r="AP58" s="454">
        <f>SUM(S58:AO58)+R58+C58+D58</f>
        <v>3689</v>
      </c>
    </row>
    <row r="59" spans="1:42" s="216" customFormat="1" ht="21" customHeight="1" x14ac:dyDescent="0.35">
      <c r="A59" s="224"/>
      <c r="B59" s="215" t="s">
        <v>79</v>
      </c>
      <c r="C59" s="453">
        <v>23</v>
      </c>
      <c r="D59" s="453">
        <v>5</v>
      </c>
      <c r="E59" s="453">
        <v>105</v>
      </c>
      <c r="F59" s="453">
        <v>3</v>
      </c>
      <c r="G59" s="453">
        <v>7</v>
      </c>
      <c r="H59" s="453">
        <v>0</v>
      </c>
      <c r="I59" s="453">
        <v>66</v>
      </c>
      <c r="J59" s="453">
        <v>0</v>
      </c>
      <c r="K59" s="453">
        <v>50</v>
      </c>
      <c r="L59" s="453">
        <v>3</v>
      </c>
      <c r="M59" s="453">
        <v>0</v>
      </c>
      <c r="N59" s="453">
        <v>0</v>
      </c>
      <c r="O59" s="453">
        <v>2</v>
      </c>
      <c r="P59" s="453">
        <v>0</v>
      </c>
      <c r="Q59" s="453">
        <v>12</v>
      </c>
      <c r="R59" s="453">
        <f>SUM(E59:Q59)</f>
        <v>248</v>
      </c>
      <c r="S59" s="453">
        <v>1</v>
      </c>
      <c r="T59" s="453">
        <v>0</v>
      </c>
      <c r="U59" s="453">
        <v>256</v>
      </c>
      <c r="V59" s="453">
        <v>1083</v>
      </c>
      <c r="W59" s="453">
        <v>28</v>
      </c>
      <c r="X59" s="453">
        <v>50</v>
      </c>
      <c r="Y59" s="453">
        <v>12</v>
      </c>
      <c r="Z59" s="453">
        <v>11</v>
      </c>
      <c r="AA59" s="453">
        <v>28</v>
      </c>
      <c r="AB59" s="453">
        <v>120</v>
      </c>
      <c r="AC59" s="453">
        <v>32</v>
      </c>
      <c r="AD59" s="453">
        <v>240</v>
      </c>
      <c r="AE59" s="453">
        <v>1</v>
      </c>
      <c r="AF59" s="453">
        <v>13</v>
      </c>
      <c r="AG59" s="453">
        <v>259</v>
      </c>
      <c r="AH59" s="453">
        <v>190</v>
      </c>
      <c r="AI59" s="453">
        <v>84</v>
      </c>
      <c r="AJ59" s="453">
        <v>250</v>
      </c>
      <c r="AK59" s="453">
        <v>1321</v>
      </c>
      <c r="AL59" s="453">
        <v>53</v>
      </c>
      <c r="AM59" s="453">
        <v>108</v>
      </c>
      <c r="AN59" s="453">
        <v>0</v>
      </c>
      <c r="AO59" s="453">
        <v>0</v>
      </c>
      <c r="AP59" s="454">
        <f>SUM(S59:AO59)+R59+C59+D59</f>
        <v>4416</v>
      </c>
    </row>
    <row r="60" spans="1:42" s="216" customFormat="1" ht="21" customHeight="1" x14ac:dyDescent="0.35">
      <c r="A60" s="224"/>
      <c r="B60" s="215" t="s">
        <v>80</v>
      </c>
      <c r="C60" s="453">
        <v>7</v>
      </c>
      <c r="D60" s="453">
        <v>2</v>
      </c>
      <c r="E60" s="453">
        <v>78</v>
      </c>
      <c r="F60" s="453">
        <v>0</v>
      </c>
      <c r="G60" s="453">
        <v>47</v>
      </c>
      <c r="H60" s="453">
        <v>0</v>
      </c>
      <c r="I60" s="453">
        <v>4</v>
      </c>
      <c r="J60" s="453">
        <v>0</v>
      </c>
      <c r="K60" s="453">
        <v>40</v>
      </c>
      <c r="L60" s="453">
        <v>0</v>
      </c>
      <c r="M60" s="453">
        <v>0</v>
      </c>
      <c r="N60" s="453">
        <v>0</v>
      </c>
      <c r="O60" s="453">
        <v>4</v>
      </c>
      <c r="P60" s="453">
        <v>1</v>
      </c>
      <c r="Q60" s="453">
        <v>22</v>
      </c>
      <c r="R60" s="453">
        <f>SUM(E60:Q60)</f>
        <v>196</v>
      </c>
      <c r="S60" s="453">
        <v>0</v>
      </c>
      <c r="T60" s="453">
        <v>1</v>
      </c>
      <c r="U60" s="453">
        <v>55</v>
      </c>
      <c r="V60" s="453">
        <v>537</v>
      </c>
      <c r="W60" s="453">
        <v>11</v>
      </c>
      <c r="X60" s="453">
        <v>24</v>
      </c>
      <c r="Y60" s="453">
        <v>0</v>
      </c>
      <c r="Z60" s="453">
        <v>0</v>
      </c>
      <c r="AA60" s="453">
        <v>1</v>
      </c>
      <c r="AB60" s="453">
        <v>72</v>
      </c>
      <c r="AC60" s="453">
        <v>21</v>
      </c>
      <c r="AD60" s="453">
        <v>79</v>
      </c>
      <c r="AE60" s="453">
        <v>7</v>
      </c>
      <c r="AF60" s="453">
        <v>6</v>
      </c>
      <c r="AG60" s="453">
        <v>145</v>
      </c>
      <c r="AH60" s="453">
        <v>9</v>
      </c>
      <c r="AI60" s="453">
        <v>18</v>
      </c>
      <c r="AJ60" s="453">
        <v>59</v>
      </c>
      <c r="AK60" s="453">
        <v>732</v>
      </c>
      <c r="AL60" s="453">
        <v>65</v>
      </c>
      <c r="AM60" s="453">
        <v>77</v>
      </c>
      <c r="AN60" s="453">
        <v>1</v>
      </c>
      <c r="AO60" s="453">
        <v>0</v>
      </c>
      <c r="AP60" s="454">
        <f>SUM(S60:AO60)+R60+C60+D60</f>
        <v>2125</v>
      </c>
    </row>
    <row r="61" spans="1:42" s="220" customFormat="1" ht="26.4" customHeight="1" x14ac:dyDescent="0.35">
      <c r="A61" s="218" t="s">
        <v>81</v>
      </c>
      <c r="B61" s="225"/>
      <c r="C61" s="457">
        <f t="shared" ref="C61:AP61" si="21">SUM(C62:C64)</f>
        <v>116</v>
      </c>
      <c r="D61" s="457">
        <f t="shared" si="21"/>
        <v>26</v>
      </c>
      <c r="E61" s="457">
        <f t="shared" si="21"/>
        <v>617</v>
      </c>
      <c r="F61" s="457">
        <f t="shared" si="21"/>
        <v>4</v>
      </c>
      <c r="G61" s="457">
        <f t="shared" si="21"/>
        <v>57</v>
      </c>
      <c r="H61" s="457">
        <f t="shared" si="21"/>
        <v>0</v>
      </c>
      <c r="I61" s="457">
        <f t="shared" si="21"/>
        <v>121</v>
      </c>
      <c r="J61" s="457">
        <f t="shared" si="21"/>
        <v>103</v>
      </c>
      <c r="K61" s="457">
        <f t="shared" si="21"/>
        <v>128</v>
      </c>
      <c r="L61" s="457">
        <f t="shared" si="21"/>
        <v>95</v>
      </c>
      <c r="M61" s="457">
        <f t="shared" si="21"/>
        <v>3</v>
      </c>
      <c r="N61" s="457">
        <f t="shared" si="21"/>
        <v>35</v>
      </c>
      <c r="O61" s="457">
        <f t="shared" si="21"/>
        <v>34</v>
      </c>
      <c r="P61" s="457">
        <f t="shared" si="21"/>
        <v>8</v>
      </c>
      <c r="Q61" s="457">
        <f t="shared" si="21"/>
        <v>63</v>
      </c>
      <c r="R61" s="457">
        <f t="shared" si="21"/>
        <v>1268</v>
      </c>
      <c r="S61" s="457">
        <f t="shared" si="21"/>
        <v>170</v>
      </c>
      <c r="T61" s="457">
        <f t="shared" si="21"/>
        <v>62</v>
      </c>
      <c r="U61" s="457">
        <f t="shared" si="21"/>
        <v>562</v>
      </c>
      <c r="V61" s="457">
        <f t="shared" si="21"/>
        <v>7459</v>
      </c>
      <c r="W61" s="457">
        <f t="shared" si="21"/>
        <v>154</v>
      </c>
      <c r="X61" s="457">
        <f t="shared" si="21"/>
        <v>359</v>
      </c>
      <c r="Y61" s="457">
        <f t="shared" si="21"/>
        <v>223</v>
      </c>
      <c r="Z61" s="457">
        <f t="shared" si="21"/>
        <v>57</v>
      </c>
      <c r="AA61" s="457">
        <f t="shared" si="21"/>
        <v>352</v>
      </c>
      <c r="AB61" s="457">
        <f t="shared" si="21"/>
        <v>1418</v>
      </c>
      <c r="AC61" s="457">
        <f t="shared" si="21"/>
        <v>276</v>
      </c>
      <c r="AD61" s="457">
        <f t="shared" si="21"/>
        <v>1688</v>
      </c>
      <c r="AE61" s="457">
        <f t="shared" si="21"/>
        <v>131</v>
      </c>
      <c r="AF61" s="457">
        <f t="shared" si="21"/>
        <v>294</v>
      </c>
      <c r="AG61" s="457">
        <f t="shared" si="21"/>
        <v>1953</v>
      </c>
      <c r="AH61" s="457">
        <f t="shared" si="21"/>
        <v>780</v>
      </c>
      <c r="AI61" s="457">
        <f t="shared" si="21"/>
        <v>574</v>
      </c>
      <c r="AJ61" s="457">
        <f t="shared" si="21"/>
        <v>7033</v>
      </c>
      <c r="AK61" s="457">
        <f t="shared" si="21"/>
        <v>8302</v>
      </c>
      <c r="AL61" s="457">
        <f t="shared" si="21"/>
        <v>678</v>
      </c>
      <c r="AM61" s="457">
        <f t="shared" si="21"/>
        <v>1780</v>
      </c>
      <c r="AN61" s="457">
        <f t="shared" si="21"/>
        <v>8</v>
      </c>
      <c r="AO61" s="457">
        <f t="shared" si="21"/>
        <v>0</v>
      </c>
      <c r="AP61" s="458">
        <f t="shared" si="21"/>
        <v>35723</v>
      </c>
    </row>
    <row r="62" spans="1:42" s="216" customFormat="1" ht="21" customHeight="1" x14ac:dyDescent="0.35">
      <c r="A62" s="224"/>
      <c r="B62" s="215" t="s">
        <v>82</v>
      </c>
      <c r="C62" s="453">
        <v>85</v>
      </c>
      <c r="D62" s="453">
        <v>8</v>
      </c>
      <c r="E62" s="453">
        <v>100</v>
      </c>
      <c r="F62" s="453">
        <v>0</v>
      </c>
      <c r="G62" s="453">
        <v>14</v>
      </c>
      <c r="H62" s="453">
        <v>0</v>
      </c>
      <c r="I62" s="453">
        <v>3</v>
      </c>
      <c r="J62" s="453">
        <v>95</v>
      </c>
      <c r="K62" s="453">
        <v>27</v>
      </c>
      <c r="L62" s="453">
        <v>8</v>
      </c>
      <c r="M62" s="453">
        <v>0</v>
      </c>
      <c r="N62" s="453">
        <v>3</v>
      </c>
      <c r="O62" s="453">
        <v>7</v>
      </c>
      <c r="P62" s="453">
        <v>0</v>
      </c>
      <c r="Q62" s="453">
        <v>12</v>
      </c>
      <c r="R62" s="453">
        <f>SUM(E62:Q62)</f>
        <v>269</v>
      </c>
      <c r="S62" s="453">
        <v>0</v>
      </c>
      <c r="T62" s="453">
        <v>8</v>
      </c>
      <c r="U62" s="453">
        <v>142</v>
      </c>
      <c r="V62" s="453">
        <v>1576</v>
      </c>
      <c r="W62" s="453">
        <v>37</v>
      </c>
      <c r="X62" s="453">
        <v>81</v>
      </c>
      <c r="Y62" s="453">
        <v>13</v>
      </c>
      <c r="Z62" s="453">
        <v>0</v>
      </c>
      <c r="AA62" s="453">
        <v>10</v>
      </c>
      <c r="AB62" s="453">
        <v>168</v>
      </c>
      <c r="AC62" s="453">
        <v>63</v>
      </c>
      <c r="AD62" s="453">
        <v>284</v>
      </c>
      <c r="AE62" s="453">
        <v>0</v>
      </c>
      <c r="AF62" s="453">
        <v>110</v>
      </c>
      <c r="AG62" s="453">
        <v>159</v>
      </c>
      <c r="AH62" s="453">
        <v>23</v>
      </c>
      <c r="AI62" s="453">
        <v>78</v>
      </c>
      <c r="AJ62" s="453">
        <v>2504</v>
      </c>
      <c r="AK62" s="453">
        <v>2698</v>
      </c>
      <c r="AL62" s="453">
        <v>189</v>
      </c>
      <c r="AM62" s="453">
        <v>228</v>
      </c>
      <c r="AN62" s="453">
        <v>3</v>
      </c>
      <c r="AO62" s="453">
        <v>0</v>
      </c>
      <c r="AP62" s="454">
        <f>SUM(S62:AO62)+R62+C62+D62</f>
        <v>8736</v>
      </c>
    </row>
    <row r="63" spans="1:42" s="216" customFormat="1" ht="21" customHeight="1" x14ac:dyDescent="0.35">
      <c r="A63" s="224"/>
      <c r="B63" s="215" t="s">
        <v>81</v>
      </c>
      <c r="C63" s="453">
        <v>26</v>
      </c>
      <c r="D63" s="453">
        <v>7</v>
      </c>
      <c r="E63" s="453">
        <v>468</v>
      </c>
      <c r="F63" s="453">
        <v>4</v>
      </c>
      <c r="G63" s="453">
        <v>19</v>
      </c>
      <c r="H63" s="453">
        <v>0</v>
      </c>
      <c r="I63" s="453">
        <v>113</v>
      </c>
      <c r="J63" s="453">
        <v>8</v>
      </c>
      <c r="K63" s="453">
        <v>97</v>
      </c>
      <c r="L63" s="453">
        <v>75</v>
      </c>
      <c r="M63" s="453">
        <v>3</v>
      </c>
      <c r="N63" s="453">
        <v>32</v>
      </c>
      <c r="O63" s="453">
        <v>24</v>
      </c>
      <c r="P63" s="453">
        <v>8</v>
      </c>
      <c r="Q63" s="453">
        <v>50</v>
      </c>
      <c r="R63" s="453">
        <f>SUM(E63:Q63)</f>
        <v>901</v>
      </c>
      <c r="S63" s="453">
        <v>170</v>
      </c>
      <c r="T63" s="453">
        <v>53</v>
      </c>
      <c r="U63" s="453">
        <v>361</v>
      </c>
      <c r="V63" s="453">
        <v>5051</v>
      </c>
      <c r="W63" s="453">
        <v>101</v>
      </c>
      <c r="X63" s="453">
        <v>205</v>
      </c>
      <c r="Y63" s="453">
        <v>210</v>
      </c>
      <c r="Z63" s="453">
        <v>57</v>
      </c>
      <c r="AA63" s="453">
        <v>340</v>
      </c>
      <c r="AB63" s="453">
        <v>1161</v>
      </c>
      <c r="AC63" s="453">
        <v>200</v>
      </c>
      <c r="AD63" s="453">
        <v>1277</v>
      </c>
      <c r="AE63" s="453">
        <v>116</v>
      </c>
      <c r="AF63" s="453">
        <v>167</v>
      </c>
      <c r="AG63" s="453">
        <v>1676</v>
      </c>
      <c r="AH63" s="453">
        <v>727</v>
      </c>
      <c r="AI63" s="453">
        <v>444</v>
      </c>
      <c r="AJ63" s="453">
        <v>4313</v>
      </c>
      <c r="AK63" s="453">
        <v>4448</v>
      </c>
      <c r="AL63" s="453">
        <v>410</v>
      </c>
      <c r="AM63" s="453">
        <v>1453</v>
      </c>
      <c r="AN63" s="453">
        <v>4</v>
      </c>
      <c r="AO63" s="453">
        <v>0</v>
      </c>
      <c r="AP63" s="454">
        <f>SUM(S63:AO63)+R63+C63+D63</f>
        <v>23878</v>
      </c>
    </row>
    <row r="64" spans="1:42" s="216" customFormat="1" ht="21" customHeight="1" x14ac:dyDescent="0.35">
      <c r="A64" s="224"/>
      <c r="B64" s="215" t="s">
        <v>83</v>
      </c>
      <c r="C64" s="453">
        <v>5</v>
      </c>
      <c r="D64" s="453">
        <v>11</v>
      </c>
      <c r="E64" s="453">
        <v>49</v>
      </c>
      <c r="F64" s="453">
        <v>0</v>
      </c>
      <c r="G64" s="453">
        <v>24</v>
      </c>
      <c r="H64" s="453">
        <v>0</v>
      </c>
      <c r="I64" s="453">
        <v>5</v>
      </c>
      <c r="J64" s="453">
        <v>0</v>
      </c>
      <c r="K64" s="453">
        <v>4</v>
      </c>
      <c r="L64" s="453">
        <v>12</v>
      </c>
      <c r="M64" s="453">
        <v>0</v>
      </c>
      <c r="N64" s="453">
        <v>0</v>
      </c>
      <c r="O64" s="453">
        <v>3</v>
      </c>
      <c r="P64" s="453">
        <v>0</v>
      </c>
      <c r="Q64" s="453">
        <v>1</v>
      </c>
      <c r="R64" s="453">
        <f>SUM(E64:Q64)</f>
        <v>98</v>
      </c>
      <c r="S64" s="453">
        <v>0</v>
      </c>
      <c r="T64" s="453">
        <v>1</v>
      </c>
      <c r="U64" s="453">
        <v>59</v>
      </c>
      <c r="V64" s="453">
        <v>832</v>
      </c>
      <c r="W64" s="453">
        <v>16</v>
      </c>
      <c r="X64" s="453">
        <v>73</v>
      </c>
      <c r="Y64" s="453">
        <v>0</v>
      </c>
      <c r="Z64" s="453">
        <v>0</v>
      </c>
      <c r="AA64" s="453">
        <v>2</v>
      </c>
      <c r="AB64" s="453">
        <v>89</v>
      </c>
      <c r="AC64" s="453">
        <v>13</v>
      </c>
      <c r="AD64" s="453">
        <v>127</v>
      </c>
      <c r="AE64" s="453">
        <v>15</v>
      </c>
      <c r="AF64" s="453">
        <v>17</v>
      </c>
      <c r="AG64" s="453">
        <v>118</v>
      </c>
      <c r="AH64" s="453">
        <v>30</v>
      </c>
      <c r="AI64" s="453">
        <v>52</v>
      </c>
      <c r="AJ64" s="453">
        <v>216</v>
      </c>
      <c r="AK64" s="453">
        <v>1156</v>
      </c>
      <c r="AL64" s="453">
        <v>79</v>
      </c>
      <c r="AM64" s="453">
        <v>99</v>
      </c>
      <c r="AN64" s="453">
        <v>1</v>
      </c>
      <c r="AO64" s="453">
        <v>0</v>
      </c>
      <c r="AP64" s="454">
        <f>SUM(S64:AO64)+R64+C64+D64</f>
        <v>3109</v>
      </c>
    </row>
    <row r="65" spans="1:42" s="216" customFormat="1" ht="42" customHeight="1" x14ac:dyDescent="0.35">
      <c r="A65" s="560" t="s">
        <v>252</v>
      </c>
      <c r="B65" s="561"/>
      <c r="C65" s="457">
        <v>1</v>
      </c>
      <c r="D65" s="457">
        <v>0</v>
      </c>
      <c r="E65" s="457">
        <v>0</v>
      </c>
      <c r="F65" s="457">
        <v>0</v>
      </c>
      <c r="G65" s="457">
        <v>0</v>
      </c>
      <c r="H65" s="457">
        <v>0</v>
      </c>
      <c r="I65" s="457">
        <v>0</v>
      </c>
      <c r="J65" s="457">
        <v>0</v>
      </c>
      <c r="K65" s="457">
        <v>0</v>
      </c>
      <c r="L65" s="457">
        <v>0</v>
      </c>
      <c r="M65" s="457">
        <v>1</v>
      </c>
      <c r="N65" s="457">
        <v>0</v>
      </c>
      <c r="O65" s="457">
        <v>0</v>
      </c>
      <c r="P65" s="457">
        <v>0</v>
      </c>
      <c r="Q65" s="457">
        <v>0</v>
      </c>
      <c r="R65" s="457">
        <f t="shared" ref="R65:R66" si="22">SUM(E65:Q65)</f>
        <v>1</v>
      </c>
      <c r="S65" s="457">
        <v>0</v>
      </c>
      <c r="T65" s="457">
        <v>0</v>
      </c>
      <c r="U65" s="457">
        <v>6</v>
      </c>
      <c r="V65" s="457">
        <v>141</v>
      </c>
      <c r="W65" s="457">
        <v>199</v>
      </c>
      <c r="X65" s="457">
        <v>2</v>
      </c>
      <c r="Y65" s="457">
        <v>5</v>
      </c>
      <c r="Z65" s="457">
        <v>87</v>
      </c>
      <c r="AA65" s="457">
        <v>18</v>
      </c>
      <c r="AB65" s="457">
        <v>7</v>
      </c>
      <c r="AC65" s="457">
        <v>2</v>
      </c>
      <c r="AD65" s="457">
        <v>36</v>
      </c>
      <c r="AE65" s="457">
        <v>5</v>
      </c>
      <c r="AF65" s="457">
        <v>4</v>
      </c>
      <c r="AG65" s="457">
        <v>8</v>
      </c>
      <c r="AH65" s="457">
        <v>0</v>
      </c>
      <c r="AI65" s="457">
        <v>6</v>
      </c>
      <c r="AJ65" s="457">
        <v>0</v>
      </c>
      <c r="AK65" s="457">
        <v>2</v>
      </c>
      <c r="AL65" s="457">
        <v>5</v>
      </c>
      <c r="AM65" s="457">
        <v>15</v>
      </c>
      <c r="AN65" s="457">
        <v>2</v>
      </c>
      <c r="AO65" s="457">
        <v>1</v>
      </c>
      <c r="AP65" s="458">
        <f>SUM(S65:AO65)+R65+C65+D65</f>
        <v>553</v>
      </c>
    </row>
    <row r="66" spans="1:42" s="216" customFormat="1" ht="42" customHeight="1" x14ac:dyDescent="0.35">
      <c r="A66" s="560" t="s">
        <v>260</v>
      </c>
      <c r="B66" s="561"/>
      <c r="C66" s="457">
        <v>21</v>
      </c>
      <c r="D66" s="457">
        <v>0</v>
      </c>
      <c r="E66" s="457">
        <v>180</v>
      </c>
      <c r="F66" s="457">
        <v>24</v>
      </c>
      <c r="G66" s="457">
        <v>21</v>
      </c>
      <c r="H66" s="457">
        <v>0</v>
      </c>
      <c r="I66" s="457">
        <v>23</v>
      </c>
      <c r="J66" s="457">
        <v>0</v>
      </c>
      <c r="K66" s="457">
        <v>103</v>
      </c>
      <c r="L66" s="457">
        <v>89</v>
      </c>
      <c r="M66" s="457">
        <v>16</v>
      </c>
      <c r="N66" s="457">
        <v>67</v>
      </c>
      <c r="O66" s="457">
        <v>12</v>
      </c>
      <c r="P66" s="457">
        <v>4</v>
      </c>
      <c r="Q66" s="457">
        <v>90</v>
      </c>
      <c r="R66" s="457">
        <f t="shared" si="22"/>
        <v>629</v>
      </c>
      <c r="S66" s="457">
        <v>23</v>
      </c>
      <c r="T66" s="457">
        <v>12</v>
      </c>
      <c r="U66" s="457">
        <v>94</v>
      </c>
      <c r="V66" s="457">
        <v>1195</v>
      </c>
      <c r="W66" s="457">
        <v>115</v>
      </c>
      <c r="X66" s="457">
        <v>35</v>
      </c>
      <c r="Y66" s="457">
        <v>38</v>
      </c>
      <c r="Z66" s="457">
        <v>0</v>
      </c>
      <c r="AA66" s="457">
        <v>6</v>
      </c>
      <c r="AB66" s="457">
        <v>169</v>
      </c>
      <c r="AC66" s="457">
        <v>29</v>
      </c>
      <c r="AD66" s="457">
        <v>202</v>
      </c>
      <c r="AE66" s="457">
        <v>3</v>
      </c>
      <c r="AF66" s="457">
        <v>33</v>
      </c>
      <c r="AG66" s="457">
        <v>194</v>
      </c>
      <c r="AH66" s="457">
        <v>81</v>
      </c>
      <c r="AI66" s="457">
        <v>82</v>
      </c>
      <c r="AJ66" s="457">
        <v>948</v>
      </c>
      <c r="AK66" s="457">
        <v>800</v>
      </c>
      <c r="AL66" s="457">
        <v>82</v>
      </c>
      <c r="AM66" s="457">
        <v>212</v>
      </c>
      <c r="AN66" s="457">
        <v>7</v>
      </c>
      <c r="AO66" s="457">
        <v>0</v>
      </c>
      <c r="AP66" s="458">
        <f>SUM(S66:AO66)+R66+C66+D66</f>
        <v>5010</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3">C8+C10+C39</f>
        <v>1331</v>
      </c>
      <c r="D68" s="228">
        <f t="shared" si="23"/>
        <v>275</v>
      </c>
      <c r="E68" s="228">
        <f t="shared" si="23"/>
        <v>17702</v>
      </c>
      <c r="F68" s="228">
        <f t="shared" si="23"/>
        <v>3082</v>
      </c>
      <c r="G68" s="228">
        <f t="shared" si="23"/>
        <v>3837</v>
      </c>
      <c r="H68" s="228">
        <f t="shared" si="23"/>
        <v>552</v>
      </c>
      <c r="I68" s="228">
        <f t="shared" si="23"/>
        <v>7087</v>
      </c>
      <c r="J68" s="228">
        <f t="shared" si="23"/>
        <v>12649</v>
      </c>
      <c r="K68" s="228">
        <f t="shared" si="23"/>
        <v>5255</v>
      </c>
      <c r="L68" s="228">
        <f t="shared" si="23"/>
        <v>7222</v>
      </c>
      <c r="M68" s="228">
        <f t="shared" si="23"/>
        <v>2005</v>
      </c>
      <c r="N68" s="228">
        <f t="shared" si="23"/>
        <v>1385</v>
      </c>
      <c r="O68" s="228">
        <f t="shared" si="23"/>
        <v>3379</v>
      </c>
      <c r="P68" s="228">
        <f t="shared" si="23"/>
        <v>2152</v>
      </c>
      <c r="Q68" s="228">
        <f t="shared" si="23"/>
        <v>4488</v>
      </c>
      <c r="R68" s="228">
        <f t="shared" si="23"/>
        <v>70795</v>
      </c>
      <c r="S68" s="228">
        <f t="shared" si="23"/>
        <v>5073</v>
      </c>
      <c r="T68" s="228">
        <f t="shared" si="23"/>
        <v>2429</v>
      </c>
      <c r="U68" s="228">
        <f t="shared" si="23"/>
        <v>20421</v>
      </c>
      <c r="V68" s="228">
        <f t="shared" si="23"/>
        <v>222522</v>
      </c>
      <c r="W68" s="228">
        <f t="shared" si="23"/>
        <v>26814</v>
      </c>
      <c r="X68" s="228">
        <f t="shared" si="23"/>
        <v>9875</v>
      </c>
      <c r="Y68" s="228">
        <f t="shared" si="23"/>
        <v>6690</v>
      </c>
      <c r="Z68" s="228">
        <f t="shared" si="23"/>
        <v>2639</v>
      </c>
      <c r="AA68" s="228">
        <f t="shared" si="23"/>
        <v>23363</v>
      </c>
      <c r="AB68" s="228">
        <f t="shared" si="23"/>
        <v>60877</v>
      </c>
      <c r="AC68" s="228">
        <f t="shared" si="23"/>
        <v>9870</v>
      </c>
      <c r="AD68" s="228">
        <f t="shared" si="23"/>
        <v>73660</v>
      </c>
      <c r="AE68" s="228">
        <f t="shared" si="23"/>
        <v>7668</v>
      </c>
      <c r="AF68" s="228">
        <f t="shared" si="23"/>
        <v>10834</v>
      </c>
      <c r="AG68" s="228">
        <f t="shared" si="23"/>
        <v>76791</v>
      </c>
      <c r="AH68" s="228">
        <f t="shared" si="23"/>
        <v>15579</v>
      </c>
      <c r="AI68" s="228">
        <f t="shared" si="23"/>
        <v>11124</v>
      </c>
      <c r="AJ68" s="228">
        <f t="shared" si="23"/>
        <v>150859</v>
      </c>
      <c r="AK68" s="228">
        <f t="shared" si="23"/>
        <v>171070</v>
      </c>
      <c r="AL68" s="228">
        <f t="shared" si="23"/>
        <v>12401</v>
      </c>
      <c r="AM68" s="228">
        <f t="shared" si="23"/>
        <v>31541</v>
      </c>
      <c r="AN68" s="228">
        <f t="shared" si="23"/>
        <v>2959</v>
      </c>
      <c r="AO68" s="228">
        <f t="shared" si="23"/>
        <v>88</v>
      </c>
      <c r="AP68" s="229">
        <f t="shared" si="23"/>
        <v>1027548</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P147"/>
  <sheetViews>
    <sheetView showGridLines="0" view="pageBreakPreview" topLeftCell="Y46" zoomScale="66" zoomScaleNormal="80" zoomScaleSheetLayoutView="66"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2"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207</v>
      </c>
    </row>
    <row r="3" spans="1:42" s="197" customFormat="1" ht="27.9" customHeight="1" x14ac:dyDescent="0.4">
      <c r="T3" s="198"/>
      <c r="U3" s="235" t="s">
        <v>5</v>
      </c>
      <c r="V3" s="236" t="s">
        <v>9</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208</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14</v>
      </c>
      <c r="R8" s="451">
        <f t="shared" si="0"/>
        <v>14</v>
      </c>
      <c r="S8" s="451">
        <f t="shared" si="0"/>
        <v>0</v>
      </c>
      <c r="T8" s="451">
        <f t="shared" si="0"/>
        <v>730</v>
      </c>
      <c r="U8" s="451">
        <f t="shared" si="0"/>
        <v>17</v>
      </c>
      <c r="V8" s="451">
        <f t="shared" si="0"/>
        <v>0</v>
      </c>
      <c r="W8" s="451">
        <f t="shared" si="0"/>
        <v>6743</v>
      </c>
      <c r="X8" s="451">
        <f t="shared" si="0"/>
        <v>185</v>
      </c>
      <c r="Y8" s="451">
        <f t="shared" si="0"/>
        <v>11</v>
      </c>
      <c r="Z8" s="451">
        <f t="shared" si="0"/>
        <v>0</v>
      </c>
      <c r="AA8" s="451">
        <f t="shared" si="0"/>
        <v>0</v>
      </c>
      <c r="AB8" s="451">
        <f t="shared" si="0"/>
        <v>1</v>
      </c>
      <c r="AC8" s="451">
        <f t="shared" si="0"/>
        <v>0</v>
      </c>
      <c r="AD8" s="451">
        <f t="shared" si="0"/>
        <v>4</v>
      </c>
      <c r="AE8" s="451">
        <f t="shared" si="0"/>
        <v>47</v>
      </c>
      <c r="AF8" s="451">
        <f t="shared" si="0"/>
        <v>2</v>
      </c>
      <c r="AG8" s="451">
        <f t="shared" si="0"/>
        <v>1114</v>
      </c>
      <c r="AH8" s="451">
        <f t="shared" si="0"/>
        <v>3620</v>
      </c>
      <c r="AI8" s="451">
        <f t="shared" si="0"/>
        <v>978</v>
      </c>
      <c r="AJ8" s="451">
        <f t="shared" si="0"/>
        <v>5</v>
      </c>
      <c r="AK8" s="451">
        <f t="shared" si="0"/>
        <v>349</v>
      </c>
      <c r="AL8" s="451">
        <f t="shared" si="0"/>
        <v>220</v>
      </c>
      <c r="AM8" s="451">
        <f t="shared" si="0"/>
        <v>100</v>
      </c>
      <c r="AN8" s="451">
        <f t="shared" si="0"/>
        <v>0</v>
      </c>
      <c r="AO8" s="451">
        <f t="shared" si="0"/>
        <v>236</v>
      </c>
      <c r="AP8" s="452">
        <f t="shared" si="0"/>
        <v>14376</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14</v>
      </c>
      <c r="R9" s="453">
        <f>SUM(E9:Q9)</f>
        <v>14</v>
      </c>
      <c r="S9" s="453">
        <v>0</v>
      </c>
      <c r="T9" s="453">
        <v>730</v>
      </c>
      <c r="U9" s="453">
        <v>17</v>
      </c>
      <c r="V9" s="453">
        <v>0</v>
      </c>
      <c r="W9" s="453">
        <v>6743</v>
      </c>
      <c r="X9" s="453">
        <v>185</v>
      </c>
      <c r="Y9" s="453">
        <v>11</v>
      </c>
      <c r="Z9" s="453">
        <v>0</v>
      </c>
      <c r="AA9" s="453">
        <v>0</v>
      </c>
      <c r="AB9" s="453">
        <v>1</v>
      </c>
      <c r="AC9" s="453">
        <v>0</v>
      </c>
      <c r="AD9" s="453">
        <v>4</v>
      </c>
      <c r="AE9" s="453">
        <v>47</v>
      </c>
      <c r="AF9" s="453">
        <v>2</v>
      </c>
      <c r="AG9" s="453">
        <v>1114</v>
      </c>
      <c r="AH9" s="453">
        <v>3620</v>
      </c>
      <c r="AI9" s="453">
        <v>978</v>
      </c>
      <c r="AJ9" s="453">
        <v>5</v>
      </c>
      <c r="AK9" s="453">
        <v>349</v>
      </c>
      <c r="AL9" s="453">
        <v>220</v>
      </c>
      <c r="AM9" s="453">
        <v>100</v>
      </c>
      <c r="AN9" s="453">
        <v>0</v>
      </c>
      <c r="AO9" s="453">
        <v>236</v>
      </c>
      <c r="AP9" s="454">
        <f>SUM(S9:AO9)+R9+C9+D9</f>
        <v>14376</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31</v>
      </c>
      <c r="R10" s="455">
        <f t="shared" si="1"/>
        <v>31</v>
      </c>
      <c r="S10" s="455">
        <f t="shared" si="1"/>
        <v>0</v>
      </c>
      <c r="T10" s="455">
        <f t="shared" si="1"/>
        <v>3104</v>
      </c>
      <c r="U10" s="455">
        <f t="shared" si="1"/>
        <v>10</v>
      </c>
      <c r="V10" s="455">
        <f t="shared" si="1"/>
        <v>0</v>
      </c>
      <c r="W10" s="455">
        <f t="shared" si="1"/>
        <v>5642</v>
      </c>
      <c r="X10" s="455">
        <f t="shared" si="1"/>
        <v>62</v>
      </c>
      <c r="Y10" s="455">
        <f t="shared" si="1"/>
        <v>0</v>
      </c>
      <c r="Z10" s="455">
        <f t="shared" si="1"/>
        <v>0</v>
      </c>
      <c r="AA10" s="455">
        <f t="shared" si="1"/>
        <v>0</v>
      </c>
      <c r="AB10" s="455">
        <f t="shared" si="1"/>
        <v>0</v>
      </c>
      <c r="AC10" s="455">
        <f t="shared" si="1"/>
        <v>5</v>
      </c>
      <c r="AD10" s="455">
        <f t="shared" si="1"/>
        <v>0</v>
      </c>
      <c r="AE10" s="455">
        <f t="shared" si="1"/>
        <v>12</v>
      </c>
      <c r="AF10" s="455">
        <f t="shared" si="1"/>
        <v>0</v>
      </c>
      <c r="AG10" s="455">
        <f t="shared" si="1"/>
        <v>1248</v>
      </c>
      <c r="AH10" s="455">
        <f t="shared" si="1"/>
        <v>15028</v>
      </c>
      <c r="AI10" s="455">
        <f t="shared" si="1"/>
        <v>3184</v>
      </c>
      <c r="AJ10" s="455">
        <f t="shared" si="1"/>
        <v>299</v>
      </c>
      <c r="AK10" s="455">
        <f t="shared" si="1"/>
        <v>1586</v>
      </c>
      <c r="AL10" s="455">
        <f t="shared" si="1"/>
        <v>1791</v>
      </c>
      <c r="AM10" s="455">
        <f t="shared" si="1"/>
        <v>89</v>
      </c>
      <c r="AN10" s="455">
        <f t="shared" si="1"/>
        <v>0</v>
      </c>
      <c r="AO10" s="455">
        <f t="shared" si="1"/>
        <v>0</v>
      </c>
      <c r="AP10" s="456">
        <f t="shared" si="1"/>
        <v>32091</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31</v>
      </c>
      <c r="R11" s="457">
        <f t="shared" si="2"/>
        <v>31</v>
      </c>
      <c r="S11" s="457">
        <f t="shared" si="2"/>
        <v>0</v>
      </c>
      <c r="T11" s="457">
        <f t="shared" si="2"/>
        <v>933</v>
      </c>
      <c r="U11" s="457">
        <f t="shared" si="2"/>
        <v>2</v>
      </c>
      <c r="V11" s="457">
        <f t="shared" si="2"/>
        <v>0</v>
      </c>
      <c r="W11" s="457">
        <f t="shared" si="2"/>
        <v>1928</v>
      </c>
      <c r="X11" s="457">
        <f t="shared" si="2"/>
        <v>6</v>
      </c>
      <c r="Y11" s="457">
        <f t="shared" si="2"/>
        <v>0</v>
      </c>
      <c r="Z11" s="457">
        <f t="shared" si="2"/>
        <v>0</v>
      </c>
      <c r="AA11" s="457">
        <f t="shared" si="2"/>
        <v>0</v>
      </c>
      <c r="AB11" s="457">
        <f t="shared" si="2"/>
        <v>0</v>
      </c>
      <c r="AC11" s="457">
        <f t="shared" si="2"/>
        <v>0</v>
      </c>
      <c r="AD11" s="457">
        <f t="shared" si="2"/>
        <v>0</v>
      </c>
      <c r="AE11" s="457">
        <f t="shared" si="2"/>
        <v>0</v>
      </c>
      <c r="AF11" s="457">
        <f t="shared" si="2"/>
        <v>0</v>
      </c>
      <c r="AG11" s="457">
        <f t="shared" si="2"/>
        <v>1081</v>
      </c>
      <c r="AH11" s="457">
        <f t="shared" si="2"/>
        <v>3827</v>
      </c>
      <c r="AI11" s="457">
        <f t="shared" si="2"/>
        <v>880</v>
      </c>
      <c r="AJ11" s="457">
        <f t="shared" si="2"/>
        <v>10</v>
      </c>
      <c r="AK11" s="457">
        <f t="shared" si="2"/>
        <v>261</v>
      </c>
      <c r="AL11" s="457">
        <f t="shared" si="2"/>
        <v>430</v>
      </c>
      <c r="AM11" s="457">
        <f t="shared" si="2"/>
        <v>17</v>
      </c>
      <c r="AN11" s="457">
        <f t="shared" si="2"/>
        <v>0</v>
      </c>
      <c r="AO11" s="457">
        <f t="shared" si="2"/>
        <v>0</v>
      </c>
      <c r="AP11" s="458">
        <f t="shared" si="2"/>
        <v>9406</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436</v>
      </c>
      <c r="U12" s="453">
        <v>1</v>
      </c>
      <c r="V12" s="453">
        <v>0</v>
      </c>
      <c r="W12" s="453">
        <v>1580</v>
      </c>
      <c r="X12" s="453">
        <v>3</v>
      </c>
      <c r="Y12" s="453">
        <v>0</v>
      </c>
      <c r="Z12" s="453">
        <v>0</v>
      </c>
      <c r="AA12" s="453">
        <v>0</v>
      </c>
      <c r="AB12" s="453">
        <v>0</v>
      </c>
      <c r="AC12" s="453">
        <v>0</v>
      </c>
      <c r="AD12" s="453">
        <v>0</v>
      </c>
      <c r="AE12" s="453">
        <v>0</v>
      </c>
      <c r="AF12" s="453">
        <v>0</v>
      </c>
      <c r="AG12" s="453">
        <v>991</v>
      </c>
      <c r="AH12" s="453">
        <v>1909</v>
      </c>
      <c r="AI12" s="453">
        <v>442</v>
      </c>
      <c r="AJ12" s="453">
        <v>0</v>
      </c>
      <c r="AK12" s="453">
        <v>100</v>
      </c>
      <c r="AL12" s="453">
        <v>272</v>
      </c>
      <c r="AM12" s="453">
        <v>8</v>
      </c>
      <c r="AN12" s="453">
        <v>0</v>
      </c>
      <c r="AO12" s="453">
        <v>0</v>
      </c>
      <c r="AP12" s="454">
        <f>SUM(S12:AO12)+R12+C12+D12</f>
        <v>5742</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31</v>
      </c>
      <c r="R13" s="453">
        <f>SUM(E13:Q13)</f>
        <v>31</v>
      </c>
      <c r="S13" s="453">
        <v>0</v>
      </c>
      <c r="T13" s="453">
        <v>112</v>
      </c>
      <c r="U13" s="453">
        <v>1</v>
      </c>
      <c r="V13" s="453">
        <v>0</v>
      </c>
      <c r="W13" s="453">
        <v>165</v>
      </c>
      <c r="X13" s="453">
        <v>0</v>
      </c>
      <c r="Y13" s="453">
        <v>0</v>
      </c>
      <c r="Z13" s="453">
        <v>0</v>
      </c>
      <c r="AA13" s="453">
        <v>0</v>
      </c>
      <c r="AB13" s="453">
        <v>0</v>
      </c>
      <c r="AC13" s="453">
        <v>0</v>
      </c>
      <c r="AD13" s="453">
        <v>0</v>
      </c>
      <c r="AE13" s="453">
        <v>0</v>
      </c>
      <c r="AF13" s="453">
        <v>0</v>
      </c>
      <c r="AG13" s="453">
        <v>63</v>
      </c>
      <c r="AH13" s="453">
        <v>824</v>
      </c>
      <c r="AI13" s="453">
        <v>221</v>
      </c>
      <c r="AJ13" s="453">
        <v>0</v>
      </c>
      <c r="AK13" s="453">
        <v>101</v>
      </c>
      <c r="AL13" s="453">
        <v>68</v>
      </c>
      <c r="AM13" s="453">
        <v>9</v>
      </c>
      <c r="AN13" s="453">
        <v>0</v>
      </c>
      <c r="AO13" s="453">
        <v>0</v>
      </c>
      <c r="AP13" s="454">
        <f>SUM(S13:AO13)+R13+C13+D13</f>
        <v>1595</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385</v>
      </c>
      <c r="U14" s="453">
        <v>0</v>
      </c>
      <c r="V14" s="453">
        <v>0</v>
      </c>
      <c r="W14" s="453">
        <v>183</v>
      </c>
      <c r="X14" s="453">
        <v>3</v>
      </c>
      <c r="Y14" s="453">
        <v>0</v>
      </c>
      <c r="Z14" s="453">
        <v>0</v>
      </c>
      <c r="AA14" s="453">
        <v>0</v>
      </c>
      <c r="AB14" s="453">
        <v>0</v>
      </c>
      <c r="AC14" s="453">
        <v>0</v>
      </c>
      <c r="AD14" s="453">
        <v>0</v>
      </c>
      <c r="AE14" s="453">
        <v>0</v>
      </c>
      <c r="AF14" s="453">
        <v>0</v>
      </c>
      <c r="AG14" s="453">
        <v>27</v>
      </c>
      <c r="AH14" s="453">
        <v>1094</v>
      </c>
      <c r="AI14" s="453">
        <v>217</v>
      </c>
      <c r="AJ14" s="453">
        <v>10</v>
      </c>
      <c r="AK14" s="453">
        <v>60</v>
      </c>
      <c r="AL14" s="453">
        <v>90</v>
      </c>
      <c r="AM14" s="453">
        <v>0</v>
      </c>
      <c r="AN14" s="453">
        <v>0</v>
      </c>
      <c r="AO14" s="453">
        <v>0</v>
      </c>
      <c r="AP14" s="454">
        <f>SUM(S14:AO14)+R14+C14+D14</f>
        <v>2069</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661</v>
      </c>
      <c r="U15" s="457">
        <f t="shared" si="3"/>
        <v>1</v>
      </c>
      <c r="V15" s="457">
        <f t="shared" si="3"/>
        <v>0</v>
      </c>
      <c r="W15" s="457">
        <f t="shared" si="3"/>
        <v>1055</v>
      </c>
      <c r="X15" s="457">
        <f t="shared" si="3"/>
        <v>3</v>
      </c>
      <c r="Y15" s="457">
        <f t="shared" si="3"/>
        <v>0</v>
      </c>
      <c r="Z15" s="457">
        <f t="shared" si="3"/>
        <v>0</v>
      </c>
      <c r="AA15" s="457">
        <f t="shared" si="3"/>
        <v>0</v>
      </c>
      <c r="AB15" s="457">
        <f t="shared" si="3"/>
        <v>0</v>
      </c>
      <c r="AC15" s="457">
        <f t="shared" si="3"/>
        <v>0</v>
      </c>
      <c r="AD15" s="457">
        <f t="shared" si="3"/>
        <v>0</v>
      </c>
      <c r="AE15" s="457">
        <f t="shared" si="3"/>
        <v>10</v>
      </c>
      <c r="AF15" s="457">
        <f t="shared" si="3"/>
        <v>0</v>
      </c>
      <c r="AG15" s="457">
        <f t="shared" si="3"/>
        <v>9</v>
      </c>
      <c r="AH15" s="457">
        <f t="shared" si="3"/>
        <v>2243</v>
      </c>
      <c r="AI15" s="457">
        <f t="shared" si="3"/>
        <v>517</v>
      </c>
      <c r="AJ15" s="457">
        <f t="shared" si="3"/>
        <v>0</v>
      </c>
      <c r="AK15" s="457">
        <f t="shared" si="3"/>
        <v>182</v>
      </c>
      <c r="AL15" s="457">
        <f t="shared" si="3"/>
        <v>306</v>
      </c>
      <c r="AM15" s="457">
        <f t="shared" si="3"/>
        <v>19</v>
      </c>
      <c r="AN15" s="457">
        <f t="shared" si="3"/>
        <v>0</v>
      </c>
      <c r="AO15" s="457">
        <f t="shared" si="3"/>
        <v>0</v>
      </c>
      <c r="AP15" s="458">
        <f t="shared" si="3"/>
        <v>5006</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372</v>
      </c>
      <c r="U16" s="453">
        <v>0</v>
      </c>
      <c r="V16" s="453">
        <v>0</v>
      </c>
      <c r="W16" s="453">
        <v>595</v>
      </c>
      <c r="X16" s="453">
        <v>2</v>
      </c>
      <c r="Y16" s="453">
        <v>0</v>
      </c>
      <c r="Z16" s="453">
        <v>0</v>
      </c>
      <c r="AA16" s="453">
        <v>0</v>
      </c>
      <c r="AB16" s="453">
        <v>0</v>
      </c>
      <c r="AC16" s="453">
        <v>0</v>
      </c>
      <c r="AD16" s="453">
        <v>0</v>
      </c>
      <c r="AE16" s="453">
        <v>10</v>
      </c>
      <c r="AF16" s="453">
        <v>0</v>
      </c>
      <c r="AG16" s="453">
        <v>6</v>
      </c>
      <c r="AH16" s="453">
        <v>1138</v>
      </c>
      <c r="AI16" s="453">
        <v>234</v>
      </c>
      <c r="AJ16" s="453">
        <v>0</v>
      </c>
      <c r="AK16" s="453">
        <v>108</v>
      </c>
      <c r="AL16" s="453">
        <v>132</v>
      </c>
      <c r="AM16" s="453">
        <v>19</v>
      </c>
      <c r="AN16" s="453">
        <v>0</v>
      </c>
      <c r="AO16" s="453">
        <v>0</v>
      </c>
      <c r="AP16" s="454">
        <f>SUM(S16:AO16)+R16+C16+D16</f>
        <v>2616</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289</v>
      </c>
      <c r="U17" s="453">
        <v>1</v>
      </c>
      <c r="V17" s="453">
        <v>0</v>
      </c>
      <c r="W17" s="453">
        <v>460</v>
      </c>
      <c r="X17" s="453">
        <v>1</v>
      </c>
      <c r="Y17" s="453">
        <v>0</v>
      </c>
      <c r="Z17" s="453">
        <v>0</v>
      </c>
      <c r="AA17" s="453">
        <v>0</v>
      </c>
      <c r="AB17" s="453">
        <v>0</v>
      </c>
      <c r="AC17" s="453">
        <v>0</v>
      </c>
      <c r="AD17" s="453">
        <v>0</v>
      </c>
      <c r="AE17" s="453">
        <v>0</v>
      </c>
      <c r="AF17" s="453">
        <v>0</v>
      </c>
      <c r="AG17" s="453">
        <v>3</v>
      </c>
      <c r="AH17" s="453">
        <v>1105</v>
      </c>
      <c r="AI17" s="453">
        <v>283</v>
      </c>
      <c r="AJ17" s="453">
        <v>0</v>
      </c>
      <c r="AK17" s="453">
        <v>74</v>
      </c>
      <c r="AL17" s="453">
        <v>174</v>
      </c>
      <c r="AM17" s="453">
        <v>0</v>
      </c>
      <c r="AN17" s="453">
        <v>0</v>
      </c>
      <c r="AO17" s="453">
        <v>0</v>
      </c>
      <c r="AP17" s="454">
        <f>SUM(S17:AO17)+R17+C17+D17</f>
        <v>2390</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0</v>
      </c>
      <c r="T18" s="457">
        <f t="shared" si="4"/>
        <v>208</v>
      </c>
      <c r="U18" s="457">
        <f t="shared" si="4"/>
        <v>1</v>
      </c>
      <c r="V18" s="457">
        <f t="shared" si="4"/>
        <v>0</v>
      </c>
      <c r="W18" s="457">
        <f t="shared" si="4"/>
        <v>603</v>
      </c>
      <c r="X18" s="457">
        <f t="shared" si="4"/>
        <v>20</v>
      </c>
      <c r="Y18" s="457">
        <f t="shared" si="4"/>
        <v>0</v>
      </c>
      <c r="Z18" s="457">
        <f t="shared" si="4"/>
        <v>0</v>
      </c>
      <c r="AA18" s="457">
        <f t="shared" si="4"/>
        <v>0</v>
      </c>
      <c r="AB18" s="457">
        <f t="shared" si="4"/>
        <v>0</v>
      </c>
      <c r="AC18" s="457">
        <f t="shared" si="4"/>
        <v>0</v>
      </c>
      <c r="AD18" s="457">
        <f t="shared" si="4"/>
        <v>0</v>
      </c>
      <c r="AE18" s="457">
        <f t="shared" si="4"/>
        <v>0</v>
      </c>
      <c r="AF18" s="457">
        <f t="shared" si="4"/>
        <v>0</v>
      </c>
      <c r="AG18" s="457">
        <f t="shared" si="4"/>
        <v>9</v>
      </c>
      <c r="AH18" s="457">
        <f t="shared" si="4"/>
        <v>2078</v>
      </c>
      <c r="AI18" s="457">
        <f t="shared" si="4"/>
        <v>422</v>
      </c>
      <c r="AJ18" s="457">
        <f t="shared" si="4"/>
        <v>132</v>
      </c>
      <c r="AK18" s="457">
        <f t="shared" si="4"/>
        <v>113</v>
      </c>
      <c r="AL18" s="457">
        <f t="shared" si="4"/>
        <v>267</v>
      </c>
      <c r="AM18" s="457">
        <f t="shared" si="4"/>
        <v>5</v>
      </c>
      <c r="AN18" s="457">
        <f t="shared" si="4"/>
        <v>0</v>
      </c>
      <c r="AO18" s="457">
        <f t="shared" si="4"/>
        <v>0</v>
      </c>
      <c r="AP18" s="458">
        <f t="shared" si="4"/>
        <v>3858</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0</v>
      </c>
      <c r="T19" s="453">
        <v>185</v>
      </c>
      <c r="U19" s="453">
        <v>1</v>
      </c>
      <c r="V19" s="453">
        <v>0</v>
      </c>
      <c r="W19" s="453">
        <v>426</v>
      </c>
      <c r="X19" s="453">
        <v>14</v>
      </c>
      <c r="Y19" s="453">
        <v>0</v>
      </c>
      <c r="Z19" s="453">
        <v>0</v>
      </c>
      <c r="AA19" s="453">
        <v>0</v>
      </c>
      <c r="AB19" s="453">
        <v>0</v>
      </c>
      <c r="AC19" s="453">
        <v>0</v>
      </c>
      <c r="AD19" s="453">
        <v>0</v>
      </c>
      <c r="AE19" s="453">
        <v>0</v>
      </c>
      <c r="AF19" s="453">
        <v>0</v>
      </c>
      <c r="AG19" s="453">
        <v>7</v>
      </c>
      <c r="AH19" s="453">
        <v>1007</v>
      </c>
      <c r="AI19" s="453">
        <v>228</v>
      </c>
      <c r="AJ19" s="453">
        <v>99</v>
      </c>
      <c r="AK19" s="453">
        <v>43</v>
      </c>
      <c r="AL19" s="453">
        <v>149</v>
      </c>
      <c r="AM19" s="453">
        <v>5</v>
      </c>
      <c r="AN19" s="453">
        <v>0</v>
      </c>
      <c r="AO19" s="453">
        <v>0</v>
      </c>
      <c r="AP19" s="454">
        <f>SUM(S19:AO19)+R19+C19+D19</f>
        <v>2164</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12</v>
      </c>
      <c r="U20" s="453">
        <v>0</v>
      </c>
      <c r="V20" s="453">
        <v>0</v>
      </c>
      <c r="W20" s="453">
        <v>57</v>
      </c>
      <c r="X20" s="453">
        <v>2</v>
      </c>
      <c r="Y20" s="453">
        <v>0</v>
      </c>
      <c r="Z20" s="453">
        <v>0</v>
      </c>
      <c r="AA20" s="453">
        <v>0</v>
      </c>
      <c r="AB20" s="453">
        <v>0</v>
      </c>
      <c r="AC20" s="453">
        <v>0</v>
      </c>
      <c r="AD20" s="453">
        <v>0</v>
      </c>
      <c r="AE20" s="453">
        <v>0</v>
      </c>
      <c r="AF20" s="453">
        <v>0</v>
      </c>
      <c r="AG20" s="453">
        <v>1</v>
      </c>
      <c r="AH20" s="453">
        <v>650</v>
      </c>
      <c r="AI20" s="453">
        <v>110</v>
      </c>
      <c r="AJ20" s="453">
        <v>11</v>
      </c>
      <c r="AK20" s="453">
        <v>35</v>
      </c>
      <c r="AL20" s="453">
        <v>66</v>
      </c>
      <c r="AM20" s="453">
        <v>0</v>
      </c>
      <c r="AN20" s="453">
        <v>0</v>
      </c>
      <c r="AO20" s="453">
        <v>0</v>
      </c>
      <c r="AP20" s="454">
        <f>SUM(S20:AO20)+R20+C20+D20</f>
        <v>944</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11</v>
      </c>
      <c r="U21" s="453">
        <v>0</v>
      </c>
      <c r="V21" s="453">
        <v>0</v>
      </c>
      <c r="W21" s="453">
        <v>120</v>
      </c>
      <c r="X21" s="453">
        <v>4</v>
      </c>
      <c r="Y21" s="453">
        <v>0</v>
      </c>
      <c r="Z21" s="453">
        <v>0</v>
      </c>
      <c r="AA21" s="453">
        <v>0</v>
      </c>
      <c r="AB21" s="453">
        <v>0</v>
      </c>
      <c r="AC21" s="453">
        <v>0</v>
      </c>
      <c r="AD21" s="453">
        <v>0</v>
      </c>
      <c r="AE21" s="453">
        <v>0</v>
      </c>
      <c r="AF21" s="453">
        <v>0</v>
      </c>
      <c r="AG21" s="453">
        <v>1</v>
      </c>
      <c r="AH21" s="453">
        <v>421</v>
      </c>
      <c r="AI21" s="453">
        <v>84</v>
      </c>
      <c r="AJ21" s="453">
        <v>22</v>
      </c>
      <c r="AK21" s="453">
        <v>35</v>
      </c>
      <c r="AL21" s="453">
        <v>52</v>
      </c>
      <c r="AM21" s="453">
        <v>0</v>
      </c>
      <c r="AN21" s="453">
        <v>0</v>
      </c>
      <c r="AO21" s="453">
        <v>0</v>
      </c>
      <c r="AP21" s="454">
        <f>SUM(S21:AO21)+R21+C21+D21</f>
        <v>750</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0</v>
      </c>
      <c r="R22" s="457">
        <f t="shared" si="5"/>
        <v>0</v>
      </c>
      <c r="S22" s="457">
        <f t="shared" si="5"/>
        <v>0</v>
      </c>
      <c r="T22" s="457">
        <f t="shared" si="5"/>
        <v>846</v>
      </c>
      <c r="U22" s="457">
        <f t="shared" si="5"/>
        <v>5</v>
      </c>
      <c r="V22" s="457">
        <f t="shared" si="5"/>
        <v>0</v>
      </c>
      <c r="W22" s="457">
        <f t="shared" si="5"/>
        <v>1165</v>
      </c>
      <c r="X22" s="457">
        <f t="shared" si="5"/>
        <v>7</v>
      </c>
      <c r="Y22" s="457">
        <f t="shared" si="5"/>
        <v>0</v>
      </c>
      <c r="Z22" s="457">
        <f t="shared" si="5"/>
        <v>0</v>
      </c>
      <c r="AA22" s="457">
        <f t="shared" si="5"/>
        <v>0</v>
      </c>
      <c r="AB22" s="457">
        <f t="shared" si="5"/>
        <v>0</v>
      </c>
      <c r="AC22" s="457">
        <f t="shared" si="5"/>
        <v>1</v>
      </c>
      <c r="AD22" s="457">
        <f t="shared" si="5"/>
        <v>0</v>
      </c>
      <c r="AE22" s="457">
        <f t="shared" si="5"/>
        <v>2</v>
      </c>
      <c r="AF22" s="457">
        <f t="shared" si="5"/>
        <v>0</v>
      </c>
      <c r="AG22" s="457">
        <f t="shared" si="5"/>
        <v>13</v>
      </c>
      <c r="AH22" s="457">
        <f t="shared" si="5"/>
        <v>3097</v>
      </c>
      <c r="AI22" s="457">
        <f t="shared" si="5"/>
        <v>811</v>
      </c>
      <c r="AJ22" s="457">
        <f t="shared" si="5"/>
        <v>70</v>
      </c>
      <c r="AK22" s="457">
        <f t="shared" si="5"/>
        <v>630</v>
      </c>
      <c r="AL22" s="457">
        <f t="shared" si="5"/>
        <v>396</v>
      </c>
      <c r="AM22" s="457">
        <f t="shared" si="5"/>
        <v>22</v>
      </c>
      <c r="AN22" s="457">
        <f t="shared" si="5"/>
        <v>0</v>
      </c>
      <c r="AO22" s="457">
        <f t="shared" si="5"/>
        <v>0</v>
      </c>
      <c r="AP22" s="458">
        <f t="shared" si="5"/>
        <v>7065</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38" si="6">SUM(E23:Q23)</f>
        <v>0</v>
      </c>
      <c r="S23" s="453">
        <v>0</v>
      </c>
      <c r="T23" s="453">
        <v>257</v>
      </c>
      <c r="U23" s="453">
        <v>0</v>
      </c>
      <c r="V23" s="453">
        <v>0</v>
      </c>
      <c r="W23" s="453">
        <v>166</v>
      </c>
      <c r="X23" s="453">
        <v>0</v>
      </c>
      <c r="Y23" s="453">
        <v>0</v>
      </c>
      <c r="Z23" s="453">
        <v>0</v>
      </c>
      <c r="AA23" s="453">
        <v>0</v>
      </c>
      <c r="AB23" s="453">
        <v>0</v>
      </c>
      <c r="AC23" s="453">
        <v>0</v>
      </c>
      <c r="AD23" s="453">
        <v>0</v>
      </c>
      <c r="AE23" s="453">
        <v>0</v>
      </c>
      <c r="AF23" s="453">
        <v>0</v>
      </c>
      <c r="AG23" s="453">
        <v>2</v>
      </c>
      <c r="AH23" s="453">
        <v>789</v>
      </c>
      <c r="AI23" s="453">
        <v>197</v>
      </c>
      <c r="AJ23" s="453">
        <v>41</v>
      </c>
      <c r="AK23" s="453">
        <v>109</v>
      </c>
      <c r="AL23" s="453">
        <v>85</v>
      </c>
      <c r="AM23" s="453">
        <v>0</v>
      </c>
      <c r="AN23" s="453">
        <v>0</v>
      </c>
      <c r="AO23" s="453">
        <v>0</v>
      </c>
      <c r="AP23" s="454">
        <f t="shared" ref="AP23:AP28" si="7">SUM(S23:AO23)+R23+C23+D23</f>
        <v>1646</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152</v>
      </c>
      <c r="U24" s="453">
        <v>0</v>
      </c>
      <c r="V24" s="453">
        <v>0</v>
      </c>
      <c r="W24" s="453">
        <v>23</v>
      </c>
      <c r="X24" s="453">
        <v>1</v>
      </c>
      <c r="Y24" s="453">
        <v>0</v>
      </c>
      <c r="Z24" s="453">
        <v>0</v>
      </c>
      <c r="AA24" s="453">
        <v>0</v>
      </c>
      <c r="AB24" s="453">
        <v>0</v>
      </c>
      <c r="AC24" s="453">
        <v>0</v>
      </c>
      <c r="AD24" s="453">
        <v>0</v>
      </c>
      <c r="AE24" s="453">
        <v>0</v>
      </c>
      <c r="AF24" s="453">
        <v>0</v>
      </c>
      <c r="AG24" s="453">
        <v>2</v>
      </c>
      <c r="AH24" s="453">
        <v>370</v>
      </c>
      <c r="AI24" s="453">
        <v>82</v>
      </c>
      <c r="AJ24" s="453">
        <v>1</v>
      </c>
      <c r="AK24" s="453">
        <v>98</v>
      </c>
      <c r="AL24" s="453">
        <v>33</v>
      </c>
      <c r="AM24" s="453">
        <v>1</v>
      </c>
      <c r="AN24" s="453">
        <v>0</v>
      </c>
      <c r="AO24" s="453">
        <v>0</v>
      </c>
      <c r="AP24" s="454">
        <f t="shared" si="7"/>
        <v>763</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9</v>
      </c>
      <c r="U25" s="453">
        <v>0</v>
      </c>
      <c r="V25" s="453">
        <v>0</v>
      </c>
      <c r="W25" s="453">
        <v>0</v>
      </c>
      <c r="X25" s="453">
        <v>0</v>
      </c>
      <c r="Y25" s="453">
        <v>0</v>
      </c>
      <c r="Z25" s="453">
        <v>0</v>
      </c>
      <c r="AA25" s="453">
        <v>0</v>
      </c>
      <c r="AB25" s="453">
        <v>0</v>
      </c>
      <c r="AC25" s="453">
        <v>0</v>
      </c>
      <c r="AD25" s="453">
        <v>0</v>
      </c>
      <c r="AE25" s="453">
        <v>0</v>
      </c>
      <c r="AF25" s="453">
        <v>0</v>
      </c>
      <c r="AG25" s="453">
        <v>0</v>
      </c>
      <c r="AH25" s="453">
        <v>180</v>
      </c>
      <c r="AI25" s="453">
        <v>48</v>
      </c>
      <c r="AJ25" s="453">
        <v>0</v>
      </c>
      <c r="AK25" s="453">
        <v>13</v>
      </c>
      <c r="AL25" s="453">
        <v>25</v>
      </c>
      <c r="AM25" s="453">
        <v>4</v>
      </c>
      <c r="AN25" s="453">
        <v>0</v>
      </c>
      <c r="AO25" s="453">
        <v>0</v>
      </c>
      <c r="AP25" s="454">
        <f t="shared" si="7"/>
        <v>279</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0</v>
      </c>
      <c r="R26" s="453">
        <f t="shared" si="6"/>
        <v>0</v>
      </c>
      <c r="S26" s="453">
        <v>0</v>
      </c>
      <c r="T26" s="453">
        <v>265</v>
      </c>
      <c r="U26" s="453">
        <v>5</v>
      </c>
      <c r="V26" s="453">
        <v>0</v>
      </c>
      <c r="W26" s="453">
        <v>824</v>
      </c>
      <c r="X26" s="453">
        <v>4</v>
      </c>
      <c r="Y26" s="453">
        <v>0</v>
      </c>
      <c r="Z26" s="453">
        <v>0</v>
      </c>
      <c r="AA26" s="453">
        <v>0</v>
      </c>
      <c r="AB26" s="453">
        <v>0</v>
      </c>
      <c r="AC26" s="453">
        <v>1</v>
      </c>
      <c r="AD26" s="453">
        <v>0</v>
      </c>
      <c r="AE26" s="453">
        <v>1</v>
      </c>
      <c r="AF26" s="453">
        <v>0</v>
      </c>
      <c r="AG26" s="453">
        <v>5</v>
      </c>
      <c r="AH26" s="453">
        <v>993</v>
      </c>
      <c r="AI26" s="453">
        <v>294</v>
      </c>
      <c r="AJ26" s="453">
        <v>28</v>
      </c>
      <c r="AK26" s="453">
        <v>262</v>
      </c>
      <c r="AL26" s="453">
        <v>160</v>
      </c>
      <c r="AM26" s="453">
        <v>8</v>
      </c>
      <c r="AN26" s="453">
        <v>0</v>
      </c>
      <c r="AO26" s="453">
        <v>0</v>
      </c>
      <c r="AP26" s="454">
        <f t="shared" si="7"/>
        <v>2850</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14</v>
      </c>
      <c r="U27" s="453">
        <v>0</v>
      </c>
      <c r="V27" s="453">
        <v>0</v>
      </c>
      <c r="W27" s="453">
        <v>20</v>
      </c>
      <c r="X27" s="453">
        <v>2</v>
      </c>
      <c r="Y27" s="453">
        <v>0</v>
      </c>
      <c r="Z27" s="453">
        <v>0</v>
      </c>
      <c r="AA27" s="453">
        <v>0</v>
      </c>
      <c r="AB27" s="453">
        <v>0</v>
      </c>
      <c r="AC27" s="453">
        <v>0</v>
      </c>
      <c r="AD27" s="453">
        <v>0</v>
      </c>
      <c r="AE27" s="453">
        <v>1</v>
      </c>
      <c r="AF27" s="453">
        <v>0</v>
      </c>
      <c r="AG27" s="453">
        <v>2</v>
      </c>
      <c r="AH27" s="453">
        <v>327</v>
      </c>
      <c r="AI27" s="453">
        <v>51</v>
      </c>
      <c r="AJ27" s="453">
        <v>0</v>
      </c>
      <c r="AK27" s="453">
        <v>5</v>
      </c>
      <c r="AL27" s="453">
        <v>22</v>
      </c>
      <c r="AM27" s="453">
        <v>3</v>
      </c>
      <c r="AN27" s="453">
        <v>0</v>
      </c>
      <c r="AO27" s="453">
        <v>0</v>
      </c>
      <c r="AP27" s="454">
        <f t="shared" si="7"/>
        <v>447</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149</v>
      </c>
      <c r="U28" s="453">
        <v>0</v>
      </c>
      <c r="V28" s="453">
        <v>0</v>
      </c>
      <c r="W28" s="453">
        <v>132</v>
      </c>
      <c r="X28" s="453">
        <v>0</v>
      </c>
      <c r="Y28" s="453">
        <v>0</v>
      </c>
      <c r="Z28" s="453">
        <v>0</v>
      </c>
      <c r="AA28" s="453">
        <v>0</v>
      </c>
      <c r="AB28" s="453">
        <v>0</v>
      </c>
      <c r="AC28" s="453">
        <v>0</v>
      </c>
      <c r="AD28" s="453">
        <v>0</v>
      </c>
      <c r="AE28" s="453">
        <v>0</v>
      </c>
      <c r="AF28" s="453">
        <v>0</v>
      </c>
      <c r="AG28" s="453">
        <v>2</v>
      </c>
      <c r="AH28" s="453">
        <v>438</v>
      </c>
      <c r="AI28" s="453">
        <v>139</v>
      </c>
      <c r="AJ28" s="453">
        <v>0</v>
      </c>
      <c r="AK28" s="453">
        <v>143</v>
      </c>
      <c r="AL28" s="453">
        <v>71</v>
      </c>
      <c r="AM28" s="453">
        <v>6</v>
      </c>
      <c r="AN28" s="453">
        <v>0</v>
      </c>
      <c r="AO28" s="453">
        <v>0</v>
      </c>
      <c r="AP28" s="454">
        <f t="shared" si="7"/>
        <v>1080</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si="8"/>
        <v>0</v>
      </c>
      <c r="S29" s="457">
        <f t="shared" si="8"/>
        <v>0</v>
      </c>
      <c r="T29" s="457">
        <f t="shared" si="8"/>
        <v>456</v>
      </c>
      <c r="U29" s="457">
        <f t="shared" si="8"/>
        <v>1</v>
      </c>
      <c r="V29" s="457">
        <f t="shared" si="8"/>
        <v>0</v>
      </c>
      <c r="W29" s="457">
        <f t="shared" si="8"/>
        <v>891</v>
      </c>
      <c r="X29" s="457">
        <f t="shared" si="8"/>
        <v>26</v>
      </c>
      <c r="Y29" s="457">
        <f t="shared" si="8"/>
        <v>0</v>
      </c>
      <c r="Z29" s="457">
        <f t="shared" si="8"/>
        <v>0</v>
      </c>
      <c r="AA29" s="457">
        <f t="shared" si="8"/>
        <v>0</v>
      </c>
      <c r="AB29" s="457">
        <f t="shared" si="8"/>
        <v>0</v>
      </c>
      <c r="AC29" s="457">
        <f t="shared" si="8"/>
        <v>4</v>
      </c>
      <c r="AD29" s="457">
        <f t="shared" si="8"/>
        <v>0</v>
      </c>
      <c r="AE29" s="457">
        <f t="shared" si="8"/>
        <v>0</v>
      </c>
      <c r="AF29" s="457">
        <f t="shared" si="8"/>
        <v>0</v>
      </c>
      <c r="AG29" s="457">
        <f t="shared" si="8"/>
        <v>136</v>
      </c>
      <c r="AH29" s="457">
        <f t="shared" si="8"/>
        <v>3783</v>
      </c>
      <c r="AI29" s="457">
        <f t="shared" si="8"/>
        <v>554</v>
      </c>
      <c r="AJ29" s="457">
        <f t="shared" si="8"/>
        <v>87</v>
      </c>
      <c r="AK29" s="457">
        <f t="shared" si="8"/>
        <v>400</v>
      </c>
      <c r="AL29" s="457">
        <f t="shared" si="8"/>
        <v>392</v>
      </c>
      <c r="AM29" s="457">
        <f t="shared" si="8"/>
        <v>26</v>
      </c>
      <c r="AN29" s="457">
        <f t="shared" si="8"/>
        <v>0</v>
      </c>
      <c r="AO29" s="457">
        <f t="shared" si="8"/>
        <v>0</v>
      </c>
      <c r="AP29" s="458">
        <f t="shared" ref="AP29" si="9">SUM(AP30:AP37)</f>
        <v>6756</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si="6"/>
        <v>0</v>
      </c>
      <c r="S30" s="453">
        <v>0</v>
      </c>
      <c r="T30" s="453">
        <v>193</v>
      </c>
      <c r="U30" s="453">
        <v>0</v>
      </c>
      <c r="V30" s="453">
        <v>0</v>
      </c>
      <c r="W30" s="453">
        <v>316</v>
      </c>
      <c r="X30" s="453">
        <v>13</v>
      </c>
      <c r="Y30" s="453">
        <v>0</v>
      </c>
      <c r="Z30" s="453">
        <v>0</v>
      </c>
      <c r="AA30" s="453">
        <v>0</v>
      </c>
      <c r="AB30" s="453">
        <v>0</v>
      </c>
      <c r="AC30" s="453">
        <v>4</v>
      </c>
      <c r="AD30" s="453">
        <v>0</v>
      </c>
      <c r="AE30" s="453">
        <v>0</v>
      </c>
      <c r="AF30" s="453">
        <v>0</v>
      </c>
      <c r="AG30" s="453">
        <v>19</v>
      </c>
      <c r="AH30" s="453">
        <v>864</v>
      </c>
      <c r="AI30" s="453">
        <v>150</v>
      </c>
      <c r="AJ30" s="453">
        <v>70</v>
      </c>
      <c r="AK30" s="453">
        <v>183</v>
      </c>
      <c r="AL30" s="453">
        <v>125</v>
      </c>
      <c r="AM30" s="453">
        <v>0</v>
      </c>
      <c r="AN30" s="453">
        <v>0</v>
      </c>
      <c r="AO30" s="453">
        <v>0</v>
      </c>
      <c r="AP30" s="454">
        <f t="shared" ref="AP30:AP37" si="10">SUM(S30:AO30)+R30+C30+D30</f>
        <v>1937</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6"/>
        <v>0</v>
      </c>
      <c r="S31" s="453">
        <v>0</v>
      </c>
      <c r="T31" s="453">
        <v>14</v>
      </c>
      <c r="U31" s="453">
        <v>0</v>
      </c>
      <c r="V31" s="453">
        <v>0</v>
      </c>
      <c r="W31" s="453">
        <v>27</v>
      </c>
      <c r="X31" s="453">
        <v>0</v>
      </c>
      <c r="Y31" s="453">
        <v>0</v>
      </c>
      <c r="Z31" s="453">
        <v>0</v>
      </c>
      <c r="AA31" s="453">
        <v>0</v>
      </c>
      <c r="AB31" s="453">
        <v>0</v>
      </c>
      <c r="AC31" s="453">
        <v>0</v>
      </c>
      <c r="AD31" s="453">
        <v>0</v>
      </c>
      <c r="AE31" s="453">
        <v>0</v>
      </c>
      <c r="AF31" s="453">
        <v>0</v>
      </c>
      <c r="AG31" s="453">
        <v>0</v>
      </c>
      <c r="AH31" s="453">
        <v>142</v>
      </c>
      <c r="AI31" s="453">
        <v>29</v>
      </c>
      <c r="AJ31" s="453">
        <v>0</v>
      </c>
      <c r="AK31" s="453">
        <v>3</v>
      </c>
      <c r="AL31" s="453">
        <v>6</v>
      </c>
      <c r="AM31" s="453">
        <v>0</v>
      </c>
      <c r="AN31" s="453">
        <v>0</v>
      </c>
      <c r="AO31" s="453">
        <v>0</v>
      </c>
      <c r="AP31" s="454">
        <f t="shared" si="10"/>
        <v>221</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6"/>
        <v>0</v>
      </c>
      <c r="S32" s="453">
        <v>0</v>
      </c>
      <c r="T32" s="453">
        <v>22</v>
      </c>
      <c r="U32" s="453">
        <v>0</v>
      </c>
      <c r="V32" s="453">
        <v>0</v>
      </c>
      <c r="W32" s="453">
        <v>65</v>
      </c>
      <c r="X32" s="453">
        <v>1</v>
      </c>
      <c r="Y32" s="453">
        <v>0</v>
      </c>
      <c r="Z32" s="453">
        <v>0</v>
      </c>
      <c r="AA32" s="453">
        <v>0</v>
      </c>
      <c r="AB32" s="453">
        <v>0</v>
      </c>
      <c r="AC32" s="453">
        <v>0</v>
      </c>
      <c r="AD32" s="453">
        <v>0</v>
      </c>
      <c r="AE32" s="453">
        <v>0</v>
      </c>
      <c r="AF32" s="453">
        <v>0</v>
      </c>
      <c r="AG32" s="453">
        <v>1</v>
      </c>
      <c r="AH32" s="453">
        <v>299</v>
      </c>
      <c r="AI32" s="453">
        <v>46</v>
      </c>
      <c r="AJ32" s="453">
        <v>0</v>
      </c>
      <c r="AK32" s="453">
        <v>36</v>
      </c>
      <c r="AL32" s="453">
        <v>59</v>
      </c>
      <c r="AM32" s="453">
        <v>0</v>
      </c>
      <c r="AN32" s="453">
        <v>0</v>
      </c>
      <c r="AO32" s="453">
        <v>0</v>
      </c>
      <c r="AP32" s="454">
        <f t="shared" si="10"/>
        <v>529</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6"/>
        <v>0</v>
      </c>
      <c r="S33" s="453">
        <v>0</v>
      </c>
      <c r="T33" s="453">
        <v>137</v>
      </c>
      <c r="U33" s="453">
        <v>0</v>
      </c>
      <c r="V33" s="453">
        <v>0</v>
      </c>
      <c r="W33" s="453">
        <v>136</v>
      </c>
      <c r="X33" s="453">
        <v>1</v>
      </c>
      <c r="Y33" s="453">
        <v>0</v>
      </c>
      <c r="Z33" s="453">
        <v>0</v>
      </c>
      <c r="AA33" s="453">
        <v>0</v>
      </c>
      <c r="AB33" s="453">
        <v>0</v>
      </c>
      <c r="AC33" s="453">
        <v>0</v>
      </c>
      <c r="AD33" s="453">
        <v>0</v>
      </c>
      <c r="AE33" s="453">
        <v>0</v>
      </c>
      <c r="AF33" s="453">
        <v>0</v>
      </c>
      <c r="AG33" s="453">
        <v>17</v>
      </c>
      <c r="AH33" s="453">
        <v>815</v>
      </c>
      <c r="AI33" s="453">
        <v>135</v>
      </c>
      <c r="AJ33" s="453">
        <v>0</v>
      </c>
      <c r="AK33" s="453">
        <v>64</v>
      </c>
      <c r="AL33" s="453">
        <v>79</v>
      </c>
      <c r="AM33" s="453">
        <v>10</v>
      </c>
      <c r="AN33" s="453">
        <v>0</v>
      </c>
      <c r="AO33" s="453">
        <v>0</v>
      </c>
      <c r="AP33" s="454">
        <f t="shared" si="10"/>
        <v>1394</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6"/>
        <v>0</v>
      </c>
      <c r="S34" s="453">
        <v>0</v>
      </c>
      <c r="T34" s="453">
        <v>24</v>
      </c>
      <c r="U34" s="453">
        <v>0</v>
      </c>
      <c r="V34" s="453">
        <v>0</v>
      </c>
      <c r="W34" s="453">
        <v>294</v>
      </c>
      <c r="X34" s="453">
        <v>5</v>
      </c>
      <c r="Y34" s="453">
        <v>0</v>
      </c>
      <c r="Z34" s="453">
        <v>0</v>
      </c>
      <c r="AA34" s="453">
        <v>0</v>
      </c>
      <c r="AB34" s="453">
        <v>0</v>
      </c>
      <c r="AC34" s="453">
        <v>0</v>
      </c>
      <c r="AD34" s="453">
        <v>0</v>
      </c>
      <c r="AE34" s="453">
        <v>0</v>
      </c>
      <c r="AF34" s="453">
        <v>0</v>
      </c>
      <c r="AG34" s="453">
        <v>52</v>
      </c>
      <c r="AH34" s="453">
        <v>632</v>
      </c>
      <c r="AI34" s="453">
        <v>55</v>
      </c>
      <c r="AJ34" s="453">
        <v>13</v>
      </c>
      <c r="AK34" s="453">
        <v>33</v>
      </c>
      <c r="AL34" s="453">
        <v>57</v>
      </c>
      <c r="AM34" s="453">
        <v>7</v>
      </c>
      <c r="AN34" s="453">
        <v>0</v>
      </c>
      <c r="AO34" s="453">
        <v>0</v>
      </c>
      <c r="AP34" s="454">
        <f t="shared" si="10"/>
        <v>1172</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6"/>
        <v>0</v>
      </c>
      <c r="S35" s="453">
        <v>0</v>
      </c>
      <c r="T35" s="453">
        <v>37</v>
      </c>
      <c r="U35" s="453">
        <v>1</v>
      </c>
      <c r="V35" s="453">
        <v>0</v>
      </c>
      <c r="W35" s="453">
        <v>0</v>
      </c>
      <c r="X35" s="453">
        <v>0</v>
      </c>
      <c r="Y35" s="453">
        <v>0</v>
      </c>
      <c r="Z35" s="453">
        <v>0</v>
      </c>
      <c r="AA35" s="453">
        <v>0</v>
      </c>
      <c r="AB35" s="453">
        <v>0</v>
      </c>
      <c r="AC35" s="453">
        <v>0</v>
      </c>
      <c r="AD35" s="453">
        <v>0</v>
      </c>
      <c r="AE35" s="453">
        <v>0</v>
      </c>
      <c r="AF35" s="453">
        <v>0</v>
      </c>
      <c r="AG35" s="453">
        <v>41</v>
      </c>
      <c r="AH35" s="453">
        <v>359</v>
      </c>
      <c r="AI35" s="453">
        <v>84</v>
      </c>
      <c r="AJ35" s="453">
        <v>4</v>
      </c>
      <c r="AK35" s="453">
        <v>41</v>
      </c>
      <c r="AL35" s="453">
        <v>14</v>
      </c>
      <c r="AM35" s="453">
        <v>5</v>
      </c>
      <c r="AN35" s="453">
        <v>0</v>
      </c>
      <c r="AO35" s="453">
        <v>0</v>
      </c>
      <c r="AP35" s="454">
        <f t="shared" si="10"/>
        <v>586</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6"/>
        <v>0</v>
      </c>
      <c r="S36" s="453">
        <v>0</v>
      </c>
      <c r="T36" s="453">
        <v>0</v>
      </c>
      <c r="U36" s="453">
        <v>0</v>
      </c>
      <c r="V36" s="453">
        <v>0</v>
      </c>
      <c r="W36" s="453">
        <v>3</v>
      </c>
      <c r="X36" s="453">
        <v>1</v>
      </c>
      <c r="Y36" s="453">
        <v>0</v>
      </c>
      <c r="Z36" s="453">
        <v>0</v>
      </c>
      <c r="AA36" s="453">
        <v>0</v>
      </c>
      <c r="AB36" s="453">
        <v>0</v>
      </c>
      <c r="AC36" s="453">
        <v>0</v>
      </c>
      <c r="AD36" s="453">
        <v>0</v>
      </c>
      <c r="AE36" s="453">
        <v>0</v>
      </c>
      <c r="AF36" s="453">
        <v>0</v>
      </c>
      <c r="AG36" s="453">
        <v>0</v>
      </c>
      <c r="AH36" s="453">
        <v>186</v>
      </c>
      <c r="AI36" s="453">
        <v>24</v>
      </c>
      <c r="AJ36" s="453">
        <v>0</v>
      </c>
      <c r="AK36" s="453">
        <v>23</v>
      </c>
      <c r="AL36" s="453">
        <v>23</v>
      </c>
      <c r="AM36" s="453">
        <v>0</v>
      </c>
      <c r="AN36" s="453">
        <v>0</v>
      </c>
      <c r="AO36" s="453">
        <v>0</v>
      </c>
      <c r="AP36" s="454">
        <f t="shared" si="10"/>
        <v>260</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6"/>
        <v>0</v>
      </c>
      <c r="S37" s="453">
        <v>0</v>
      </c>
      <c r="T37" s="453">
        <v>29</v>
      </c>
      <c r="U37" s="453">
        <v>0</v>
      </c>
      <c r="V37" s="453">
        <v>0</v>
      </c>
      <c r="W37" s="453">
        <v>50</v>
      </c>
      <c r="X37" s="453">
        <v>5</v>
      </c>
      <c r="Y37" s="453">
        <v>0</v>
      </c>
      <c r="Z37" s="453">
        <v>0</v>
      </c>
      <c r="AA37" s="453">
        <v>0</v>
      </c>
      <c r="AB37" s="453">
        <v>0</v>
      </c>
      <c r="AC37" s="453">
        <v>0</v>
      </c>
      <c r="AD37" s="453">
        <v>0</v>
      </c>
      <c r="AE37" s="453">
        <v>0</v>
      </c>
      <c r="AF37" s="453">
        <v>0</v>
      </c>
      <c r="AG37" s="453">
        <v>6</v>
      </c>
      <c r="AH37" s="453">
        <v>486</v>
      </c>
      <c r="AI37" s="453">
        <v>31</v>
      </c>
      <c r="AJ37" s="453">
        <v>0</v>
      </c>
      <c r="AK37" s="453">
        <v>17</v>
      </c>
      <c r="AL37" s="453">
        <v>29</v>
      </c>
      <c r="AM37" s="453">
        <v>4</v>
      </c>
      <c r="AN37" s="453">
        <v>0</v>
      </c>
      <c r="AO37" s="453">
        <v>0</v>
      </c>
      <c r="AP37" s="454">
        <f t="shared" si="10"/>
        <v>657</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7">
        <f t="shared" si="6"/>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8">
        <v>0</v>
      </c>
    </row>
    <row r="39" spans="1:42" s="213" customFormat="1" ht="33.9" customHeight="1" x14ac:dyDescent="0.35">
      <c r="A39" s="555" t="s">
        <v>259</v>
      </c>
      <c r="B39" s="556"/>
      <c r="C39" s="455">
        <f t="shared" ref="C39:AP39" si="11">C40+C42+C50+C55+C61+C65</f>
        <v>0</v>
      </c>
      <c r="D39" s="455">
        <f t="shared" si="11"/>
        <v>0</v>
      </c>
      <c r="E39" s="455">
        <f t="shared" si="11"/>
        <v>14</v>
      </c>
      <c r="F39" s="455">
        <f t="shared" si="11"/>
        <v>0</v>
      </c>
      <c r="G39" s="455">
        <f t="shared" si="11"/>
        <v>0</v>
      </c>
      <c r="H39" s="455">
        <f t="shared" si="11"/>
        <v>0</v>
      </c>
      <c r="I39" s="455">
        <f t="shared" si="11"/>
        <v>0</v>
      </c>
      <c r="J39" s="455">
        <f t="shared" si="11"/>
        <v>0</v>
      </c>
      <c r="K39" s="455">
        <f t="shared" si="11"/>
        <v>0</v>
      </c>
      <c r="L39" s="455">
        <f t="shared" si="11"/>
        <v>0</v>
      </c>
      <c r="M39" s="455">
        <f t="shared" si="11"/>
        <v>0</v>
      </c>
      <c r="N39" s="455">
        <f t="shared" si="11"/>
        <v>0</v>
      </c>
      <c r="O39" s="455">
        <f t="shared" si="11"/>
        <v>0</v>
      </c>
      <c r="P39" s="455">
        <f t="shared" si="11"/>
        <v>0</v>
      </c>
      <c r="Q39" s="455">
        <f t="shared" si="11"/>
        <v>27</v>
      </c>
      <c r="R39" s="455">
        <f t="shared" si="11"/>
        <v>41</v>
      </c>
      <c r="S39" s="455">
        <f t="shared" si="11"/>
        <v>99</v>
      </c>
      <c r="T39" s="455">
        <f t="shared" si="11"/>
        <v>2095</v>
      </c>
      <c r="U39" s="455">
        <f t="shared" si="11"/>
        <v>0</v>
      </c>
      <c r="V39" s="455">
        <f t="shared" si="11"/>
        <v>0</v>
      </c>
      <c r="W39" s="455">
        <f t="shared" si="11"/>
        <v>4116</v>
      </c>
      <c r="X39" s="455">
        <f t="shared" si="11"/>
        <v>77</v>
      </c>
      <c r="Y39" s="455">
        <f t="shared" si="11"/>
        <v>7</v>
      </c>
      <c r="Z39" s="455">
        <f t="shared" si="11"/>
        <v>7</v>
      </c>
      <c r="AA39" s="455">
        <f t="shared" si="11"/>
        <v>0</v>
      </c>
      <c r="AB39" s="455">
        <f t="shared" si="11"/>
        <v>0</v>
      </c>
      <c r="AC39" s="455">
        <f t="shared" si="11"/>
        <v>21</v>
      </c>
      <c r="AD39" s="455">
        <f t="shared" si="11"/>
        <v>8</v>
      </c>
      <c r="AE39" s="455">
        <f t="shared" si="11"/>
        <v>17</v>
      </c>
      <c r="AF39" s="455">
        <f t="shared" si="11"/>
        <v>0</v>
      </c>
      <c r="AG39" s="455">
        <f t="shared" si="11"/>
        <v>997</v>
      </c>
      <c r="AH39" s="455">
        <f t="shared" si="11"/>
        <v>12857</v>
      </c>
      <c r="AI39" s="455">
        <f t="shared" si="11"/>
        <v>2233</v>
      </c>
      <c r="AJ39" s="455">
        <f t="shared" si="11"/>
        <v>1338</v>
      </c>
      <c r="AK39" s="455">
        <f t="shared" si="11"/>
        <v>1461</v>
      </c>
      <c r="AL39" s="455">
        <f t="shared" si="11"/>
        <v>449</v>
      </c>
      <c r="AM39" s="455">
        <f t="shared" si="11"/>
        <v>70</v>
      </c>
      <c r="AN39" s="455">
        <f t="shared" si="11"/>
        <v>0</v>
      </c>
      <c r="AO39" s="455">
        <f t="shared" si="11"/>
        <v>191</v>
      </c>
      <c r="AP39" s="456">
        <f t="shared" si="11"/>
        <v>26084</v>
      </c>
    </row>
    <row r="40" spans="1:42" s="220" customFormat="1" ht="26.4" customHeight="1" x14ac:dyDescent="0.35">
      <c r="A40" s="218" t="s">
        <v>63</v>
      </c>
      <c r="B40" s="219"/>
      <c r="C40" s="457">
        <f t="shared" ref="C40:AP40" si="12">C41</f>
        <v>0</v>
      </c>
      <c r="D40" s="457">
        <f t="shared" si="12"/>
        <v>0</v>
      </c>
      <c r="E40" s="457">
        <f t="shared" si="12"/>
        <v>0</v>
      </c>
      <c r="F40" s="457">
        <f t="shared" si="12"/>
        <v>0</v>
      </c>
      <c r="G40" s="457">
        <f t="shared" si="12"/>
        <v>0</v>
      </c>
      <c r="H40" s="457">
        <f t="shared" si="12"/>
        <v>0</v>
      </c>
      <c r="I40" s="457">
        <f t="shared" si="12"/>
        <v>0</v>
      </c>
      <c r="J40" s="457">
        <f t="shared" si="12"/>
        <v>0</v>
      </c>
      <c r="K40" s="457">
        <f t="shared" si="12"/>
        <v>0</v>
      </c>
      <c r="L40" s="457">
        <f t="shared" si="12"/>
        <v>0</v>
      </c>
      <c r="M40" s="457">
        <f t="shared" si="12"/>
        <v>0</v>
      </c>
      <c r="N40" s="457">
        <f t="shared" si="12"/>
        <v>0</v>
      </c>
      <c r="O40" s="457">
        <f t="shared" si="12"/>
        <v>0</v>
      </c>
      <c r="P40" s="457">
        <f t="shared" si="12"/>
        <v>0</v>
      </c>
      <c r="Q40" s="457">
        <f t="shared" si="12"/>
        <v>0</v>
      </c>
      <c r="R40" s="457">
        <f t="shared" si="12"/>
        <v>0</v>
      </c>
      <c r="S40" s="457">
        <f t="shared" si="12"/>
        <v>0</v>
      </c>
      <c r="T40" s="457">
        <f t="shared" si="12"/>
        <v>228</v>
      </c>
      <c r="U40" s="457">
        <f t="shared" si="12"/>
        <v>0</v>
      </c>
      <c r="V40" s="457">
        <f t="shared" si="12"/>
        <v>0</v>
      </c>
      <c r="W40" s="457">
        <f t="shared" si="12"/>
        <v>310</v>
      </c>
      <c r="X40" s="457">
        <f t="shared" si="12"/>
        <v>4</v>
      </c>
      <c r="Y40" s="457">
        <f t="shared" si="12"/>
        <v>0</v>
      </c>
      <c r="Z40" s="457">
        <f t="shared" si="12"/>
        <v>0</v>
      </c>
      <c r="AA40" s="457">
        <f t="shared" si="12"/>
        <v>0</v>
      </c>
      <c r="AB40" s="457">
        <f t="shared" si="12"/>
        <v>0</v>
      </c>
      <c r="AC40" s="457">
        <f t="shared" si="12"/>
        <v>0</v>
      </c>
      <c r="AD40" s="457">
        <f t="shared" si="12"/>
        <v>0</v>
      </c>
      <c r="AE40" s="457">
        <f t="shared" si="12"/>
        <v>0</v>
      </c>
      <c r="AF40" s="457">
        <f t="shared" si="12"/>
        <v>0</v>
      </c>
      <c r="AG40" s="457">
        <f t="shared" si="12"/>
        <v>45</v>
      </c>
      <c r="AH40" s="457">
        <f t="shared" si="12"/>
        <v>1294</v>
      </c>
      <c r="AI40" s="457">
        <f t="shared" si="12"/>
        <v>187</v>
      </c>
      <c r="AJ40" s="457">
        <f t="shared" si="12"/>
        <v>44</v>
      </c>
      <c r="AK40" s="457">
        <f t="shared" si="12"/>
        <v>98</v>
      </c>
      <c r="AL40" s="457">
        <f t="shared" si="12"/>
        <v>49</v>
      </c>
      <c r="AM40" s="457">
        <f t="shared" si="12"/>
        <v>8</v>
      </c>
      <c r="AN40" s="457">
        <f t="shared" si="12"/>
        <v>0</v>
      </c>
      <c r="AO40" s="457">
        <f t="shared" si="12"/>
        <v>0</v>
      </c>
      <c r="AP40" s="458">
        <f t="shared" si="12"/>
        <v>2267</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7">
        <f t="shared" ref="R41:R49" si="13">SUM(E41:Q41)</f>
        <v>0</v>
      </c>
      <c r="S41" s="453">
        <v>0</v>
      </c>
      <c r="T41" s="453">
        <v>228</v>
      </c>
      <c r="U41" s="453">
        <v>0</v>
      </c>
      <c r="V41" s="453">
        <v>0</v>
      </c>
      <c r="W41" s="453">
        <v>310</v>
      </c>
      <c r="X41" s="453">
        <v>4</v>
      </c>
      <c r="Y41" s="453">
        <v>0</v>
      </c>
      <c r="Z41" s="453">
        <v>0</v>
      </c>
      <c r="AA41" s="453">
        <v>0</v>
      </c>
      <c r="AB41" s="453">
        <v>0</v>
      </c>
      <c r="AC41" s="453">
        <v>0</v>
      </c>
      <c r="AD41" s="453">
        <v>0</v>
      </c>
      <c r="AE41" s="453">
        <v>0</v>
      </c>
      <c r="AF41" s="453">
        <v>0</v>
      </c>
      <c r="AG41" s="453">
        <v>45</v>
      </c>
      <c r="AH41" s="453">
        <v>1294</v>
      </c>
      <c r="AI41" s="453">
        <v>187</v>
      </c>
      <c r="AJ41" s="453">
        <v>44</v>
      </c>
      <c r="AK41" s="453">
        <v>98</v>
      </c>
      <c r="AL41" s="453">
        <v>49</v>
      </c>
      <c r="AM41" s="453">
        <v>8</v>
      </c>
      <c r="AN41" s="453">
        <v>0</v>
      </c>
      <c r="AO41" s="453">
        <v>0</v>
      </c>
      <c r="AP41" s="454">
        <f>SUM(S41:AO41)+R41+C41+D41</f>
        <v>2267</v>
      </c>
    </row>
    <row r="42" spans="1:42" s="220" customFormat="1" ht="26.4" customHeight="1" x14ac:dyDescent="0.35">
      <c r="A42" s="218" t="s">
        <v>65</v>
      </c>
      <c r="B42" s="225"/>
      <c r="C42" s="457">
        <f t="shared" ref="C42:AO42" si="14">SUM(C43:C49)</f>
        <v>0</v>
      </c>
      <c r="D42" s="457">
        <f t="shared" si="14"/>
        <v>0</v>
      </c>
      <c r="E42" s="457">
        <f t="shared" si="14"/>
        <v>0</v>
      </c>
      <c r="F42" s="457">
        <f t="shared" si="14"/>
        <v>0</v>
      </c>
      <c r="G42" s="457">
        <f t="shared" si="14"/>
        <v>0</v>
      </c>
      <c r="H42" s="457">
        <f t="shared" si="14"/>
        <v>0</v>
      </c>
      <c r="I42" s="457">
        <f t="shared" si="14"/>
        <v>0</v>
      </c>
      <c r="J42" s="457">
        <f t="shared" si="14"/>
        <v>0</v>
      </c>
      <c r="K42" s="457">
        <f t="shared" si="14"/>
        <v>0</v>
      </c>
      <c r="L42" s="457">
        <f t="shared" si="14"/>
        <v>0</v>
      </c>
      <c r="M42" s="457">
        <f t="shared" si="14"/>
        <v>0</v>
      </c>
      <c r="N42" s="457">
        <f t="shared" si="14"/>
        <v>0</v>
      </c>
      <c r="O42" s="457">
        <f t="shared" si="14"/>
        <v>0</v>
      </c>
      <c r="P42" s="457">
        <f t="shared" si="14"/>
        <v>0</v>
      </c>
      <c r="Q42" s="457">
        <f t="shared" si="14"/>
        <v>10</v>
      </c>
      <c r="R42" s="457">
        <f t="shared" si="14"/>
        <v>10</v>
      </c>
      <c r="S42" s="457">
        <f t="shared" si="14"/>
        <v>6</v>
      </c>
      <c r="T42" s="457">
        <f t="shared" si="14"/>
        <v>981</v>
      </c>
      <c r="U42" s="457">
        <f t="shared" si="14"/>
        <v>0</v>
      </c>
      <c r="V42" s="457">
        <f t="shared" si="14"/>
        <v>0</v>
      </c>
      <c r="W42" s="457">
        <f t="shared" si="14"/>
        <v>1577</v>
      </c>
      <c r="X42" s="457">
        <f t="shared" si="14"/>
        <v>20</v>
      </c>
      <c r="Y42" s="457">
        <f t="shared" si="14"/>
        <v>2</v>
      </c>
      <c r="Z42" s="457">
        <f t="shared" si="14"/>
        <v>7</v>
      </c>
      <c r="AA42" s="457">
        <f t="shared" si="14"/>
        <v>0</v>
      </c>
      <c r="AB42" s="457">
        <f t="shared" si="14"/>
        <v>0</v>
      </c>
      <c r="AC42" s="457">
        <f t="shared" si="14"/>
        <v>1</v>
      </c>
      <c r="AD42" s="457">
        <f t="shared" si="14"/>
        <v>3</v>
      </c>
      <c r="AE42" s="457">
        <f t="shared" si="14"/>
        <v>0</v>
      </c>
      <c r="AF42" s="457">
        <f t="shared" si="14"/>
        <v>0</v>
      </c>
      <c r="AG42" s="457">
        <f t="shared" si="14"/>
        <v>165</v>
      </c>
      <c r="AH42" s="457">
        <f t="shared" si="14"/>
        <v>4890</v>
      </c>
      <c r="AI42" s="457">
        <f t="shared" si="14"/>
        <v>860</v>
      </c>
      <c r="AJ42" s="457">
        <f t="shared" si="14"/>
        <v>453</v>
      </c>
      <c r="AK42" s="457">
        <f t="shared" si="14"/>
        <v>857</v>
      </c>
      <c r="AL42" s="457">
        <f t="shared" si="14"/>
        <v>141</v>
      </c>
      <c r="AM42" s="457">
        <f t="shared" si="14"/>
        <v>16</v>
      </c>
      <c r="AN42" s="457">
        <f t="shared" si="14"/>
        <v>0</v>
      </c>
      <c r="AO42" s="457">
        <f t="shared" si="14"/>
        <v>191</v>
      </c>
      <c r="AP42" s="458">
        <f t="shared" ref="AP42" si="15">SUM(AP43:AP49)</f>
        <v>10180</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si="13"/>
        <v>0</v>
      </c>
      <c r="S43" s="453">
        <v>0</v>
      </c>
      <c r="T43" s="453">
        <v>130</v>
      </c>
      <c r="U43" s="453">
        <v>0</v>
      </c>
      <c r="V43" s="453">
        <v>0</v>
      </c>
      <c r="W43" s="453">
        <v>0</v>
      </c>
      <c r="X43" s="453">
        <v>3</v>
      </c>
      <c r="Y43" s="453">
        <v>0</v>
      </c>
      <c r="Z43" s="453">
        <v>0</v>
      </c>
      <c r="AA43" s="453">
        <v>0</v>
      </c>
      <c r="AB43" s="453">
        <v>0</v>
      </c>
      <c r="AC43" s="453">
        <v>0</v>
      </c>
      <c r="AD43" s="453">
        <v>0</v>
      </c>
      <c r="AE43" s="453">
        <v>0</v>
      </c>
      <c r="AF43" s="453">
        <v>0</v>
      </c>
      <c r="AG43" s="453">
        <v>1</v>
      </c>
      <c r="AH43" s="453">
        <v>653</v>
      </c>
      <c r="AI43" s="453">
        <v>62</v>
      </c>
      <c r="AJ43" s="453">
        <v>0</v>
      </c>
      <c r="AK43" s="453">
        <v>79</v>
      </c>
      <c r="AL43" s="453">
        <v>14</v>
      </c>
      <c r="AM43" s="453">
        <v>0</v>
      </c>
      <c r="AN43" s="453">
        <v>0</v>
      </c>
      <c r="AO43" s="453">
        <v>0</v>
      </c>
      <c r="AP43" s="454">
        <f t="shared" ref="AP43:AP49" si="16">SUM(S43:AO43)+R43+C43+D43</f>
        <v>942</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4</v>
      </c>
      <c r="R44" s="453">
        <f t="shared" si="13"/>
        <v>4</v>
      </c>
      <c r="S44" s="453">
        <v>0</v>
      </c>
      <c r="T44" s="453">
        <v>442</v>
      </c>
      <c r="U44" s="453">
        <v>0</v>
      </c>
      <c r="V44" s="453">
        <v>0</v>
      </c>
      <c r="W44" s="453">
        <v>811</v>
      </c>
      <c r="X44" s="453">
        <v>0</v>
      </c>
      <c r="Y44" s="453">
        <v>2</v>
      </c>
      <c r="Z44" s="453">
        <v>0</v>
      </c>
      <c r="AA44" s="453">
        <v>0</v>
      </c>
      <c r="AB44" s="453">
        <v>0</v>
      </c>
      <c r="AC44" s="453">
        <v>0</v>
      </c>
      <c r="AD44" s="453">
        <v>0</v>
      </c>
      <c r="AE44" s="453">
        <v>0</v>
      </c>
      <c r="AF44" s="453">
        <v>0</v>
      </c>
      <c r="AG44" s="453">
        <v>2</v>
      </c>
      <c r="AH44" s="453">
        <v>1033</v>
      </c>
      <c r="AI44" s="453">
        <v>218</v>
      </c>
      <c r="AJ44" s="453">
        <v>330</v>
      </c>
      <c r="AK44" s="453">
        <v>251</v>
      </c>
      <c r="AL44" s="453">
        <v>30</v>
      </c>
      <c r="AM44" s="453">
        <v>4</v>
      </c>
      <c r="AN44" s="453">
        <v>0</v>
      </c>
      <c r="AO44" s="453">
        <v>0</v>
      </c>
      <c r="AP44" s="454">
        <f t="shared" si="16"/>
        <v>3127</v>
      </c>
    </row>
    <row r="45" spans="1:42" s="216" customFormat="1" ht="21" customHeight="1" x14ac:dyDescent="0.35">
      <c r="A45" s="224"/>
      <c r="B45" s="215" t="s">
        <v>68</v>
      </c>
      <c r="C45" s="453">
        <v>0</v>
      </c>
      <c r="D45" s="453">
        <v>0</v>
      </c>
      <c r="E45" s="453">
        <v>0</v>
      </c>
      <c r="F45" s="453">
        <v>0</v>
      </c>
      <c r="G45" s="453">
        <v>0</v>
      </c>
      <c r="H45" s="453">
        <v>0</v>
      </c>
      <c r="I45" s="453">
        <v>0</v>
      </c>
      <c r="J45" s="453">
        <v>0</v>
      </c>
      <c r="K45" s="453">
        <v>0</v>
      </c>
      <c r="L45" s="453">
        <v>0</v>
      </c>
      <c r="M45" s="453">
        <v>0</v>
      </c>
      <c r="N45" s="453">
        <v>0</v>
      </c>
      <c r="O45" s="453">
        <v>0</v>
      </c>
      <c r="P45" s="453">
        <v>0</v>
      </c>
      <c r="Q45" s="453">
        <v>6</v>
      </c>
      <c r="R45" s="453">
        <f t="shared" si="13"/>
        <v>6</v>
      </c>
      <c r="S45" s="453">
        <v>0</v>
      </c>
      <c r="T45" s="453">
        <v>127</v>
      </c>
      <c r="U45" s="453">
        <v>0</v>
      </c>
      <c r="V45" s="453">
        <v>0</v>
      </c>
      <c r="W45" s="453">
        <v>336</v>
      </c>
      <c r="X45" s="453">
        <v>1</v>
      </c>
      <c r="Y45" s="453">
        <v>0</v>
      </c>
      <c r="Z45" s="453">
        <v>0</v>
      </c>
      <c r="AA45" s="453">
        <v>0</v>
      </c>
      <c r="AB45" s="453">
        <v>0</v>
      </c>
      <c r="AC45" s="453">
        <v>0</v>
      </c>
      <c r="AD45" s="453">
        <v>3</v>
      </c>
      <c r="AE45" s="453">
        <v>0</v>
      </c>
      <c r="AF45" s="453">
        <v>0</v>
      </c>
      <c r="AG45" s="453">
        <v>122</v>
      </c>
      <c r="AH45" s="453">
        <v>1012</v>
      </c>
      <c r="AI45" s="453">
        <v>242</v>
      </c>
      <c r="AJ45" s="453">
        <v>113</v>
      </c>
      <c r="AK45" s="453">
        <v>137</v>
      </c>
      <c r="AL45" s="453">
        <v>19</v>
      </c>
      <c r="AM45" s="453">
        <v>1</v>
      </c>
      <c r="AN45" s="453">
        <v>0</v>
      </c>
      <c r="AO45" s="453">
        <v>191</v>
      </c>
      <c r="AP45" s="454">
        <f t="shared" si="16"/>
        <v>2310</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3"/>
        <v>0</v>
      </c>
      <c r="S46" s="453">
        <v>0</v>
      </c>
      <c r="T46" s="453">
        <v>76</v>
      </c>
      <c r="U46" s="453">
        <v>0</v>
      </c>
      <c r="V46" s="453">
        <v>0</v>
      </c>
      <c r="W46" s="453">
        <v>5</v>
      </c>
      <c r="X46" s="453">
        <v>3</v>
      </c>
      <c r="Y46" s="453">
        <v>0</v>
      </c>
      <c r="Z46" s="453">
        <v>0</v>
      </c>
      <c r="AA46" s="453">
        <v>0</v>
      </c>
      <c r="AB46" s="453">
        <v>0</v>
      </c>
      <c r="AC46" s="453">
        <v>0</v>
      </c>
      <c r="AD46" s="453">
        <v>0</v>
      </c>
      <c r="AE46" s="453">
        <v>0</v>
      </c>
      <c r="AF46" s="453">
        <v>0</v>
      </c>
      <c r="AG46" s="453">
        <v>24</v>
      </c>
      <c r="AH46" s="453">
        <v>335</v>
      </c>
      <c r="AI46" s="453">
        <v>55</v>
      </c>
      <c r="AJ46" s="453">
        <v>0</v>
      </c>
      <c r="AK46" s="453">
        <v>58</v>
      </c>
      <c r="AL46" s="453">
        <v>9</v>
      </c>
      <c r="AM46" s="453">
        <v>0</v>
      </c>
      <c r="AN46" s="453">
        <v>0</v>
      </c>
      <c r="AO46" s="453">
        <v>0</v>
      </c>
      <c r="AP46" s="454">
        <f t="shared" si="16"/>
        <v>565</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3"/>
        <v>0</v>
      </c>
      <c r="S47" s="453">
        <v>6</v>
      </c>
      <c r="T47" s="453">
        <v>55</v>
      </c>
      <c r="U47" s="453">
        <v>0</v>
      </c>
      <c r="V47" s="453">
        <v>0</v>
      </c>
      <c r="W47" s="453">
        <v>124</v>
      </c>
      <c r="X47" s="453">
        <v>0</v>
      </c>
      <c r="Y47" s="453">
        <v>0</v>
      </c>
      <c r="Z47" s="453">
        <v>0</v>
      </c>
      <c r="AA47" s="453">
        <v>0</v>
      </c>
      <c r="AB47" s="453">
        <v>0</v>
      </c>
      <c r="AC47" s="453">
        <v>0</v>
      </c>
      <c r="AD47" s="453">
        <v>0</v>
      </c>
      <c r="AE47" s="453">
        <v>0</v>
      </c>
      <c r="AF47" s="453">
        <v>0</v>
      </c>
      <c r="AG47" s="453">
        <v>1</v>
      </c>
      <c r="AH47" s="453">
        <v>491</v>
      </c>
      <c r="AI47" s="453">
        <v>38</v>
      </c>
      <c r="AJ47" s="453">
        <v>9</v>
      </c>
      <c r="AK47" s="453">
        <v>38</v>
      </c>
      <c r="AL47" s="453">
        <v>6</v>
      </c>
      <c r="AM47" s="453">
        <v>0</v>
      </c>
      <c r="AN47" s="453">
        <v>0</v>
      </c>
      <c r="AO47" s="453">
        <v>0</v>
      </c>
      <c r="AP47" s="454">
        <f t="shared" si="16"/>
        <v>768</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3"/>
        <v>0</v>
      </c>
      <c r="S48" s="453">
        <v>0</v>
      </c>
      <c r="T48" s="453">
        <v>138</v>
      </c>
      <c r="U48" s="453">
        <v>0</v>
      </c>
      <c r="V48" s="453">
        <v>0</v>
      </c>
      <c r="W48" s="453">
        <v>97</v>
      </c>
      <c r="X48" s="453">
        <v>13</v>
      </c>
      <c r="Y48" s="453">
        <v>0</v>
      </c>
      <c r="Z48" s="453">
        <v>0</v>
      </c>
      <c r="AA48" s="453">
        <v>0</v>
      </c>
      <c r="AB48" s="453">
        <v>0</v>
      </c>
      <c r="AC48" s="453">
        <v>1</v>
      </c>
      <c r="AD48" s="453">
        <v>0</v>
      </c>
      <c r="AE48" s="453">
        <v>0</v>
      </c>
      <c r="AF48" s="453">
        <v>0</v>
      </c>
      <c r="AG48" s="453">
        <v>0</v>
      </c>
      <c r="AH48" s="453">
        <v>1012</v>
      </c>
      <c r="AI48" s="453">
        <v>174</v>
      </c>
      <c r="AJ48" s="453">
        <v>1</v>
      </c>
      <c r="AK48" s="453">
        <v>188</v>
      </c>
      <c r="AL48" s="453">
        <v>57</v>
      </c>
      <c r="AM48" s="453">
        <v>11</v>
      </c>
      <c r="AN48" s="453">
        <v>0</v>
      </c>
      <c r="AO48" s="453">
        <v>0</v>
      </c>
      <c r="AP48" s="454">
        <f t="shared" si="16"/>
        <v>1692</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3"/>
        <v>0</v>
      </c>
      <c r="S49" s="453">
        <v>0</v>
      </c>
      <c r="T49" s="453">
        <v>13</v>
      </c>
      <c r="U49" s="453">
        <v>0</v>
      </c>
      <c r="V49" s="453">
        <v>0</v>
      </c>
      <c r="W49" s="453">
        <v>204</v>
      </c>
      <c r="X49" s="453">
        <v>0</v>
      </c>
      <c r="Y49" s="453">
        <v>0</v>
      </c>
      <c r="Z49" s="453">
        <v>7</v>
      </c>
      <c r="AA49" s="453">
        <v>0</v>
      </c>
      <c r="AB49" s="453">
        <v>0</v>
      </c>
      <c r="AC49" s="453">
        <v>0</v>
      </c>
      <c r="AD49" s="453">
        <v>0</v>
      </c>
      <c r="AE49" s="453">
        <v>0</v>
      </c>
      <c r="AF49" s="453">
        <v>0</v>
      </c>
      <c r="AG49" s="453">
        <v>15</v>
      </c>
      <c r="AH49" s="453">
        <v>354</v>
      </c>
      <c r="AI49" s="453">
        <v>71</v>
      </c>
      <c r="AJ49" s="453">
        <v>0</v>
      </c>
      <c r="AK49" s="453">
        <v>106</v>
      </c>
      <c r="AL49" s="453">
        <v>6</v>
      </c>
      <c r="AM49" s="453">
        <v>0</v>
      </c>
      <c r="AN49" s="453">
        <v>0</v>
      </c>
      <c r="AO49" s="453">
        <v>0</v>
      </c>
      <c r="AP49" s="454">
        <f t="shared" si="16"/>
        <v>776</v>
      </c>
    </row>
    <row r="50" spans="1:42" s="220" customFormat="1" ht="26.4" customHeight="1" x14ac:dyDescent="0.35">
      <c r="A50" s="218" t="s">
        <v>71</v>
      </c>
      <c r="B50" s="225"/>
      <c r="C50" s="457">
        <f t="shared" ref="C50:AP50" si="17">C51+C52+C53+C54</f>
        <v>0</v>
      </c>
      <c r="D50" s="457">
        <f t="shared" si="17"/>
        <v>0</v>
      </c>
      <c r="E50" s="457">
        <f t="shared" si="17"/>
        <v>5</v>
      </c>
      <c r="F50" s="457">
        <f t="shared" si="17"/>
        <v>0</v>
      </c>
      <c r="G50" s="457">
        <f t="shared" si="17"/>
        <v>0</v>
      </c>
      <c r="H50" s="457">
        <f t="shared" si="17"/>
        <v>0</v>
      </c>
      <c r="I50" s="457">
        <f t="shared" si="17"/>
        <v>0</v>
      </c>
      <c r="J50" s="457">
        <f t="shared" si="17"/>
        <v>0</v>
      </c>
      <c r="K50" s="457">
        <f t="shared" si="17"/>
        <v>0</v>
      </c>
      <c r="L50" s="457">
        <f t="shared" si="17"/>
        <v>0</v>
      </c>
      <c r="M50" s="457">
        <f t="shared" si="17"/>
        <v>0</v>
      </c>
      <c r="N50" s="457">
        <f t="shared" si="17"/>
        <v>0</v>
      </c>
      <c r="O50" s="457">
        <f t="shared" si="17"/>
        <v>0</v>
      </c>
      <c r="P50" s="457">
        <f t="shared" si="17"/>
        <v>0</v>
      </c>
      <c r="Q50" s="457">
        <f t="shared" si="17"/>
        <v>0</v>
      </c>
      <c r="R50" s="457">
        <f t="shared" si="17"/>
        <v>5</v>
      </c>
      <c r="S50" s="457">
        <f t="shared" si="17"/>
        <v>77</v>
      </c>
      <c r="T50" s="457">
        <f t="shared" si="17"/>
        <v>360</v>
      </c>
      <c r="U50" s="457">
        <f t="shared" si="17"/>
        <v>0</v>
      </c>
      <c r="V50" s="457">
        <f t="shared" si="17"/>
        <v>0</v>
      </c>
      <c r="W50" s="457">
        <f t="shared" si="17"/>
        <v>1573</v>
      </c>
      <c r="X50" s="457">
        <f t="shared" si="17"/>
        <v>15</v>
      </c>
      <c r="Y50" s="457">
        <f t="shared" si="17"/>
        <v>3</v>
      </c>
      <c r="Z50" s="457">
        <f t="shared" si="17"/>
        <v>0</v>
      </c>
      <c r="AA50" s="457">
        <f t="shared" si="17"/>
        <v>0</v>
      </c>
      <c r="AB50" s="457">
        <f t="shared" si="17"/>
        <v>0</v>
      </c>
      <c r="AC50" s="457">
        <f t="shared" si="17"/>
        <v>20</v>
      </c>
      <c r="AD50" s="457">
        <f t="shared" si="17"/>
        <v>5</v>
      </c>
      <c r="AE50" s="457">
        <f t="shared" si="17"/>
        <v>7</v>
      </c>
      <c r="AF50" s="457">
        <f t="shared" si="17"/>
        <v>0</v>
      </c>
      <c r="AG50" s="457">
        <f t="shared" si="17"/>
        <v>633</v>
      </c>
      <c r="AH50" s="457">
        <f t="shared" si="17"/>
        <v>3433</v>
      </c>
      <c r="AI50" s="457">
        <f t="shared" si="17"/>
        <v>741</v>
      </c>
      <c r="AJ50" s="457">
        <f t="shared" si="17"/>
        <v>760</v>
      </c>
      <c r="AK50" s="457">
        <f t="shared" si="17"/>
        <v>256</v>
      </c>
      <c r="AL50" s="457">
        <f t="shared" si="17"/>
        <v>227</v>
      </c>
      <c r="AM50" s="457">
        <f t="shared" si="17"/>
        <v>42</v>
      </c>
      <c r="AN50" s="457">
        <f t="shared" si="17"/>
        <v>0</v>
      </c>
      <c r="AO50" s="457">
        <f t="shared" si="17"/>
        <v>0</v>
      </c>
      <c r="AP50" s="458">
        <f t="shared" si="17"/>
        <v>8157</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SUM(E51:Q51)</f>
        <v>0</v>
      </c>
      <c r="S51" s="453">
        <v>0</v>
      </c>
      <c r="T51" s="453">
        <v>23</v>
      </c>
      <c r="U51" s="453">
        <v>0</v>
      </c>
      <c r="V51" s="453">
        <v>0</v>
      </c>
      <c r="W51" s="453">
        <v>42</v>
      </c>
      <c r="X51" s="453">
        <v>5</v>
      </c>
      <c r="Y51" s="453">
        <v>0</v>
      </c>
      <c r="Z51" s="453">
        <v>0</v>
      </c>
      <c r="AA51" s="453">
        <v>0</v>
      </c>
      <c r="AB51" s="453">
        <v>0</v>
      </c>
      <c r="AC51" s="453">
        <v>0</v>
      </c>
      <c r="AD51" s="453">
        <v>0</v>
      </c>
      <c r="AE51" s="453">
        <v>4</v>
      </c>
      <c r="AF51" s="453">
        <v>0</v>
      </c>
      <c r="AG51" s="453">
        <v>64</v>
      </c>
      <c r="AH51" s="453">
        <v>419</v>
      </c>
      <c r="AI51" s="453">
        <v>64</v>
      </c>
      <c r="AJ51" s="453">
        <v>50</v>
      </c>
      <c r="AK51" s="453">
        <v>15</v>
      </c>
      <c r="AL51" s="453">
        <v>38</v>
      </c>
      <c r="AM51" s="453">
        <v>1</v>
      </c>
      <c r="AN51" s="453">
        <v>0</v>
      </c>
      <c r="AO51" s="453">
        <v>0</v>
      </c>
      <c r="AP51" s="454">
        <f>SUM(S51:AO51)+R51+C51+D51</f>
        <v>725</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SUM(E52:Q52)</f>
        <v>0</v>
      </c>
      <c r="S52" s="453">
        <v>74</v>
      </c>
      <c r="T52" s="453">
        <v>289</v>
      </c>
      <c r="U52" s="453">
        <v>0</v>
      </c>
      <c r="V52" s="453">
        <v>0</v>
      </c>
      <c r="W52" s="453">
        <v>1263</v>
      </c>
      <c r="X52" s="453">
        <v>7</v>
      </c>
      <c r="Y52" s="453">
        <v>3</v>
      </c>
      <c r="Z52" s="453">
        <v>0</v>
      </c>
      <c r="AA52" s="453">
        <v>0</v>
      </c>
      <c r="AB52" s="453">
        <v>0</v>
      </c>
      <c r="AC52" s="453">
        <v>19</v>
      </c>
      <c r="AD52" s="453">
        <v>5</v>
      </c>
      <c r="AE52" s="453">
        <v>3</v>
      </c>
      <c r="AF52" s="453">
        <v>0</v>
      </c>
      <c r="AG52" s="453">
        <v>406</v>
      </c>
      <c r="AH52" s="453">
        <v>1589</v>
      </c>
      <c r="AI52" s="453">
        <v>435</v>
      </c>
      <c r="AJ52" s="453">
        <v>657</v>
      </c>
      <c r="AK52" s="453">
        <v>66</v>
      </c>
      <c r="AL52" s="453">
        <v>132</v>
      </c>
      <c r="AM52" s="453">
        <v>34</v>
      </c>
      <c r="AN52" s="453">
        <v>0</v>
      </c>
      <c r="AO52" s="453">
        <v>0</v>
      </c>
      <c r="AP52" s="454">
        <f>SUM(S52:AO52)+R52+C52+D52</f>
        <v>4982</v>
      </c>
    </row>
    <row r="53" spans="1:42" s="216" customFormat="1" ht="21" customHeight="1" x14ac:dyDescent="0.35">
      <c r="A53" s="224"/>
      <c r="B53" s="215" t="s">
        <v>73</v>
      </c>
      <c r="C53" s="453">
        <v>0</v>
      </c>
      <c r="D53" s="453">
        <v>0</v>
      </c>
      <c r="E53" s="453">
        <v>5</v>
      </c>
      <c r="F53" s="453">
        <v>0</v>
      </c>
      <c r="G53" s="453">
        <v>0</v>
      </c>
      <c r="H53" s="453">
        <v>0</v>
      </c>
      <c r="I53" s="453">
        <v>0</v>
      </c>
      <c r="J53" s="453">
        <v>0</v>
      </c>
      <c r="K53" s="453">
        <v>0</v>
      </c>
      <c r="L53" s="453">
        <v>0</v>
      </c>
      <c r="M53" s="453">
        <v>0</v>
      </c>
      <c r="N53" s="453">
        <v>0</v>
      </c>
      <c r="O53" s="453">
        <v>0</v>
      </c>
      <c r="P53" s="453">
        <v>0</v>
      </c>
      <c r="Q53" s="453">
        <v>0</v>
      </c>
      <c r="R53" s="453">
        <f>SUM(E53:Q53)</f>
        <v>5</v>
      </c>
      <c r="S53" s="453">
        <v>3</v>
      </c>
      <c r="T53" s="453">
        <v>47</v>
      </c>
      <c r="U53" s="453">
        <v>0</v>
      </c>
      <c r="V53" s="453">
        <v>0</v>
      </c>
      <c r="W53" s="453">
        <v>162</v>
      </c>
      <c r="X53" s="453">
        <v>3</v>
      </c>
      <c r="Y53" s="453">
        <v>0</v>
      </c>
      <c r="Z53" s="453">
        <v>0</v>
      </c>
      <c r="AA53" s="453">
        <v>0</v>
      </c>
      <c r="AB53" s="453">
        <v>0</v>
      </c>
      <c r="AC53" s="453">
        <v>1</v>
      </c>
      <c r="AD53" s="453">
        <v>0</v>
      </c>
      <c r="AE53" s="453">
        <v>0</v>
      </c>
      <c r="AF53" s="453">
        <v>0</v>
      </c>
      <c r="AG53" s="453">
        <v>146</v>
      </c>
      <c r="AH53" s="453">
        <v>1124</v>
      </c>
      <c r="AI53" s="453">
        <v>189</v>
      </c>
      <c r="AJ53" s="453">
        <v>40</v>
      </c>
      <c r="AK53" s="453">
        <v>139</v>
      </c>
      <c r="AL53" s="453">
        <v>48</v>
      </c>
      <c r="AM53" s="453">
        <v>7</v>
      </c>
      <c r="AN53" s="453">
        <v>0</v>
      </c>
      <c r="AO53" s="453">
        <v>0</v>
      </c>
      <c r="AP53" s="454">
        <f>SUM(S53:AO53)+R53+C53+D53</f>
        <v>1914</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SUM(E54:Q54)</f>
        <v>0</v>
      </c>
      <c r="S54" s="453">
        <v>0</v>
      </c>
      <c r="T54" s="453">
        <v>1</v>
      </c>
      <c r="U54" s="453">
        <v>0</v>
      </c>
      <c r="V54" s="453">
        <v>0</v>
      </c>
      <c r="W54" s="453">
        <v>106</v>
      </c>
      <c r="X54" s="453">
        <v>0</v>
      </c>
      <c r="Y54" s="453">
        <v>0</v>
      </c>
      <c r="Z54" s="453">
        <v>0</v>
      </c>
      <c r="AA54" s="453">
        <v>0</v>
      </c>
      <c r="AB54" s="453">
        <v>0</v>
      </c>
      <c r="AC54" s="453">
        <v>0</v>
      </c>
      <c r="AD54" s="453">
        <v>0</v>
      </c>
      <c r="AE54" s="453">
        <v>0</v>
      </c>
      <c r="AF54" s="453">
        <v>0</v>
      </c>
      <c r="AG54" s="453">
        <v>17</v>
      </c>
      <c r="AH54" s="453">
        <v>301</v>
      </c>
      <c r="AI54" s="453">
        <v>53</v>
      </c>
      <c r="AJ54" s="453">
        <v>13</v>
      </c>
      <c r="AK54" s="453">
        <v>36</v>
      </c>
      <c r="AL54" s="453">
        <v>9</v>
      </c>
      <c r="AM54" s="453">
        <v>0</v>
      </c>
      <c r="AN54" s="453">
        <v>0</v>
      </c>
      <c r="AO54" s="453">
        <v>0</v>
      </c>
      <c r="AP54" s="454">
        <f>SUM(S54:AO54)+R54+C54+D54</f>
        <v>536</v>
      </c>
    </row>
    <row r="55" spans="1:42" s="220" customFormat="1" ht="26.4" customHeight="1" x14ac:dyDescent="0.35">
      <c r="A55" s="218" t="s">
        <v>75</v>
      </c>
      <c r="B55" s="225"/>
      <c r="C55" s="457">
        <f t="shared" ref="C55:AP55" si="18">SUM(C56:C60)</f>
        <v>0</v>
      </c>
      <c r="D55" s="457">
        <f t="shared" si="18"/>
        <v>0</v>
      </c>
      <c r="E55" s="457">
        <f t="shared" si="18"/>
        <v>9</v>
      </c>
      <c r="F55" s="457">
        <f t="shared" si="18"/>
        <v>0</v>
      </c>
      <c r="G55" s="457">
        <f t="shared" si="18"/>
        <v>0</v>
      </c>
      <c r="H55" s="457">
        <f t="shared" si="18"/>
        <v>0</v>
      </c>
      <c r="I55" s="457">
        <f t="shared" si="18"/>
        <v>0</v>
      </c>
      <c r="J55" s="457">
        <f t="shared" si="18"/>
        <v>0</v>
      </c>
      <c r="K55" s="457">
        <f t="shared" si="18"/>
        <v>0</v>
      </c>
      <c r="L55" s="457">
        <f t="shared" si="18"/>
        <v>0</v>
      </c>
      <c r="M55" s="457">
        <f t="shared" si="18"/>
        <v>0</v>
      </c>
      <c r="N55" s="457">
        <f t="shared" si="18"/>
        <v>0</v>
      </c>
      <c r="O55" s="457">
        <f t="shared" si="18"/>
        <v>0</v>
      </c>
      <c r="P55" s="457">
        <f t="shared" si="18"/>
        <v>0</v>
      </c>
      <c r="Q55" s="457">
        <f t="shared" si="18"/>
        <v>0</v>
      </c>
      <c r="R55" s="457">
        <f t="shared" si="18"/>
        <v>9</v>
      </c>
      <c r="S55" s="457">
        <f t="shared" si="18"/>
        <v>0</v>
      </c>
      <c r="T55" s="457">
        <f t="shared" si="18"/>
        <v>160</v>
      </c>
      <c r="U55" s="457">
        <f t="shared" si="18"/>
        <v>0</v>
      </c>
      <c r="V55" s="457">
        <f t="shared" si="18"/>
        <v>0</v>
      </c>
      <c r="W55" s="457">
        <f t="shared" si="18"/>
        <v>159</v>
      </c>
      <c r="X55" s="457">
        <f t="shared" si="18"/>
        <v>13</v>
      </c>
      <c r="Y55" s="457">
        <f t="shared" si="18"/>
        <v>0</v>
      </c>
      <c r="Z55" s="457">
        <f t="shared" si="18"/>
        <v>0</v>
      </c>
      <c r="AA55" s="457">
        <f t="shared" si="18"/>
        <v>0</v>
      </c>
      <c r="AB55" s="457">
        <f t="shared" si="18"/>
        <v>0</v>
      </c>
      <c r="AC55" s="457">
        <f t="shared" si="18"/>
        <v>0</v>
      </c>
      <c r="AD55" s="457">
        <f t="shared" si="18"/>
        <v>0</v>
      </c>
      <c r="AE55" s="457">
        <f t="shared" si="18"/>
        <v>1</v>
      </c>
      <c r="AF55" s="457">
        <f t="shared" si="18"/>
        <v>0</v>
      </c>
      <c r="AG55" s="457">
        <f t="shared" si="18"/>
        <v>74</v>
      </c>
      <c r="AH55" s="457">
        <f t="shared" si="18"/>
        <v>885</v>
      </c>
      <c r="AI55" s="457">
        <f t="shared" si="18"/>
        <v>179</v>
      </c>
      <c r="AJ55" s="457">
        <f t="shared" si="18"/>
        <v>81</v>
      </c>
      <c r="AK55" s="457">
        <f t="shared" si="18"/>
        <v>76</v>
      </c>
      <c r="AL55" s="457">
        <f t="shared" si="18"/>
        <v>10</v>
      </c>
      <c r="AM55" s="457">
        <f t="shared" si="18"/>
        <v>1</v>
      </c>
      <c r="AN55" s="457">
        <f t="shared" si="18"/>
        <v>0</v>
      </c>
      <c r="AO55" s="457">
        <f t="shared" si="18"/>
        <v>0</v>
      </c>
      <c r="AP55" s="458">
        <f t="shared" si="18"/>
        <v>1648</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18</v>
      </c>
      <c r="U56" s="453">
        <v>0</v>
      </c>
      <c r="V56" s="453">
        <v>0</v>
      </c>
      <c r="W56" s="453">
        <v>40</v>
      </c>
      <c r="X56" s="453">
        <v>0</v>
      </c>
      <c r="Y56" s="453">
        <v>0</v>
      </c>
      <c r="Z56" s="453">
        <v>0</v>
      </c>
      <c r="AA56" s="453">
        <v>0</v>
      </c>
      <c r="AB56" s="453">
        <v>0</v>
      </c>
      <c r="AC56" s="453">
        <v>0</v>
      </c>
      <c r="AD56" s="453">
        <v>0</v>
      </c>
      <c r="AE56" s="453">
        <v>0</v>
      </c>
      <c r="AF56" s="453">
        <v>0</v>
      </c>
      <c r="AG56" s="453">
        <v>0</v>
      </c>
      <c r="AH56" s="453">
        <v>152</v>
      </c>
      <c r="AI56" s="453">
        <v>50</v>
      </c>
      <c r="AJ56" s="453">
        <v>21</v>
      </c>
      <c r="AK56" s="453">
        <v>10</v>
      </c>
      <c r="AL56" s="453">
        <v>2</v>
      </c>
      <c r="AM56" s="453">
        <v>1</v>
      </c>
      <c r="AN56" s="453">
        <v>0</v>
      </c>
      <c r="AO56" s="453">
        <v>0</v>
      </c>
      <c r="AP56" s="454">
        <f>SUM(S56:AO56)+R56+C56+D56</f>
        <v>294</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13</v>
      </c>
      <c r="U57" s="453">
        <v>0</v>
      </c>
      <c r="V57" s="453">
        <v>0</v>
      </c>
      <c r="W57" s="453">
        <v>33</v>
      </c>
      <c r="X57" s="453">
        <v>0</v>
      </c>
      <c r="Y57" s="453">
        <v>0</v>
      </c>
      <c r="Z57" s="453">
        <v>0</v>
      </c>
      <c r="AA57" s="453">
        <v>0</v>
      </c>
      <c r="AB57" s="453">
        <v>0</v>
      </c>
      <c r="AC57" s="453">
        <v>0</v>
      </c>
      <c r="AD57" s="453">
        <v>0</v>
      </c>
      <c r="AE57" s="453">
        <v>0</v>
      </c>
      <c r="AF57" s="453">
        <v>0</v>
      </c>
      <c r="AG57" s="453">
        <v>45</v>
      </c>
      <c r="AH57" s="453">
        <v>148</v>
      </c>
      <c r="AI57" s="453">
        <v>20</v>
      </c>
      <c r="AJ57" s="453">
        <v>12</v>
      </c>
      <c r="AK57" s="453">
        <v>19</v>
      </c>
      <c r="AL57" s="453">
        <v>2</v>
      </c>
      <c r="AM57" s="453">
        <v>0</v>
      </c>
      <c r="AN57" s="453">
        <v>0</v>
      </c>
      <c r="AO57" s="453">
        <v>0</v>
      </c>
      <c r="AP57" s="454">
        <f>SUM(S57:AO57)+R57+C57+D57</f>
        <v>292</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45</v>
      </c>
      <c r="U58" s="453">
        <v>0</v>
      </c>
      <c r="V58" s="453">
        <v>0</v>
      </c>
      <c r="W58" s="453">
        <v>31</v>
      </c>
      <c r="X58" s="453">
        <v>2</v>
      </c>
      <c r="Y58" s="453">
        <v>0</v>
      </c>
      <c r="Z58" s="453">
        <v>0</v>
      </c>
      <c r="AA58" s="453">
        <v>0</v>
      </c>
      <c r="AB58" s="453">
        <v>0</v>
      </c>
      <c r="AC58" s="453">
        <v>0</v>
      </c>
      <c r="AD58" s="453">
        <v>0</v>
      </c>
      <c r="AE58" s="453">
        <v>0</v>
      </c>
      <c r="AF58" s="453">
        <v>0</v>
      </c>
      <c r="AG58" s="453">
        <v>29</v>
      </c>
      <c r="AH58" s="453">
        <v>183</v>
      </c>
      <c r="AI58" s="453">
        <v>21</v>
      </c>
      <c r="AJ58" s="453">
        <v>11</v>
      </c>
      <c r="AK58" s="453">
        <v>26</v>
      </c>
      <c r="AL58" s="453">
        <v>1</v>
      </c>
      <c r="AM58" s="453">
        <v>0</v>
      </c>
      <c r="AN58" s="453">
        <v>0</v>
      </c>
      <c r="AO58" s="453">
        <v>0</v>
      </c>
      <c r="AP58" s="454">
        <f>SUM(S58:AO58)+R58+C58+D58</f>
        <v>349</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24</v>
      </c>
      <c r="U59" s="453">
        <v>0</v>
      </c>
      <c r="V59" s="453">
        <v>0</v>
      </c>
      <c r="W59" s="453">
        <v>36</v>
      </c>
      <c r="X59" s="453">
        <v>6</v>
      </c>
      <c r="Y59" s="453">
        <v>0</v>
      </c>
      <c r="Z59" s="453">
        <v>0</v>
      </c>
      <c r="AA59" s="453">
        <v>0</v>
      </c>
      <c r="AB59" s="453">
        <v>0</v>
      </c>
      <c r="AC59" s="453">
        <v>0</v>
      </c>
      <c r="AD59" s="453">
        <v>0</v>
      </c>
      <c r="AE59" s="453">
        <v>1</v>
      </c>
      <c r="AF59" s="453">
        <v>0</v>
      </c>
      <c r="AG59" s="453">
        <v>0</v>
      </c>
      <c r="AH59" s="453">
        <v>224</v>
      </c>
      <c r="AI59" s="453">
        <v>40</v>
      </c>
      <c r="AJ59" s="453">
        <v>32</v>
      </c>
      <c r="AK59" s="453">
        <v>12</v>
      </c>
      <c r="AL59" s="453">
        <v>5</v>
      </c>
      <c r="AM59" s="453">
        <v>0</v>
      </c>
      <c r="AN59" s="453">
        <v>0</v>
      </c>
      <c r="AO59" s="453">
        <v>0</v>
      </c>
      <c r="AP59" s="454">
        <f>SUM(S59:AO59)+R59+C59+D59</f>
        <v>380</v>
      </c>
    </row>
    <row r="60" spans="1:42" s="216" customFormat="1" ht="21" customHeight="1" x14ac:dyDescent="0.35">
      <c r="A60" s="224"/>
      <c r="B60" s="215" t="s">
        <v>80</v>
      </c>
      <c r="C60" s="453">
        <v>0</v>
      </c>
      <c r="D60" s="453">
        <v>0</v>
      </c>
      <c r="E60" s="453">
        <v>9</v>
      </c>
      <c r="F60" s="453">
        <v>0</v>
      </c>
      <c r="G60" s="453">
        <v>0</v>
      </c>
      <c r="H60" s="453">
        <v>0</v>
      </c>
      <c r="I60" s="453">
        <v>0</v>
      </c>
      <c r="J60" s="453">
        <v>0</v>
      </c>
      <c r="K60" s="453">
        <v>0</v>
      </c>
      <c r="L60" s="453">
        <v>0</v>
      </c>
      <c r="M60" s="453">
        <v>0</v>
      </c>
      <c r="N60" s="453">
        <v>0</v>
      </c>
      <c r="O60" s="453">
        <v>0</v>
      </c>
      <c r="P60" s="453">
        <v>0</v>
      </c>
      <c r="Q60" s="453">
        <v>0</v>
      </c>
      <c r="R60" s="453">
        <f>SUM(E60:Q60)</f>
        <v>9</v>
      </c>
      <c r="S60" s="453">
        <v>0</v>
      </c>
      <c r="T60" s="453">
        <v>60</v>
      </c>
      <c r="U60" s="453">
        <v>0</v>
      </c>
      <c r="V60" s="453">
        <v>0</v>
      </c>
      <c r="W60" s="453">
        <v>19</v>
      </c>
      <c r="X60" s="453">
        <v>5</v>
      </c>
      <c r="Y60" s="453">
        <v>0</v>
      </c>
      <c r="Z60" s="453">
        <v>0</v>
      </c>
      <c r="AA60" s="453">
        <v>0</v>
      </c>
      <c r="AB60" s="453">
        <v>0</v>
      </c>
      <c r="AC60" s="453">
        <v>0</v>
      </c>
      <c r="AD60" s="453">
        <v>0</v>
      </c>
      <c r="AE60" s="453">
        <v>0</v>
      </c>
      <c r="AF60" s="453">
        <v>0</v>
      </c>
      <c r="AG60" s="453">
        <v>0</v>
      </c>
      <c r="AH60" s="453">
        <v>178</v>
      </c>
      <c r="AI60" s="453">
        <v>48</v>
      </c>
      <c r="AJ60" s="453">
        <v>5</v>
      </c>
      <c r="AK60" s="453">
        <v>9</v>
      </c>
      <c r="AL60" s="453">
        <v>0</v>
      </c>
      <c r="AM60" s="453">
        <v>0</v>
      </c>
      <c r="AN60" s="453">
        <v>0</v>
      </c>
      <c r="AO60" s="453">
        <v>0</v>
      </c>
      <c r="AP60" s="454">
        <f>SUM(S60:AO60)+R60+C60+D60</f>
        <v>333</v>
      </c>
    </row>
    <row r="61" spans="1:42" s="220" customFormat="1" ht="26.4" customHeight="1" x14ac:dyDescent="0.35">
      <c r="A61" s="218" t="s">
        <v>81</v>
      </c>
      <c r="B61" s="225"/>
      <c r="C61" s="457">
        <f t="shared" ref="C61:AP61" si="19">SUM(C62:C64)</f>
        <v>0</v>
      </c>
      <c r="D61" s="457">
        <f t="shared" si="19"/>
        <v>0</v>
      </c>
      <c r="E61" s="457">
        <f t="shared" si="19"/>
        <v>0</v>
      </c>
      <c r="F61" s="457">
        <f t="shared" si="19"/>
        <v>0</v>
      </c>
      <c r="G61" s="457">
        <f t="shared" si="19"/>
        <v>0</v>
      </c>
      <c r="H61" s="457">
        <f t="shared" si="19"/>
        <v>0</v>
      </c>
      <c r="I61" s="457">
        <f t="shared" si="19"/>
        <v>0</v>
      </c>
      <c r="J61" s="457">
        <f t="shared" si="19"/>
        <v>0</v>
      </c>
      <c r="K61" s="457">
        <f t="shared" si="19"/>
        <v>0</v>
      </c>
      <c r="L61" s="457">
        <f t="shared" si="19"/>
        <v>0</v>
      </c>
      <c r="M61" s="457">
        <f t="shared" si="19"/>
        <v>0</v>
      </c>
      <c r="N61" s="457">
        <f t="shared" si="19"/>
        <v>0</v>
      </c>
      <c r="O61" s="457">
        <f t="shared" si="19"/>
        <v>0</v>
      </c>
      <c r="P61" s="457">
        <f t="shared" si="19"/>
        <v>0</v>
      </c>
      <c r="Q61" s="457">
        <f t="shared" si="19"/>
        <v>17</v>
      </c>
      <c r="R61" s="457">
        <f t="shared" si="19"/>
        <v>17</v>
      </c>
      <c r="S61" s="457">
        <f t="shared" si="19"/>
        <v>16</v>
      </c>
      <c r="T61" s="457">
        <f t="shared" si="19"/>
        <v>366</v>
      </c>
      <c r="U61" s="457">
        <f t="shared" si="19"/>
        <v>0</v>
      </c>
      <c r="V61" s="457">
        <f t="shared" si="19"/>
        <v>0</v>
      </c>
      <c r="W61" s="457">
        <f t="shared" si="19"/>
        <v>497</v>
      </c>
      <c r="X61" s="457">
        <f t="shared" si="19"/>
        <v>25</v>
      </c>
      <c r="Y61" s="457">
        <f t="shared" si="19"/>
        <v>2</v>
      </c>
      <c r="Z61" s="457">
        <f t="shared" si="19"/>
        <v>0</v>
      </c>
      <c r="AA61" s="457">
        <f t="shared" si="19"/>
        <v>0</v>
      </c>
      <c r="AB61" s="457">
        <f t="shared" si="19"/>
        <v>0</v>
      </c>
      <c r="AC61" s="457">
        <f t="shared" si="19"/>
        <v>0</v>
      </c>
      <c r="AD61" s="457">
        <f t="shared" si="19"/>
        <v>0</v>
      </c>
      <c r="AE61" s="457">
        <f t="shared" si="19"/>
        <v>9</v>
      </c>
      <c r="AF61" s="457">
        <f t="shared" si="19"/>
        <v>0</v>
      </c>
      <c r="AG61" s="457">
        <f t="shared" si="19"/>
        <v>80</v>
      </c>
      <c r="AH61" s="457">
        <f t="shared" si="19"/>
        <v>2355</v>
      </c>
      <c r="AI61" s="457">
        <f t="shared" si="19"/>
        <v>266</v>
      </c>
      <c r="AJ61" s="457">
        <f t="shared" si="19"/>
        <v>0</v>
      </c>
      <c r="AK61" s="457">
        <f t="shared" si="19"/>
        <v>174</v>
      </c>
      <c r="AL61" s="457">
        <f t="shared" si="19"/>
        <v>22</v>
      </c>
      <c r="AM61" s="457">
        <f t="shared" si="19"/>
        <v>3</v>
      </c>
      <c r="AN61" s="457">
        <f t="shared" si="19"/>
        <v>0</v>
      </c>
      <c r="AO61" s="457">
        <f t="shared" si="19"/>
        <v>0</v>
      </c>
      <c r="AP61" s="458">
        <f t="shared" si="19"/>
        <v>3832</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101</v>
      </c>
      <c r="U62" s="453">
        <v>0</v>
      </c>
      <c r="V62" s="453">
        <v>0</v>
      </c>
      <c r="W62" s="453">
        <v>19</v>
      </c>
      <c r="X62" s="453">
        <v>5</v>
      </c>
      <c r="Y62" s="453">
        <v>0</v>
      </c>
      <c r="Z62" s="453">
        <v>0</v>
      </c>
      <c r="AA62" s="453">
        <v>0</v>
      </c>
      <c r="AB62" s="453">
        <v>0</v>
      </c>
      <c r="AC62" s="453">
        <v>0</v>
      </c>
      <c r="AD62" s="453">
        <v>0</v>
      </c>
      <c r="AE62" s="453">
        <v>0</v>
      </c>
      <c r="AF62" s="453">
        <v>0</v>
      </c>
      <c r="AG62" s="453">
        <v>50</v>
      </c>
      <c r="AH62" s="453">
        <v>571</v>
      </c>
      <c r="AI62" s="453">
        <v>59</v>
      </c>
      <c r="AJ62" s="453">
        <v>0</v>
      </c>
      <c r="AK62" s="453">
        <v>6</v>
      </c>
      <c r="AL62" s="453">
        <v>13</v>
      </c>
      <c r="AM62" s="453">
        <v>0</v>
      </c>
      <c r="AN62" s="453">
        <v>0</v>
      </c>
      <c r="AO62" s="453">
        <v>0</v>
      </c>
      <c r="AP62" s="454">
        <f>SUM(S62:AO62)+R62+C62+D62</f>
        <v>824</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17</v>
      </c>
      <c r="R63" s="453">
        <f>SUM(E63:Q63)</f>
        <v>17</v>
      </c>
      <c r="S63" s="453">
        <v>16</v>
      </c>
      <c r="T63" s="453">
        <v>193</v>
      </c>
      <c r="U63" s="453">
        <v>0</v>
      </c>
      <c r="V63" s="453">
        <v>0</v>
      </c>
      <c r="W63" s="453">
        <v>414</v>
      </c>
      <c r="X63" s="453">
        <v>19</v>
      </c>
      <c r="Y63" s="453">
        <v>2</v>
      </c>
      <c r="Z63" s="453">
        <v>0</v>
      </c>
      <c r="AA63" s="453">
        <v>0</v>
      </c>
      <c r="AB63" s="453">
        <v>0</v>
      </c>
      <c r="AC63" s="453">
        <v>0</v>
      </c>
      <c r="AD63" s="453">
        <v>0</v>
      </c>
      <c r="AE63" s="453">
        <v>7</v>
      </c>
      <c r="AF63" s="453">
        <v>0</v>
      </c>
      <c r="AG63" s="453">
        <v>30</v>
      </c>
      <c r="AH63" s="453">
        <v>1320</v>
      </c>
      <c r="AI63" s="453">
        <v>188</v>
      </c>
      <c r="AJ63" s="453">
        <v>0</v>
      </c>
      <c r="AK63" s="453">
        <v>159</v>
      </c>
      <c r="AL63" s="453">
        <v>7</v>
      </c>
      <c r="AM63" s="453">
        <v>3</v>
      </c>
      <c r="AN63" s="453">
        <v>0</v>
      </c>
      <c r="AO63" s="453">
        <v>0</v>
      </c>
      <c r="AP63" s="454">
        <f>SUM(S63:AO63)+R63+C63+D63</f>
        <v>2375</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72</v>
      </c>
      <c r="U64" s="453">
        <v>0</v>
      </c>
      <c r="V64" s="453">
        <v>0</v>
      </c>
      <c r="W64" s="453">
        <v>64</v>
      </c>
      <c r="X64" s="453">
        <v>1</v>
      </c>
      <c r="Y64" s="453">
        <v>0</v>
      </c>
      <c r="Z64" s="453">
        <v>0</v>
      </c>
      <c r="AA64" s="453">
        <v>0</v>
      </c>
      <c r="AB64" s="453">
        <v>0</v>
      </c>
      <c r="AC64" s="453">
        <v>0</v>
      </c>
      <c r="AD64" s="453">
        <v>0</v>
      </c>
      <c r="AE64" s="453">
        <v>2</v>
      </c>
      <c r="AF64" s="453">
        <v>0</v>
      </c>
      <c r="AG64" s="453">
        <v>0</v>
      </c>
      <c r="AH64" s="453">
        <v>464</v>
      </c>
      <c r="AI64" s="453">
        <v>19</v>
      </c>
      <c r="AJ64" s="453">
        <v>0</v>
      </c>
      <c r="AK64" s="453">
        <v>9</v>
      </c>
      <c r="AL64" s="453">
        <v>2</v>
      </c>
      <c r="AM64" s="453">
        <v>0</v>
      </c>
      <c r="AN64" s="453">
        <v>0</v>
      </c>
      <c r="AO64" s="453">
        <v>0</v>
      </c>
      <c r="AP64" s="454">
        <f>SUM(S64:AO64)+R64+C64+D64</f>
        <v>633</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0</v>
      </c>
      <c r="AJ65" s="457">
        <v>0</v>
      </c>
      <c r="AK65" s="457">
        <v>0</v>
      </c>
      <c r="AL65" s="457">
        <v>0</v>
      </c>
      <c r="AM65" s="457">
        <v>0</v>
      </c>
      <c r="AN65" s="457">
        <v>0</v>
      </c>
      <c r="AO65" s="457">
        <v>0</v>
      </c>
      <c r="AP65" s="458">
        <f>SUM(S65:AO65)+R65+C65+D65</f>
        <v>0</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v>0</v>
      </c>
      <c r="S66" s="457">
        <v>3</v>
      </c>
      <c r="T66" s="457">
        <v>25</v>
      </c>
      <c r="U66" s="457">
        <v>0</v>
      </c>
      <c r="V66" s="457">
        <v>0</v>
      </c>
      <c r="W66" s="457">
        <v>42</v>
      </c>
      <c r="X66" s="457">
        <v>0</v>
      </c>
      <c r="Y66" s="457">
        <v>0</v>
      </c>
      <c r="Z66" s="457">
        <v>0</v>
      </c>
      <c r="AA66" s="457">
        <v>0</v>
      </c>
      <c r="AB66" s="457">
        <v>0</v>
      </c>
      <c r="AC66" s="457">
        <v>0</v>
      </c>
      <c r="AD66" s="457">
        <v>0</v>
      </c>
      <c r="AE66" s="457">
        <v>0</v>
      </c>
      <c r="AF66" s="457">
        <v>0</v>
      </c>
      <c r="AG66" s="457">
        <v>0</v>
      </c>
      <c r="AH66" s="457">
        <v>385</v>
      </c>
      <c r="AI66" s="457">
        <v>77</v>
      </c>
      <c r="AJ66" s="457">
        <v>0</v>
      </c>
      <c r="AK66" s="457">
        <v>32</v>
      </c>
      <c r="AL66" s="457">
        <v>22</v>
      </c>
      <c r="AM66" s="457">
        <v>0</v>
      </c>
      <c r="AN66" s="457">
        <v>0</v>
      </c>
      <c r="AO66" s="457">
        <v>0</v>
      </c>
      <c r="AP66" s="458">
        <f>SUM(S66:AO66)+R66+C66+D66</f>
        <v>586</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0">C8+C10+C39</f>
        <v>0</v>
      </c>
      <c r="D68" s="228">
        <f t="shared" si="20"/>
        <v>0</v>
      </c>
      <c r="E68" s="228">
        <f t="shared" si="20"/>
        <v>14</v>
      </c>
      <c r="F68" s="228">
        <f t="shared" si="20"/>
        <v>0</v>
      </c>
      <c r="G68" s="228">
        <f t="shared" si="20"/>
        <v>0</v>
      </c>
      <c r="H68" s="228">
        <f t="shared" si="20"/>
        <v>0</v>
      </c>
      <c r="I68" s="228">
        <f t="shared" si="20"/>
        <v>0</v>
      </c>
      <c r="J68" s="228">
        <f t="shared" si="20"/>
        <v>0</v>
      </c>
      <c r="K68" s="228">
        <f t="shared" si="20"/>
        <v>0</v>
      </c>
      <c r="L68" s="228">
        <f t="shared" si="20"/>
        <v>0</v>
      </c>
      <c r="M68" s="228">
        <f t="shared" si="20"/>
        <v>0</v>
      </c>
      <c r="N68" s="228">
        <f t="shared" si="20"/>
        <v>0</v>
      </c>
      <c r="O68" s="228">
        <f t="shared" si="20"/>
        <v>0</v>
      </c>
      <c r="P68" s="228">
        <f t="shared" si="20"/>
        <v>0</v>
      </c>
      <c r="Q68" s="228">
        <f t="shared" si="20"/>
        <v>72</v>
      </c>
      <c r="R68" s="228">
        <f t="shared" si="20"/>
        <v>86</v>
      </c>
      <c r="S68" s="228">
        <f t="shared" si="20"/>
        <v>99</v>
      </c>
      <c r="T68" s="228">
        <f t="shared" si="20"/>
        <v>5929</v>
      </c>
      <c r="U68" s="228">
        <f t="shared" si="20"/>
        <v>27</v>
      </c>
      <c r="V68" s="228">
        <f t="shared" si="20"/>
        <v>0</v>
      </c>
      <c r="W68" s="228">
        <f t="shared" si="20"/>
        <v>16501</v>
      </c>
      <c r="X68" s="228">
        <f t="shared" si="20"/>
        <v>324</v>
      </c>
      <c r="Y68" s="228">
        <f t="shared" si="20"/>
        <v>18</v>
      </c>
      <c r="Z68" s="228">
        <f t="shared" si="20"/>
        <v>7</v>
      </c>
      <c r="AA68" s="228">
        <f t="shared" si="20"/>
        <v>0</v>
      </c>
      <c r="AB68" s="228">
        <f t="shared" si="20"/>
        <v>1</v>
      </c>
      <c r="AC68" s="228">
        <f t="shared" si="20"/>
        <v>26</v>
      </c>
      <c r="AD68" s="228">
        <f t="shared" si="20"/>
        <v>12</v>
      </c>
      <c r="AE68" s="228">
        <f t="shared" si="20"/>
        <v>76</v>
      </c>
      <c r="AF68" s="228">
        <f t="shared" si="20"/>
        <v>2</v>
      </c>
      <c r="AG68" s="228">
        <f t="shared" si="20"/>
        <v>3359</v>
      </c>
      <c r="AH68" s="228">
        <f t="shared" si="20"/>
        <v>31505</v>
      </c>
      <c r="AI68" s="228">
        <f t="shared" si="20"/>
        <v>6395</v>
      </c>
      <c r="AJ68" s="228">
        <f t="shared" si="20"/>
        <v>1642</v>
      </c>
      <c r="AK68" s="228">
        <f t="shared" si="20"/>
        <v>3396</v>
      </c>
      <c r="AL68" s="228">
        <f t="shared" si="20"/>
        <v>2460</v>
      </c>
      <c r="AM68" s="228">
        <f t="shared" si="20"/>
        <v>259</v>
      </c>
      <c r="AN68" s="228">
        <f t="shared" si="20"/>
        <v>0</v>
      </c>
      <c r="AO68" s="228">
        <f t="shared" si="20"/>
        <v>427</v>
      </c>
      <c r="AP68" s="229">
        <f t="shared" si="20"/>
        <v>72551</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P147"/>
  <sheetViews>
    <sheetView showGridLines="0" view="pageBreakPreview" topLeftCell="Z34" zoomScale="70" zoomScaleNormal="80" zoomScaleSheetLayoutView="70" workbookViewId="0">
      <selection activeCell="AI65" sqref="AI65"/>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3"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207</v>
      </c>
    </row>
    <row r="3" spans="1:42" s="197" customFormat="1" ht="27.9" customHeight="1" x14ac:dyDescent="0.4">
      <c r="T3" s="198"/>
      <c r="U3" s="235" t="s">
        <v>5</v>
      </c>
      <c r="V3" s="236" t="s">
        <v>10</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209</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0</v>
      </c>
      <c r="R8" s="451">
        <f t="shared" si="0"/>
        <v>0</v>
      </c>
      <c r="S8" s="451">
        <f t="shared" si="0"/>
        <v>0</v>
      </c>
      <c r="T8" s="451">
        <f t="shared" si="0"/>
        <v>29</v>
      </c>
      <c r="U8" s="451">
        <f t="shared" si="0"/>
        <v>2</v>
      </c>
      <c r="V8" s="451">
        <f t="shared" si="0"/>
        <v>0</v>
      </c>
      <c r="W8" s="451">
        <f t="shared" si="0"/>
        <v>493</v>
      </c>
      <c r="X8" s="451">
        <f t="shared" si="0"/>
        <v>85</v>
      </c>
      <c r="Y8" s="451">
        <f t="shared" si="0"/>
        <v>1</v>
      </c>
      <c r="Z8" s="451">
        <f t="shared" si="0"/>
        <v>1</v>
      </c>
      <c r="AA8" s="451">
        <f t="shared" si="0"/>
        <v>0</v>
      </c>
      <c r="AB8" s="451">
        <f t="shared" si="0"/>
        <v>1</v>
      </c>
      <c r="AC8" s="451">
        <f t="shared" si="0"/>
        <v>0</v>
      </c>
      <c r="AD8" s="451">
        <f t="shared" si="0"/>
        <v>11</v>
      </c>
      <c r="AE8" s="451">
        <f t="shared" si="0"/>
        <v>63</v>
      </c>
      <c r="AF8" s="451">
        <f t="shared" si="0"/>
        <v>6</v>
      </c>
      <c r="AG8" s="451">
        <f t="shared" si="0"/>
        <v>169</v>
      </c>
      <c r="AH8" s="451">
        <f t="shared" si="0"/>
        <v>2762</v>
      </c>
      <c r="AI8" s="451">
        <f t="shared" si="0"/>
        <v>1704</v>
      </c>
      <c r="AJ8" s="451">
        <f t="shared" si="0"/>
        <v>2</v>
      </c>
      <c r="AK8" s="451">
        <f t="shared" si="0"/>
        <v>817</v>
      </c>
      <c r="AL8" s="451">
        <f t="shared" si="0"/>
        <v>175</v>
      </c>
      <c r="AM8" s="451">
        <f t="shared" si="0"/>
        <v>12</v>
      </c>
      <c r="AN8" s="451">
        <f t="shared" si="0"/>
        <v>0</v>
      </c>
      <c r="AO8" s="451">
        <f t="shared" si="0"/>
        <v>106</v>
      </c>
      <c r="AP8" s="452">
        <f t="shared" si="0"/>
        <v>6439</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0</v>
      </c>
      <c r="R9" s="453">
        <f>SUM(E9:Q9)</f>
        <v>0</v>
      </c>
      <c r="S9" s="453">
        <v>0</v>
      </c>
      <c r="T9" s="453">
        <v>29</v>
      </c>
      <c r="U9" s="453">
        <v>2</v>
      </c>
      <c r="V9" s="453">
        <v>0</v>
      </c>
      <c r="W9" s="453">
        <v>493</v>
      </c>
      <c r="X9" s="453">
        <v>85</v>
      </c>
      <c r="Y9" s="453">
        <v>1</v>
      </c>
      <c r="Z9" s="453">
        <v>1</v>
      </c>
      <c r="AA9" s="453">
        <v>0</v>
      </c>
      <c r="AB9" s="453">
        <v>1</v>
      </c>
      <c r="AC9" s="453">
        <v>0</v>
      </c>
      <c r="AD9" s="453">
        <v>11</v>
      </c>
      <c r="AE9" s="453">
        <v>63</v>
      </c>
      <c r="AF9" s="453">
        <v>6</v>
      </c>
      <c r="AG9" s="453">
        <v>169</v>
      </c>
      <c r="AH9" s="453">
        <v>2762</v>
      </c>
      <c r="AI9" s="453">
        <v>1704</v>
      </c>
      <c r="AJ9" s="453">
        <v>2</v>
      </c>
      <c r="AK9" s="453">
        <v>817</v>
      </c>
      <c r="AL9" s="453">
        <v>175</v>
      </c>
      <c r="AM9" s="453">
        <v>12</v>
      </c>
      <c r="AN9" s="453">
        <v>0</v>
      </c>
      <c r="AO9" s="453">
        <v>106</v>
      </c>
      <c r="AP9" s="454">
        <f>SUM(S9:AO9)+R9+C9+D9</f>
        <v>6439</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1</v>
      </c>
      <c r="R10" s="455">
        <f t="shared" si="1"/>
        <v>1</v>
      </c>
      <c r="S10" s="455">
        <f t="shared" si="1"/>
        <v>0</v>
      </c>
      <c r="T10" s="455">
        <f t="shared" si="1"/>
        <v>210</v>
      </c>
      <c r="U10" s="455">
        <f t="shared" si="1"/>
        <v>0</v>
      </c>
      <c r="V10" s="455">
        <f t="shared" si="1"/>
        <v>0</v>
      </c>
      <c r="W10" s="455">
        <f t="shared" si="1"/>
        <v>1020</v>
      </c>
      <c r="X10" s="455">
        <f t="shared" si="1"/>
        <v>161</v>
      </c>
      <c r="Y10" s="455">
        <f t="shared" si="1"/>
        <v>0</v>
      </c>
      <c r="Z10" s="455">
        <f t="shared" si="1"/>
        <v>0</v>
      </c>
      <c r="AA10" s="455">
        <f t="shared" si="1"/>
        <v>0</v>
      </c>
      <c r="AB10" s="455">
        <f t="shared" si="1"/>
        <v>2</v>
      </c>
      <c r="AC10" s="455">
        <f t="shared" si="1"/>
        <v>0</v>
      </c>
      <c r="AD10" s="455">
        <f t="shared" si="1"/>
        <v>5</v>
      </c>
      <c r="AE10" s="455">
        <f t="shared" si="1"/>
        <v>20</v>
      </c>
      <c r="AF10" s="455">
        <f t="shared" si="1"/>
        <v>0</v>
      </c>
      <c r="AG10" s="455">
        <f t="shared" si="1"/>
        <v>558</v>
      </c>
      <c r="AH10" s="455">
        <f t="shared" si="1"/>
        <v>9045</v>
      </c>
      <c r="AI10" s="455">
        <f t="shared" si="1"/>
        <v>11580</v>
      </c>
      <c r="AJ10" s="455">
        <f t="shared" si="1"/>
        <v>1196</v>
      </c>
      <c r="AK10" s="455">
        <f t="shared" si="1"/>
        <v>8259</v>
      </c>
      <c r="AL10" s="455">
        <f t="shared" si="1"/>
        <v>1479</v>
      </c>
      <c r="AM10" s="455">
        <f t="shared" si="1"/>
        <v>42</v>
      </c>
      <c r="AN10" s="455">
        <f t="shared" si="1"/>
        <v>0</v>
      </c>
      <c r="AO10" s="455">
        <f t="shared" si="1"/>
        <v>0</v>
      </c>
      <c r="AP10" s="456">
        <f t="shared" si="1"/>
        <v>33578</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1</v>
      </c>
      <c r="R11" s="457">
        <f t="shared" si="2"/>
        <v>1</v>
      </c>
      <c r="S11" s="457">
        <f t="shared" si="2"/>
        <v>0</v>
      </c>
      <c r="T11" s="457">
        <f t="shared" si="2"/>
        <v>84</v>
      </c>
      <c r="U11" s="457">
        <f t="shared" si="2"/>
        <v>0</v>
      </c>
      <c r="V11" s="457">
        <f t="shared" si="2"/>
        <v>0</v>
      </c>
      <c r="W11" s="457">
        <f t="shared" si="2"/>
        <v>371</v>
      </c>
      <c r="X11" s="457">
        <f t="shared" si="2"/>
        <v>25</v>
      </c>
      <c r="Y11" s="457">
        <f t="shared" si="2"/>
        <v>0</v>
      </c>
      <c r="Z11" s="457">
        <f t="shared" si="2"/>
        <v>0</v>
      </c>
      <c r="AA11" s="457">
        <f t="shared" si="2"/>
        <v>0</v>
      </c>
      <c r="AB11" s="457">
        <f t="shared" si="2"/>
        <v>1</v>
      </c>
      <c r="AC11" s="457">
        <f t="shared" si="2"/>
        <v>0</v>
      </c>
      <c r="AD11" s="457">
        <f t="shared" si="2"/>
        <v>0</v>
      </c>
      <c r="AE11" s="457">
        <f t="shared" si="2"/>
        <v>0</v>
      </c>
      <c r="AF11" s="457">
        <f t="shared" si="2"/>
        <v>0</v>
      </c>
      <c r="AG11" s="457">
        <f t="shared" si="2"/>
        <v>388</v>
      </c>
      <c r="AH11" s="457">
        <f t="shared" si="2"/>
        <v>2347</v>
      </c>
      <c r="AI11" s="457">
        <f t="shared" si="2"/>
        <v>3215</v>
      </c>
      <c r="AJ11" s="457">
        <f t="shared" si="2"/>
        <v>38</v>
      </c>
      <c r="AK11" s="457">
        <f t="shared" si="2"/>
        <v>1441</v>
      </c>
      <c r="AL11" s="457">
        <f t="shared" si="2"/>
        <v>263</v>
      </c>
      <c r="AM11" s="457">
        <f t="shared" si="2"/>
        <v>1</v>
      </c>
      <c r="AN11" s="457">
        <f t="shared" si="2"/>
        <v>0</v>
      </c>
      <c r="AO11" s="457">
        <f t="shared" si="2"/>
        <v>0</v>
      </c>
      <c r="AP11" s="458">
        <f t="shared" si="2"/>
        <v>8175</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30</v>
      </c>
      <c r="U12" s="453">
        <v>0</v>
      </c>
      <c r="V12" s="453">
        <v>0</v>
      </c>
      <c r="W12" s="453">
        <v>259</v>
      </c>
      <c r="X12" s="453">
        <v>15</v>
      </c>
      <c r="Y12" s="453">
        <v>0</v>
      </c>
      <c r="Z12" s="453">
        <v>0</v>
      </c>
      <c r="AA12" s="453">
        <v>0</v>
      </c>
      <c r="AB12" s="453">
        <v>1</v>
      </c>
      <c r="AC12" s="453">
        <v>0</v>
      </c>
      <c r="AD12" s="453">
        <v>0</v>
      </c>
      <c r="AE12" s="453">
        <v>0</v>
      </c>
      <c r="AF12" s="453">
        <v>0</v>
      </c>
      <c r="AG12" s="453">
        <v>363</v>
      </c>
      <c r="AH12" s="453">
        <v>1062</v>
      </c>
      <c r="AI12" s="453">
        <v>1742</v>
      </c>
      <c r="AJ12" s="453">
        <v>0</v>
      </c>
      <c r="AK12" s="453">
        <v>594</v>
      </c>
      <c r="AL12" s="453">
        <v>116</v>
      </c>
      <c r="AM12" s="453">
        <v>1</v>
      </c>
      <c r="AN12" s="453">
        <v>0</v>
      </c>
      <c r="AO12" s="453">
        <v>0</v>
      </c>
      <c r="AP12" s="454">
        <f>SUM(S12:AO12)+R12+C12+D12</f>
        <v>4183</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1</v>
      </c>
      <c r="R13" s="453">
        <f>SUM(E13:Q13)</f>
        <v>1</v>
      </c>
      <c r="S13" s="453">
        <v>0</v>
      </c>
      <c r="T13" s="453">
        <v>10</v>
      </c>
      <c r="U13" s="453">
        <v>0</v>
      </c>
      <c r="V13" s="453">
        <v>0</v>
      </c>
      <c r="W13" s="453">
        <v>47</v>
      </c>
      <c r="X13" s="453">
        <v>1</v>
      </c>
      <c r="Y13" s="453">
        <v>0</v>
      </c>
      <c r="Z13" s="453">
        <v>0</v>
      </c>
      <c r="AA13" s="453">
        <v>0</v>
      </c>
      <c r="AB13" s="453">
        <v>0</v>
      </c>
      <c r="AC13" s="453">
        <v>0</v>
      </c>
      <c r="AD13" s="453">
        <v>0</v>
      </c>
      <c r="AE13" s="453">
        <v>0</v>
      </c>
      <c r="AF13" s="453">
        <v>0</v>
      </c>
      <c r="AG13" s="453">
        <v>10</v>
      </c>
      <c r="AH13" s="453">
        <v>323</v>
      </c>
      <c r="AI13" s="453">
        <v>607</v>
      </c>
      <c r="AJ13" s="453">
        <v>3</v>
      </c>
      <c r="AK13" s="453">
        <v>432</v>
      </c>
      <c r="AL13" s="453">
        <v>60</v>
      </c>
      <c r="AM13" s="453">
        <v>0</v>
      </c>
      <c r="AN13" s="453">
        <v>0</v>
      </c>
      <c r="AO13" s="453">
        <v>0</v>
      </c>
      <c r="AP13" s="454">
        <f>SUM(S13:AO13)+R13+C13+D13</f>
        <v>1494</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44</v>
      </c>
      <c r="U14" s="453">
        <v>0</v>
      </c>
      <c r="V14" s="453">
        <v>0</v>
      </c>
      <c r="W14" s="453">
        <v>65</v>
      </c>
      <c r="X14" s="453">
        <v>9</v>
      </c>
      <c r="Y14" s="453">
        <v>0</v>
      </c>
      <c r="Z14" s="453">
        <v>0</v>
      </c>
      <c r="AA14" s="453">
        <v>0</v>
      </c>
      <c r="AB14" s="453">
        <v>0</v>
      </c>
      <c r="AC14" s="453">
        <v>0</v>
      </c>
      <c r="AD14" s="453">
        <v>0</v>
      </c>
      <c r="AE14" s="453">
        <v>0</v>
      </c>
      <c r="AF14" s="453">
        <v>0</v>
      </c>
      <c r="AG14" s="453">
        <v>15</v>
      </c>
      <c r="AH14" s="453">
        <v>962</v>
      </c>
      <c r="AI14" s="453">
        <v>866</v>
      </c>
      <c r="AJ14" s="453">
        <v>35</v>
      </c>
      <c r="AK14" s="453">
        <v>415</v>
      </c>
      <c r="AL14" s="453">
        <v>87</v>
      </c>
      <c r="AM14" s="453">
        <v>0</v>
      </c>
      <c r="AN14" s="453">
        <v>0</v>
      </c>
      <c r="AO14" s="453">
        <v>0</v>
      </c>
      <c r="AP14" s="454">
        <f>SUM(S14:AO14)+R14+C14+D14</f>
        <v>2498</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28</v>
      </c>
      <c r="U15" s="457">
        <f t="shared" si="3"/>
        <v>0</v>
      </c>
      <c r="V15" s="457">
        <f t="shared" si="3"/>
        <v>0</v>
      </c>
      <c r="W15" s="457">
        <f t="shared" si="3"/>
        <v>134</v>
      </c>
      <c r="X15" s="457">
        <f t="shared" si="3"/>
        <v>9</v>
      </c>
      <c r="Y15" s="457">
        <f t="shared" si="3"/>
        <v>0</v>
      </c>
      <c r="Z15" s="457">
        <f t="shared" si="3"/>
        <v>0</v>
      </c>
      <c r="AA15" s="457">
        <f t="shared" si="3"/>
        <v>0</v>
      </c>
      <c r="AB15" s="457">
        <f t="shared" si="3"/>
        <v>0</v>
      </c>
      <c r="AC15" s="457">
        <f t="shared" si="3"/>
        <v>0</v>
      </c>
      <c r="AD15" s="457">
        <f t="shared" si="3"/>
        <v>0</v>
      </c>
      <c r="AE15" s="457">
        <f t="shared" si="3"/>
        <v>4</v>
      </c>
      <c r="AF15" s="457">
        <f t="shared" si="3"/>
        <v>0</v>
      </c>
      <c r="AG15" s="457">
        <f t="shared" si="3"/>
        <v>14</v>
      </c>
      <c r="AH15" s="457">
        <f t="shared" si="3"/>
        <v>1413</v>
      </c>
      <c r="AI15" s="457">
        <f t="shared" si="3"/>
        <v>1317</v>
      </c>
      <c r="AJ15" s="457">
        <f t="shared" si="3"/>
        <v>0</v>
      </c>
      <c r="AK15" s="457">
        <f t="shared" si="3"/>
        <v>923</v>
      </c>
      <c r="AL15" s="457">
        <f t="shared" si="3"/>
        <v>227</v>
      </c>
      <c r="AM15" s="457">
        <f t="shared" si="3"/>
        <v>3</v>
      </c>
      <c r="AN15" s="457">
        <f t="shared" si="3"/>
        <v>0</v>
      </c>
      <c r="AO15" s="457">
        <f t="shared" si="3"/>
        <v>0</v>
      </c>
      <c r="AP15" s="458">
        <f t="shared" si="3"/>
        <v>4072</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12</v>
      </c>
      <c r="U16" s="453">
        <v>0</v>
      </c>
      <c r="V16" s="453">
        <v>0</v>
      </c>
      <c r="W16" s="453">
        <v>64</v>
      </c>
      <c r="X16" s="453">
        <v>4</v>
      </c>
      <c r="Y16" s="453">
        <v>0</v>
      </c>
      <c r="Z16" s="453">
        <v>0</v>
      </c>
      <c r="AA16" s="453">
        <v>0</v>
      </c>
      <c r="AB16" s="453">
        <v>0</v>
      </c>
      <c r="AC16" s="453">
        <v>0</v>
      </c>
      <c r="AD16" s="453">
        <v>0</v>
      </c>
      <c r="AE16" s="453">
        <v>3</v>
      </c>
      <c r="AF16" s="453">
        <v>0</v>
      </c>
      <c r="AG16" s="453">
        <v>7</v>
      </c>
      <c r="AH16" s="453">
        <v>673</v>
      </c>
      <c r="AI16" s="453">
        <v>722</v>
      </c>
      <c r="AJ16" s="453">
        <v>0</v>
      </c>
      <c r="AK16" s="453">
        <v>531</v>
      </c>
      <c r="AL16" s="453">
        <v>133</v>
      </c>
      <c r="AM16" s="453">
        <v>3</v>
      </c>
      <c r="AN16" s="453">
        <v>0</v>
      </c>
      <c r="AO16" s="453">
        <v>0</v>
      </c>
      <c r="AP16" s="454">
        <f>SUM(S16:AO16)+R16+C16+D16</f>
        <v>2152</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16</v>
      </c>
      <c r="U17" s="453">
        <v>0</v>
      </c>
      <c r="V17" s="453">
        <v>0</v>
      </c>
      <c r="W17" s="453">
        <v>70</v>
      </c>
      <c r="X17" s="453">
        <v>5</v>
      </c>
      <c r="Y17" s="453">
        <v>0</v>
      </c>
      <c r="Z17" s="453">
        <v>0</v>
      </c>
      <c r="AA17" s="453">
        <v>0</v>
      </c>
      <c r="AB17" s="453">
        <v>0</v>
      </c>
      <c r="AC17" s="453">
        <v>0</v>
      </c>
      <c r="AD17" s="453">
        <v>0</v>
      </c>
      <c r="AE17" s="453">
        <v>1</v>
      </c>
      <c r="AF17" s="453">
        <v>0</v>
      </c>
      <c r="AG17" s="453">
        <v>7</v>
      </c>
      <c r="AH17" s="453">
        <v>740</v>
      </c>
      <c r="AI17" s="453">
        <v>595</v>
      </c>
      <c r="AJ17" s="453">
        <v>0</v>
      </c>
      <c r="AK17" s="453">
        <v>392</v>
      </c>
      <c r="AL17" s="453">
        <v>94</v>
      </c>
      <c r="AM17" s="453">
        <v>0</v>
      </c>
      <c r="AN17" s="453">
        <v>0</v>
      </c>
      <c r="AO17" s="453">
        <v>0</v>
      </c>
      <c r="AP17" s="454">
        <f>SUM(S17:AO17)+R17+C17+D17</f>
        <v>1920</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0</v>
      </c>
      <c r="T18" s="457">
        <f t="shared" si="4"/>
        <v>13</v>
      </c>
      <c r="U18" s="457">
        <f t="shared" si="4"/>
        <v>0</v>
      </c>
      <c r="V18" s="457">
        <f t="shared" si="4"/>
        <v>0</v>
      </c>
      <c r="W18" s="457">
        <f t="shared" si="4"/>
        <v>121</v>
      </c>
      <c r="X18" s="457">
        <f t="shared" si="4"/>
        <v>52</v>
      </c>
      <c r="Y18" s="457">
        <f t="shared" si="4"/>
        <v>0</v>
      </c>
      <c r="Z18" s="457">
        <f t="shared" si="4"/>
        <v>0</v>
      </c>
      <c r="AA18" s="457">
        <f t="shared" si="4"/>
        <v>0</v>
      </c>
      <c r="AB18" s="457">
        <f t="shared" si="4"/>
        <v>1</v>
      </c>
      <c r="AC18" s="457">
        <f t="shared" si="4"/>
        <v>0</v>
      </c>
      <c r="AD18" s="457">
        <f t="shared" si="4"/>
        <v>0</v>
      </c>
      <c r="AE18" s="457">
        <f t="shared" si="4"/>
        <v>0</v>
      </c>
      <c r="AF18" s="457">
        <f t="shared" si="4"/>
        <v>0</v>
      </c>
      <c r="AG18" s="457">
        <f t="shared" si="4"/>
        <v>28</v>
      </c>
      <c r="AH18" s="457">
        <f t="shared" si="4"/>
        <v>1322</v>
      </c>
      <c r="AI18" s="457">
        <f t="shared" si="4"/>
        <v>1365</v>
      </c>
      <c r="AJ18" s="457">
        <f t="shared" si="4"/>
        <v>482</v>
      </c>
      <c r="AK18" s="457">
        <f t="shared" si="4"/>
        <v>1015</v>
      </c>
      <c r="AL18" s="457">
        <f t="shared" si="4"/>
        <v>231</v>
      </c>
      <c r="AM18" s="457">
        <f t="shared" si="4"/>
        <v>0</v>
      </c>
      <c r="AN18" s="457">
        <f t="shared" si="4"/>
        <v>0</v>
      </c>
      <c r="AO18" s="457">
        <f t="shared" si="4"/>
        <v>0</v>
      </c>
      <c r="AP18" s="458">
        <f t="shared" si="4"/>
        <v>4630</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0</v>
      </c>
      <c r="T19" s="453">
        <v>12</v>
      </c>
      <c r="U19" s="453">
        <v>0</v>
      </c>
      <c r="V19" s="453">
        <v>0</v>
      </c>
      <c r="W19" s="453">
        <v>83</v>
      </c>
      <c r="X19" s="453">
        <v>28</v>
      </c>
      <c r="Y19" s="453">
        <v>0</v>
      </c>
      <c r="Z19" s="453">
        <v>0</v>
      </c>
      <c r="AA19" s="453">
        <v>0</v>
      </c>
      <c r="AB19" s="453">
        <v>1</v>
      </c>
      <c r="AC19" s="453">
        <v>0</v>
      </c>
      <c r="AD19" s="453">
        <v>0</v>
      </c>
      <c r="AE19" s="453">
        <v>0</v>
      </c>
      <c r="AF19" s="453">
        <v>0</v>
      </c>
      <c r="AG19" s="453">
        <v>15</v>
      </c>
      <c r="AH19" s="453">
        <v>685</v>
      </c>
      <c r="AI19" s="453">
        <v>674</v>
      </c>
      <c r="AJ19" s="453">
        <v>327</v>
      </c>
      <c r="AK19" s="453">
        <v>457</v>
      </c>
      <c r="AL19" s="453">
        <v>112</v>
      </c>
      <c r="AM19" s="453">
        <v>0</v>
      </c>
      <c r="AN19" s="453">
        <v>0</v>
      </c>
      <c r="AO19" s="453">
        <v>0</v>
      </c>
      <c r="AP19" s="454">
        <f>SUM(S19:AO19)+R19+C19+D19</f>
        <v>2394</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0</v>
      </c>
      <c r="U20" s="453">
        <v>0</v>
      </c>
      <c r="V20" s="453">
        <v>0</v>
      </c>
      <c r="W20" s="453">
        <v>17</v>
      </c>
      <c r="X20" s="453">
        <v>10</v>
      </c>
      <c r="Y20" s="453">
        <v>0</v>
      </c>
      <c r="Z20" s="453">
        <v>0</v>
      </c>
      <c r="AA20" s="453">
        <v>0</v>
      </c>
      <c r="AB20" s="453">
        <v>0</v>
      </c>
      <c r="AC20" s="453">
        <v>0</v>
      </c>
      <c r="AD20" s="453">
        <v>0</v>
      </c>
      <c r="AE20" s="453">
        <v>0</v>
      </c>
      <c r="AF20" s="453">
        <v>0</v>
      </c>
      <c r="AG20" s="453">
        <v>2</v>
      </c>
      <c r="AH20" s="453">
        <v>429</v>
      </c>
      <c r="AI20" s="453">
        <v>380</v>
      </c>
      <c r="AJ20" s="453">
        <v>76</v>
      </c>
      <c r="AK20" s="453">
        <v>408</v>
      </c>
      <c r="AL20" s="453">
        <v>81</v>
      </c>
      <c r="AM20" s="453">
        <v>0</v>
      </c>
      <c r="AN20" s="453">
        <v>0</v>
      </c>
      <c r="AO20" s="453">
        <v>0</v>
      </c>
      <c r="AP20" s="454">
        <f>SUM(S20:AO20)+R20+C20+D20</f>
        <v>1403</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1</v>
      </c>
      <c r="U21" s="453">
        <v>0</v>
      </c>
      <c r="V21" s="453">
        <v>0</v>
      </c>
      <c r="W21" s="453">
        <v>21</v>
      </c>
      <c r="X21" s="453">
        <v>14</v>
      </c>
      <c r="Y21" s="453">
        <v>0</v>
      </c>
      <c r="Z21" s="453">
        <v>0</v>
      </c>
      <c r="AA21" s="453">
        <v>0</v>
      </c>
      <c r="AB21" s="453">
        <v>0</v>
      </c>
      <c r="AC21" s="453">
        <v>0</v>
      </c>
      <c r="AD21" s="453">
        <v>0</v>
      </c>
      <c r="AE21" s="453">
        <v>0</v>
      </c>
      <c r="AF21" s="453">
        <v>0</v>
      </c>
      <c r="AG21" s="453">
        <v>11</v>
      </c>
      <c r="AH21" s="453">
        <v>208</v>
      </c>
      <c r="AI21" s="453">
        <v>311</v>
      </c>
      <c r="AJ21" s="453">
        <v>79</v>
      </c>
      <c r="AK21" s="453">
        <v>150</v>
      </c>
      <c r="AL21" s="453">
        <v>38</v>
      </c>
      <c r="AM21" s="453">
        <v>0</v>
      </c>
      <c r="AN21" s="453">
        <v>0</v>
      </c>
      <c r="AO21" s="453">
        <v>0</v>
      </c>
      <c r="AP21" s="454">
        <f>SUM(S21:AO21)+R21+C21+D21</f>
        <v>833</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0</v>
      </c>
      <c r="R22" s="457">
        <f t="shared" si="5"/>
        <v>0</v>
      </c>
      <c r="S22" s="457">
        <f t="shared" si="5"/>
        <v>0</v>
      </c>
      <c r="T22" s="457">
        <f t="shared" si="5"/>
        <v>51</v>
      </c>
      <c r="U22" s="457">
        <f t="shared" si="5"/>
        <v>0</v>
      </c>
      <c r="V22" s="457">
        <f t="shared" si="5"/>
        <v>0</v>
      </c>
      <c r="W22" s="457">
        <f t="shared" si="5"/>
        <v>222</v>
      </c>
      <c r="X22" s="457">
        <f t="shared" si="5"/>
        <v>39</v>
      </c>
      <c r="Y22" s="457">
        <f t="shared" si="5"/>
        <v>0</v>
      </c>
      <c r="Z22" s="457">
        <f t="shared" si="5"/>
        <v>0</v>
      </c>
      <c r="AA22" s="457">
        <f t="shared" si="5"/>
        <v>0</v>
      </c>
      <c r="AB22" s="457">
        <f t="shared" si="5"/>
        <v>0</v>
      </c>
      <c r="AC22" s="457">
        <f t="shared" si="5"/>
        <v>0</v>
      </c>
      <c r="AD22" s="457">
        <f t="shared" si="5"/>
        <v>4</v>
      </c>
      <c r="AE22" s="457">
        <f t="shared" si="5"/>
        <v>16</v>
      </c>
      <c r="AF22" s="457">
        <f t="shared" si="5"/>
        <v>0</v>
      </c>
      <c r="AG22" s="457">
        <f t="shared" si="5"/>
        <v>56</v>
      </c>
      <c r="AH22" s="457">
        <f t="shared" si="5"/>
        <v>1940</v>
      </c>
      <c r="AI22" s="457">
        <f t="shared" si="5"/>
        <v>2964</v>
      </c>
      <c r="AJ22" s="457">
        <f t="shared" si="5"/>
        <v>269</v>
      </c>
      <c r="AK22" s="457">
        <f t="shared" si="5"/>
        <v>2626</v>
      </c>
      <c r="AL22" s="457">
        <f t="shared" si="5"/>
        <v>352</v>
      </c>
      <c r="AM22" s="457">
        <f t="shared" si="5"/>
        <v>34</v>
      </c>
      <c r="AN22" s="457">
        <f t="shared" si="5"/>
        <v>0</v>
      </c>
      <c r="AO22" s="457">
        <f t="shared" si="5"/>
        <v>0</v>
      </c>
      <c r="AP22" s="458">
        <f t="shared" si="5"/>
        <v>8573</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28" si="6">SUM(E23:Q23)</f>
        <v>0</v>
      </c>
      <c r="S23" s="453">
        <v>0</v>
      </c>
      <c r="T23" s="453">
        <v>14</v>
      </c>
      <c r="U23" s="453">
        <v>0</v>
      </c>
      <c r="V23" s="453">
        <v>0</v>
      </c>
      <c r="W23" s="453">
        <v>38</v>
      </c>
      <c r="X23" s="453">
        <v>0</v>
      </c>
      <c r="Y23" s="453">
        <v>0</v>
      </c>
      <c r="Z23" s="453">
        <v>0</v>
      </c>
      <c r="AA23" s="453">
        <v>0</v>
      </c>
      <c r="AB23" s="453">
        <v>0</v>
      </c>
      <c r="AC23" s="453">
        <v>0</v>
      </c>
      <c r="AD23" s="453">
        <v>0</v>
      </c>
      <c r="AE23" s="453">
        <v>1</v>
      </c>
      <c r="AF23" s="453">
        <v>0</v>
      </c>
      <c r="AG23" s="453">
        <v>8</v>
      </c>
      <c r="AH23" s="453">
        <v>468</v>
      </c>
      <c r="AI23" s="453">
        <v>545</v>
      </c>
      <c r="AJ23" s="453">
        <v>156</v>
      </c>
      <c r="AK23" s="453">
        <v>465</v>
      </c>
      <c r="AL23" s="453">
        <v>39</v>
      </c>
      <c r="AM23" s="453">
        <v>4</v>
      </c>
      <c r="AN23" s="453">
        <v>0</v>
      </c>
      <c r="AO23" s="453">
        <v>0</v>
      </c>
      <c r="AP23" s="454">
        <f t="shared" ref="AP23:AP28" si="7">SUM(S23:AO23)+R23+C23+D23</f>
        <v>1738</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4</v>
      </c>
      <c r="U24" s="453">
        <v>0</v>
      </c>
      <c r="V24" s="453">
        <v>0</v>
      </c>
      <c r="W24" s="453">
        <v>12</v>
      </c>
      <c r="X24" s="453">
        <v>3</v>
      </c>
      <c r="Y24" s="453">
        <v>0</v>
      </c>
      <c r="Z24" s="453">
        <v>0</v>
      </c>
      <c r="AA24" s="453">
        <v>0</v>
      </c>
      <c r="AB24" s="453">
        <v>0</v>
      </c>
      <c r="AC24" s="453">
        <v>0</v>
      </c>
      <c r="AD24" s="453">
        <v>0</v>
      </c>
      <c r="AE24" s="453">
        <v>0</v>
      </c>
      <c r="AF24" s="453">
        <v>0</v>
      </c>
      <c r="AG24" s="453">
        <v>10</v>
      </c>
      <c r="AH24" s="453">
        <v>228</v>
      </c>
      <c r="AI24" s="453">
        <v>388</v>
      </c>
      <c r="AJ24" s="453">
        <v>22</v>
      </c>
      <c r="AK24" s="453">
        <v>467</v>
      </c>
      <c r="AL24" s="453">
        <v>49</v>
      </c>
      <c r="AM24" s="453">
        <v>0</v>
      </c>
      <c r="AN24" s="453">
        <v>0</v>
      </c>
      <c r="AO24" s="453">
        <v>0</v>
      </c>
      <c r="AP24" s="454">
        <f t="shared" si="7"/>
        <v>1183</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1</v>
      </c>
      <c r="U25" s="453">
        <v>0</v>
      </c>
      <c r="V25" s="453">
        <v>0</v>
      </c>
      <c r="W25" s="453">
        <v>1</v>
      </c>
      <c r="X25" s="453">
        <v>0</v>
      </c>
      <c r="Y25" s="453">
        <v>0</v>
      </c>
      <c r="Z25" s="453">
        <v>0</v>
      </c>
      <c r="AA25" s="453">
        <v>0</v>
      </c>
      <c r="AB25" s="453">
        <v>0</v>
      </c>
      <c r="AC25" s="453">
        <v>0</v>
      </c>
      <c r="AD25" s="453">
        <v>0</v>
      </c>
      <c r="AE25" s="453">
        <v>0</v>
      </c>
      <c r="AF25" s="453">
        <v>0</v>
      </c>
      <c r="AG25" s="453">
        <v>1</v>
      </c>
      <c r="AH25" s="453">
        <v>90</v>
      </c>
      <c r="AI25" s="453">
        <v>193</v>
      </c>
      <c r="AJ25" s="453">
        <v>0</v>
      </c>
      <c r="AK25" s="453">
        <v>136</v>
      </c>
      <c r="AL25" s="453">
        <v>28</v>
      </c>
      <c r="AM25" s="453">
        <v>0</v>
      </c>
      <c r="AN25" s="453">
        <v>0</v>
      </c>
      <c r="AO25" s="453">
        <v>0</v>
      </c>
      <c r="AP25" s="454">
        <f t="shared" si="7"/>
        <v>450</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0</v>
      </c>
      <c r="R26" s="453">
        <f t="shared" si="6"/>
        <v>0</v>
      </c>
      <c r="S26" s="453">
        <v>0</v>
      </c>
      <c r="T26" s="453">
        <v>16</v>
      </c>
      <c r="U26" s="453">
        <v>0</v>
      </c>
      <c r="V26" s="453">
        <v>0</v>
      </c>
      <c r="W26" s="453">
        <v>131</v>
      </c>
      <c r="X26" s="453">
        <v>20</v>
      </c>
      <c r="Y26" s="453">
        <v>0</v>
      </c>
      <c r="Z26" s="453">
        <v>0</v>
      </c>
      <c r="AA26" s="453">
        <v>0</v>
      </c>
      <c r="AB26" s="453">
        <v>0</v>
      </c>
      <c r="AC26" s="453">
        <v>0</v>
      </c>
      <c r="AD26" s="453">
        <v>4</v>
      </c>
      <c r="AE26" s="453">
        <v>15</v>
      </c>
      <c r="AF26" s="453">
        <v>0</v>
      </c>
      <c r="AG26" s="453">
        <v>13</v>
      </c>
      <c r="AH26" s="453">
        <v>782</v>
      </c>
      <c r="AI26" s="453">
        <v>1103</v>
      </c>
      <c r="AJ26" s="453">
        <v>91</v>
      </c>
      <c r="AK26" s="453">
        <v>816</v>
      </c>
      <c r="AL26" s="453">
        <v>113</v>
      </c>
      <c r="AM26" s="453">
        <v>14</v>
      </c>
      <c r="AN26" s="453">
        <v>0</v>
      </c>
      <c r="AO26" s="453">
        <v>0</v>
      </c>
      <c r="AP26" s="454">
        <f t="shared" si="7"/>
        <v>3118</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1</v>
      </c>
      <c r="U27" s="453">
        <v>0</v>
      </c>
      <c r="V27" s="453">
        <v>0</v>
      </c>
      <c r="W27" s="453">
        <v>6</v>
      </c>
      <c r="X27" s="453">
        <v>16</v>
      </c>
      <c r="Y27" s="453">
        <v>0</v>
      </c>
      <c r="Z27" s="453">
        <v>0</v>
      </c>
      <c r="AA27" s="453">
        <v>0</v>
      </c>
      <c r="AB27" s="453">
        <v>0</v>
      </c>
      <c r="AC27" s="453">
        <v>0</v>
      </c>
      <c r="AD27" s="453">
        <v>0</v>
      </c>
      <c r="AE27" s="453">
        <v>0</v>
      </c>
      <c r="AF27" s="453">
        <v>0</v>
      </c>
      <c r="AG27" s="453">
        <v>9</v>
      </c>
      <c r="AH27" s="453">
        <v>161</v>
      </c>
      <c r="AI27" s="453">
        <v>203</v>
      </c>
      <c r="AJ27" s="453">
        <v>0</v>
      </c>
      <c r="AK27" s="453">
        <v>46</v>
      </c>
      <c r="AL27" s="453">
        <v>19</v>
      </c>
      <c r="AM27" s="453">
        <v>11</v>
      </c>
      <c r="AN27" s="453">
        <v>0</v>
      </c>
      <c r="AO27" s="453">
        <v>0</v>
      </c>
      <c r="AP27" s="454">
        <f t="shared" si="7"/>
        <v>472</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15</v>
      </c>
      <c r="U28" s="453">
        <v>0</v>
      </c>
      <c r="V28" s="453">
        <v>0</v>
      </c>
      <c r="W28" s="453">
        <v>34</v>
      </c>
      <c r="X28" s="453">
        <v>0</v>
      </c>
      <c r="Y28" s="453">
        <v>0</v>
      </c>
      <c r="Z28" s="453">
        <v>0</v>
      </c>
      <c r="AA28" s="453">
        <v>0</v>
      </c>
      <c r="AB28" s="453">
        <v>0</v>
      </c>
      <c r="AC28" s="453">
        <v>0</v>
      </c>
      <c r="AD28" s="453">
        <v>0</v>
      </c>
      <c r="AE28" s="453">
        <v>0</v>
      </c>
      <c r="AF28" s="453">
        <v>0</v>
      </c>
      <c r="AG28" s="453">
        <v>15</v>
      </c>
      <c r="AH28" s="453">
        <v>211</v>
      </c>
      <c r="AI28" s="453">
        <v>532</v>
      </c>
      <c r="AJ28" s="453">
        <v>0</v>
      </c>
      <c r="AK28" s="453">
        <v>696</v>
      </c>
      <c r="AL28" s="453">
        <v>104</v>
      </c>
      <c r="AM28" s="453">
        <v>5</v>
      </c>
      <c r="AN28" s="453">
        <v>0</v>
      </c>
      <c r="AO28" s="453">
        <v>0</v>
      </c>
      <c r="AP28" s="454">
        <f t="shared" si="7"/>
        <v>1612</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ref="R29" si="9">SUM(R30:R37)</f>
        <v>0</v>
      </c>
      <c r="S29" s="457">
        <f t="shared" si="8"/>
        <v>0</v>
      </c>
      <c r="T29" s="457">
        <f t="shared" si="8"/>
        <v>34</v>
      </c>
      <c r="U29" s="457">
        <f t="shared" si="8"/>
        <v>0</v>
      </c>
      <c r="V29" s="457">
        <f t="shared" si="8"/>
        <v>0</v>
      </c>
      <c r="W29" s="457">
        <f t="shared" si="8"/>
        <v>172</v>
      </c>
      <c r="X29" s="457">
        <f t="shared" si="8"/>
        <v>36</v>
      </c>
      <c r="Y29" s="457">
        <f t="shared" si="8"/>
        <v>0</v>
      </c>
      <c r="Z29" s="457">
        <f t="shared" si="8"/>
        <v>0</v>
      </c>
      <c r="AA29" s="457">
        <f t="shared" si="8"/>
        <v>0</v>
      </c>
      <c r="AB29" s="457">
        <f t="shared" si="8"/>
        <v>0</v>
      </c>
      <c r="AC29" s="457">
        <f t="shared" si="8"/>
        <v>0</v>
      </c>
      <c r="AD29" s="457">
        <f t="shared" si="8"/>
        <v>1</v>
      </c>
      <c r="AE29" s="457">
        <f t="shared" si="8"/>
        <v>0</v>
      </c>
      <c r="AF29" s="457">
        <f t="shared" si="8"/>
        <v>0</v>
      </c>
      <c r="AG29" s="457">
        <f t="shared" si="8"/>
        <v>72</v>
      </c>
      <c r="AH29" s="457">
        <f t="shared" si="8"/>
        <v>2023</v>
      </c>
      <c r="AI29" s="457">
        <f t="shared" si="8"/>
        <v>2719</v>
      </c>
      <c r="AJ29" s="457">
        <f t="shared" si="8"/>
        <v>407</v>
      </c>
      <c r="AK29" s="457">
        <f t="shared" si="8"/>
        <v>2254</v>
      </c>
      <c r="AL29" s="457">
        <f t="shared" si="8"/>
        <v>406</v>
      </c>
      <c r="AM29" s="457">
        <f t="shared" si="8"/>
        <v>4</v>
      </c>
      <c r="AN29" s="457">
        <f t="shared" si="8"/>
        <v>0</v>
      </c>
      <c r="AO29" s="457">
        <f t="shared" si="8"/>
        <v>0</v>
      </c>
      <c r="AP29" s="458">
        <f t="shared" ref="AP29" si="10">SUM(AP30:AP37)</f>
        <v>8128</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ref="R30:R38" si="11">SUM(E30:Q30)</f>
        <v>0</v>
      </c>
      <c r="S30" s="453">
        <v>0</v>
      </c>
      <c r="T30" s="453">
        <v>4</v>
      </c>
      <c r="U30" s="453">
        <v>0</v>
      </c>
      <c r="V30" s="453">
        <v>0</v>
      </c>
      <c r="W30" s="453">
        <v>62</v>
      </c>
      <c r="X30" s="453">
        <v>5</v>
      </c>
      <c r="Y30" s="453">
        <v>0</v>
      </c>
      <c r="Z30" s="453">
        <v>0</v>
      </c>
      <c r="AA30" s="453">
        <v>0</v>
      </c>
      <c r="AB30" s="453">
        <v>0</v>
      </c>
      <c r="AC30" s="453">
        <v>0</v>
      </c>
      <c r="AD30" s="453">
        <v>1</v>
      </c>
      <c r="AE30" s="453">
        <v>0</v>
      </c>
      <c r="AF30" s="453">
        <v>0</v>
      </c>
      <c r="AG30" s="453">
        <v>12</v>
      </c>
      <c r="AH30" s="453">
        <v>518</v>
      </c>
      <c r="AI30" s="453">
        <v>552</v>
      </c>
      <c r="AJ30" s="453">
        <v>312</v>
      </c>
      <c r="AK30" s="453">
        <v>763</v>
      </c>
      <c r="AL30" s="453">
        <v>100</v>
      </c>
      <c r="AM30" s="453">
        <v>0</v>
      </c>
      <c r="AN30" s="453">
        <v>0</v>
      </c>
      <c r="AO30" s="453">
        <v>0</v>
      </c>
      <c r="AP30" s="454">
        <f t="shared" ref="AP30:AP38" si="12">SUM(S30:AO30)+R30+C30+D30</f>
        <v>2329</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11"/>
        <v>0</v>
      </c>
      <c r="S31" s="453">
        <v>0</v>
      </c>
      <c r="T31" s="453">
        <v>2</v>
      </c>
      <c r="U31" s="453">
        <v>0</v>
      </c>
      <c r="V31" s="453">
        <v>0</v>
      </c>
      <c r="W31" s="453">
        <v>1</v>
      </c>
      <c r="X31" s="453">
        <v>2</v>
      </c>
      <c r="Y31" s="453">
        <v>0</v>
      </c>
      <c r="Z31" s="453">
        <v>0</v>
      </c>
      <c r="AA31" s="453">
        <v>0</v>
      </c>
      <c r="AB31" s="453">
        <v>0</v>
      </c>
      <c r="AC31" s="453">
        <v>0</v>
      </c>
      <c r="AD31" s="453">
        <v>0</v>
      </c>
      <c r="AE31" s="453">
        <v>0</v>
      </c>
      <c r="AF31" s="453">
        <v>0</v>
      </c>
      <c r="AG31" s="453">
        <v>1</v>
      </c>
      <c r="AH31" s="453">
        <v>86</v>
      </c>
      <c r="AI31" s="453">
        <v>125</v>
      </c>
      <c r="AJ31" s="453">
        <v>0</v>
      </c>
      <c r="AK31" s="453">
        <v>71</v>
      </c>
      <c r="AL31" s="453">
        <v>20</v>
      </c>
      <c r="AM31" s="453">
        <v>0</v>
      </c>
      <c r="AN31" s="453">
        <v>0</v>
      </c>
      <c r="AO31" s="453">
        <v>0</v>
      </c>
      <c r="AP31" s="454">
        <f t="shared" si="12"/>
        <v>308</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11"/>
        <v>0</v>
      </c>
      <c r="S32" s="453">
        <v>0</v>
      </c>
      <c r="T32" s="453">
        <v>5</v>
      </c>
      <c r="U32" s="453">
        <v>0</v>
      </c>
      <c r="V32" s="453">
        <v>0</v>
      </c>
      <c r="W32" s="453">
        <v>7</v>
      </c>
      <c r="X32" s="453">
        <v>1</v>
      </c>
      <c r="Y32" s="453">
        <v>0</v>
      </c>
      <c r="Z32" s="453">
        <v>0</v>
      </c>
      <c r="AA32" s="453">
        <v>0</v>
      </c>
      <c r="AB32" s="453">
        <v>0</v>
      </c>
      <c r="AC32" s="453">
        <v>0</v>
      </c>
      <c r="AD32" s="453">
        <v>0</v>
      </c>
      <c r="AE32" s="453">
        <v>0</v>
      </c>
      <c r="AF32" s="453">
        <v>0</v>
      </c>
      <c r="AG32" s="453">
        <v>2</v>
      </c>
      <c r="AH32" s="453">
        <v>160</v>
      </c>
      <c r="AI32" s="453">
        <v>270</v>
      </c>
      <c r="AJ32" s="453">
        <v>0</v>
      </c>
      <c r="AK32" s="453">
        <v>208</v>
      </c>
      <c r="AL32" s="453">
        <v>38</v>
      </c>
      <c r="AM32" s="453">
        <v>0</v>
      </c>
      <c r="AN32" s="453">
        <v>0</v>
      </c>
      <c r="AO32" s="453">
        <v>0</v>
      </c>
      <c r="AP32" s="454">
        <f t="shared" si="12"/>
        <v>691</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11"/>
        <v>0</v>
      </c>
      <c r="S33" s="453">
        <v>0</v>
      </c>
      <c r="T33" s="453">
        <v>13</v>
      </c>
      <c r="U33" s="453">
        <v>0</v>
      </c>
      <c r="V33" s="453">
        <v>0</v>
      </c>
      <c r="W33" s="453">
        <v>42</v>
      </c>
      <c r="X33" s="453">
        <v>14</v>
      </c>
      <c r="Y33" s="453">
        <v>0</v>
      </c>
      <c r="Z33" s="453">
        <v>0</v>
      </c>
      <c r="AA33" s="453">
        <v>0</v>
      </c>
      <c r="AB33" s="453">
        <v>0</v>
      </c>
      <c r="AC33" s="453">
        <v>0</v>
      </c>
      <c r="AD33" s="453">
        <v>0</v>
      </c>
      <c r="AE33" s="453">
        <v>0</v>
      </c>
      <c r="AF33" s="453">
        <v>0</v>
      </c>
      <c r="AG33" s="453">
        <v>13</v>
      </c>
      <c r="AH33" s="453">
        <v>437</v>
      </c>
      <c r="AI33" s="453">
        <v>761</v>
      </c>
      <c r="AJ33" s="453">
        <v>0</v>
      </c>
      <c r="AK33" s="453">
        <v>406</v>
      </c>
      <c r="AL33" s="453">
        <v>98</v>
      </c>
      <c r="AM33" s="453">
        <v>4</v>
      </c>
      <c r="AN33" s="453">
        <v>0</v>
      </c>
      <c r="AO33" s="453">
        <v>0</v>
      </c>
      <c r="AP33" s="454">
        <f t="shared" si="12"/>
        <v>1788</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11"/>
        <v>0</v>
      </c>
      <c r="S34" s="453">
        <v>0</v>
      </c>
      <c r="T34" s="453">
        <v>0</v>
      </c>
      <c r="U34" s="453">
        <v>0</v>
      </c>
      <c r="V34" s="453">
        <v>0</v>
      </c>
      <c r="W34" s="453">
        <v>45</v>
      </c>
      <c r="X34" s="453">
        <v>12</v>
      </c>
      <c r="Y34" s="453">
        <v>0</v>
      </c>
      <c r="Z34" s="453">
        <v>0</v>
      </c>
      <c r="AA34" s="453">
        <v>0</v>
      </c>
      <c r="AB34" s="453">
        <v>0</v>
      </c>
      <c r="AC34" s="453">
        <v>0</v>
      </c>
      <c r="AD34" s="453">
        <v>0</v>
      </c>
      <c r="AE34" s="453">
        <v>0</v>
      </c>
      <c r="AF34" s="453">
        <v>0</v>
      </c>
      <c r="AG34" s="453">
        <v>5</v>
      </c>
      <c r="AH34" s="453">
        <v>278</v>
      </c>
      <c r="AI34" s="453">
        <v>241</v>
      </c>
      <c r="AJ34" s="453">
        <v>77</v>
      </c>
      <c r="AK34" s="453">
        <v>159</v>
      </c>
      <c r="AL34" s="453">
        <v>43</v>
      </c>
      <c r="AM34" s="453">
        <v>0</v>
      </c>
      <c r="AN34" s="453">
        <v>0</v>
      </c>
      <c r="AO34" s="453">
        <v>0</v>
      </c>
      <c r="AP34" s="454">
        <f t="shared" si="12"/>
        <v>860</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11"/>
        <v>0</v>
      </c>
      <c r="S35" s="453">
        <v>0</v>
      </c>
      <c r="T35" s="453">
        <v>9</v>
      </c>
      <c r="U35" s="453">
        <v>0</v>
      </c>
      <c r="V35" s="453">
        <v>0</v>
      </c>
      <c r="W35" s="453">
        <v>4</v>
      </c>
      <c r="X35" s="453">
        <v>0</v>
      </c>
      <c r="Y35" s="453">
        <v>0</v>
      </c>
      <c r="Z35" s="453">
        <v>0</v>
      </c>
      <c r="AA35" s="453">
        <v>0</v>
      </c>
      <c r="AB35" s="453">
        <v>0</v>
      </c>
      <c r="AC35" s="453">
        <v>0</v>
      </c>
      <c r="AD35" s="453">
        <v>0</v>
      </c>
      <c r="AE35" s="453">
        <v>0</v>
      </c>
      <c r="AF35" s="453">
        <v>0</v>
      </c>
      <c r="AG35" s="453">
        <v>34</v>
      </c>
      <c r="AH35" s="453">
        <v>311</v>
      </c>
      <c r="AI35" s="453">
        <v>450</v>
      </c>
      <c r="AJ35" s="453">
        <v>18</v>
      </c>
      <c r="AK35" s="453">
        <v>408</v>
      </c>
      <c r="AL35" s="453">
        <v>27</v>
      </c>
      <c r="AM35" s="453">
        <v>0</v>
      </c>
      <c r="AN35" s="453">
        <v>0</v>
      </c>
      <c r="AO35" s="453">
        <v>0</v>
      </c>
      <c r="AP35" s="454">
        <f t="shared" si="12"/>
        <v>1261</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11"/>
        <v>0</v>
      </c>
      <c r="S36" s="453">
        <v>0</v>
      </c>
      <c r="T36" s="453">
        <v>0</v>
      </c>
      <c r="U36" s="453">
        <v>0</v>
      </c>
      <c r="V36" s="453">
        <v>0</v>
      </c>
      <c r="W36" s="453">
        <v>2</v>
      </c>
      <c r="X36" s="453">
        <v>1</v>
      </c>
      <c r="Y36" s="453">
        <v>0</v>
      </c>
      <c r="Z36" s="453">
        <v>0</v>
      </c>
      <c r="AA36" s="453">
        <v>0</v>
      </c>
      <c r="AB36" s="453">
        <v>0</v>
      </c>
      <c r="AC36" s="453">
        <v>0</v>
      </c>
      <c r="AD36" s="453">
        <v>0</v>
      </c>
      <c r="AE36" s="453">
        <v>0</v>
      </c>
      <c r="AF36" s="453">
        <v>0</v>
      </c>
      <c r="AG36" s="453">
        <v>0</v>
      </c>
      <c r="AH36" s="453">
        <v>88</v>
      </c>
      <c r="AI36" s="453">
        <v>201</v>
      </c>
      <c r="AJ36" s="453">
        <v>0</v>
      </c>
      <c r="AK36" s="453">
        <v>120</v>
      </c>
      <c r="AL36" s="453">
        <v>52</v>
      </c>
      <c r="AM36" s="453">
        <v>0</v>
      </c>
      <c r="AN36" s="453">
        <v>0</v>
      </c>
      <c r="AO36" s="453">
        <v>0</v>
      </c>
      <c r="AP36" s="454">
        <f t="shared" si="12"/>
        <v>464</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11"/>
        <v>0</v>
      </c>
      <c r="S37" s="453">
        <v>0</v>
      </c>
      <c r="T37" s="453">
        <v>1</v>
      </c>
      <c r="U37" s="453">
        <v>0</v>
      </c>
      <c r="V37" s="453">
        <v>0</v>
      </c>
      <c r="W37" s="453">
        <v>9</v>
      </c>
      <c r="X37" s="453">
        <v>1</v>
      </c>
      <c r="Y37" s="453">
        <v>0</v>
      </c>
      <c r="Z37" s="453">
        <v>0</v>
      </c>
      <c r="AA37" s="453">
        <v>0</v>
      </c>
      <c r="AB37" s="453">
        <v>0</v>
      </c>
      <c r="AC37" s="453">
        <v>0</v>
      </c>
      <c r="AD37" s="453">
        <v>0</v>
      </c>
      <c r="AE37" s="453">
        <v>0</v>
      </c>
      <c r="AF37" s="453">
        <v>0</v>
      </c>
      <c r="AG37" s="453">
        <v>5</v>
      </c>
      <c r="AH37" s="453">
        <v>145</v>
      </c>
      <c r="AI37" s="453">
        <v>119</v>
      </c>
      <c r="AJ37" s="453">
        <v>0</v>
      </c>
      <c r="AK37" s="453">
        <v>119</v>
      </c>
      <c r="AL37" s="453">
        <v>28</v>
      </c>
      <c r="AM37" s="453">
        <v>0</v>
      </c>
      <c r="AN37" s="453">
        <v>0</v>
      </c>
      <c r="AO37" s="453">
        <v>0</v>
      </c>
      <c r="AP37" s="454">
        <f t="shared" si="12"/>
        <v>427</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3">
        <f t="shared" si="11"/>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4">
        <f t="shared" si="12"/>
        <v>0</v>
      </c>
    </row>
    <row r="39" spans="1:42" s="213" customFormat="1" ht="33.9" customHeight="1" x14ac:dyDescent="0.35">
      <c r="A39" s="555" t="s">
        <v>259</v>
      </c>
      <c r="B39" s="556"/>
      <c r="C39" s="455">
        <f t="shared" ref="C39:AP39" si="13">C40+C42+C50+C55+C61+C65</f>
        <v>0</v>
      </c>
      <c r="D39" s="455">
        <f t="shared" si="13"/>
        <v>0</v>
      </c>
      <c r="E39" s="455">
        <f t="shared" si="13"/>
        <v>3</v>
      </c>
      <c r="F39" s="455">
        <f t="shared" si="13"/>
        <v>0</v>
      </c>
      <c r="G39" s="455">
        <f t="shared" si="13"/>
        <v>0</v>
      </c>
      <c r="H39" s="455">
        <f t="shared" si="13"/>
        <v>0</v>
      </c>
      <c r="I39" s="455">
        <f t="shared" si="13"/>
        <v>0</v>
      </c>
      <c r="J39" s="455">
        <f t="shared" si="13"/>
        <v>0</v>
      </c>
      <c r="K39" s="455">
        <f t="shared" si="13"/>
        <v>0</v>
      </c>
      <c r="L39" s="455">
        <f t="shared" si="13"/>
        <v>0</v>
      </c>
      <c r="M39" s="455">
        <f t="shared" si="13"/>
        <v>0</v>
      </c>
      <c r="N39" s="455">
        <f t="shared" si="13"/>
        <v>0</v>
      </c>
      <c r="O39" s="455">
        <f t="shared" si="13"/>
        <v>0</v>
      </c>
      <c r="P39" s="455">
        <f t="shared" si="13"/>
        <v>0</v>
      </c>
      <c r="Q39" s="455">
        <f t="shared" si="13"/>
        <v>0</v>
      </c>
      <c r="R39" s="453">
        <f t="shared" si="13"/>
        <v>3</v>
      </c>
      <c r="S39" s="455">
        <f t="shared" si="13"/>
        <v>2</v>
      </c>
      <c r="T39" s="455">
        <f t="shared" si="13"/>
        <v>78</v>
      </c>
      <c r="U39" s="455">
        <f t="shared" si="13"/>
        <v>0</v>
      </c>
      <c r="V39" s="455">
        <f t="shared" si="13"/>
        <v>0</v>
      </c>
      <c r="W39" s="455">
        <f t="shared" si="13"/>
        <v>490</v>
      </c>
      <c r="X39" s="455">
        <f t="shared" si="13"/>
        <v>164</v>
      </c>
      <c r="Y39" s="455">
        <f t="shared" si="13"/>
        <v>2</v>
      </c>
      <c r="Z39" s="455">
        <f t="shared" si="13"/>
        <v>1</v>
      </c>
      <c r="AA39" s="455">
        <f t="shared" si="13"/>
        <v>0</v>
      </c>
      <c r="AB39" s="455">
        <f t="shared" si="13"/>
        <v>5</v>
      </c>
      <c r="AC39" s="455">
        <f t="shared" si="13"/>
        <v>7</v>
      </c>
      <c r="AD39" s="455">
        <f t="shared" si="13"/>
        <v>11</v>
      </c>
      <c r="AE39" s="455">
        <f t="shared" si="13"/>
        <v>5</v>
      </c>
      <c r="AF39" s="455">
        <f t="shared" si="13"/>
        <v>0</v>
      </c>
      <c r="AG39" s="455">
        <f t="shared" si="13"/>
        <v>274</v>
      </c>
      <c r="AH39" s="455">
        <f t="shared" si="13"/>
        <v>9258</v>
      </c>
      <c r="AI39" s="455">
        <f t="shared" si="13"/>
        <v>6249</v>
      </c>
      <c r="AJ39" s="455">
        <f t="shared" si="13"/>
        <v>2477</v>
      </c>
      <c r="AK39" s="455">
        <f t="shared" si="13"/>
        <v>4255</v>
      </c>
      <c r="AL39" s="455">
        <f t="shared" si="13"/>
        <v>460</v>
      </c>
      <c r="AM39" s="455">
        <f t="shared" si="13"/>
        <v>21</v>
      </c>
      <c r="AN39" s="455">
        <f t="shared" si="13"/>
        <v>0</v>
      </c>
      <c r="AO39" s="455">
        <f t="shared" si="13"/>
        <v>36</v>
      </c>
      <c r="AP39" s="454">
        <f t="shared" si="13"/>
        <v>23798</v>
      </c>
    </row>
    <row r="40" spans="1:42" s="220" customFormat="1" ht="26.4" customHeight="1" x14ac:dyDescent="0.35">
      <c r="A40" s="218" t="s">
        <v>63</v>
      </c>
      <c r="B40" s="219"/>
      <c r="C40" s="457">
        <f t="shared" ref="C40:AP40" si="14">C41</f>
        <v>0</v>
      </c>
      <c r="D40" s="457">
        <f t="shared" si="14"/>
        <v>0</v>
      </c>
      <c r="E40" s="457">
        <f t="shared" si="14"/>
        <v>0</v>
      </c>
      <c r="F40" s="457">
        <f t="shared" si="14"/>
        <v>0</v>
      </c>
      <c r="G40" s="457">
        <f t="shared" si="14"/>
        <v>0</v>
      </c>
      <c r="H40" s="457">
        <f t="shared" si="14"/>
        <v>0</v>
      </c>
      <c r="I40" s="457">
        <f t="shared" si="14"/>
        <v>0</v>
      </c>
      <c r="J40" s="457">
        <f t="shared" si="14"/>
        <v>0</v>
      </c>
      <c r="K40" s="457">
        <f t="shared" si="14"/>
        <v>0</v>
      </c>
      <c r="L40" s="457">
        <f t="shared" si="14"/>
        <v>0</v>
      </c>
      <c r="M40" s="457">
        <f t="shared" si="14"/>
        <v>0</v>
      </c>
      <c r="N40" s="457">
        <f t="shared" si="14"/>
        <v>0</v>
      </c>
      <c r="O40" s="457">
        <f t="shared" si="14"/>
        <v>0</v>
      </c>
      <c r="P40" s="457">
        <f t="shared" si="14"/>
        <v>0</v>
      </c>
      <c r="Q40" s="457">
        <f t="shared" si="14"/>
        <v>0</v>
      </c>
      <c r="R40" s="457">
        <f t="shared" si="14"/>
        <v>0</v>
      </c>
      <c r="S40" s="457">
        <f t="shared" si="14"/>
        <v>0</v>
      </c>
      <c r="T40" s="457">
        <f t="shared" si="14"/>
        <v>2</v>
      </c>
      <c r="U40" s="457">
        <f t="shared" si="14"/>
        <v>0</v>
      </c>
      <c r="V40" s="457">
        <f t="shared" si="14"/>
        <v>0</v>
      </c>
      <c r="W40" s="457">
        <f t="shared" si="14"/>
        <v>20</v>
      </c>
      <c r="X40" s="457">
        <f t="shared" si="14"/>
        <v>5</v>
      </c>
      <c r="Y40" s="457">
        <f t="shared" si="14"/>
        <v>0</v>
      </c>
      <c r="Z40" s="457">
        <f t="shared" si="14"/>
        <v>0</v>
      </c>
      <c r="AA40" s="457">
        <f t="shared" si="14"/>
        <v>0</v>
      </c>
      <c r="AB40" s="457">
        <f t="shared" si="14"/>
        <v>0</v>
      </c>
      <c r="AC40" s="457">
        <f t="shared" si="14"/>
        <v>0</v>
      </c>
      <c r="AD40" s="457">
        <f t="shared" si="14"/>
        <v>0</v>
      </c>
      <c r="AE40" s="457">
        <f t="shared" si="14"/>
        <v>0</v>
      </c>
      <c r="AF40" s="457">
        <f t="shared" si="14"/>
        <v>0</v>
      </c>
      <c r="AG40" s="457">
        <f t="shared" si="14"/>
        <v>8</v>
      </c>
      <c r="AH40" s="457">
        <f t="shared" si="14"/>
        <v>667</v>
      </c>
      <c r="AI40" s="457">
        <f t="shared" si="14"/>
        <v>347</v>
      </c>
      <c r="AJ40" s="457">
        <f t="shared" si="14"/>
        <v>44</v>
      </c>
      <c r="AK40" s="457">
        <f t="shared" si="14"/>
        <v>293</v>
      </c>
      <c r="AL40" s="457">
        <f t="shared" si="14"/>
        <v>26</v>
      </c>
      <c r="AM40" s="457">
        <f t="shared" si="14"/>
        <v>5</v>
      </c>
      <c r="AN40" s="457">
        <f t="shared" si="14"/>
        <v>0</v>
      </c>
      <c r="AO40" s="457">
        <f t="shared" si="14"/>
        <v>0</v>
      </c>
      <c r="AP40" s="458">
        <f t="shared" si="14"/>
        <v>1417</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3">
        <f>SUM(E41:Q41)</f>
        <v>0</v>
      </c>
      <c r="S41" s="453">
        <v>0</v>
      </c>
      <c r="T41" s="453">
        <v>2</v>
      </c>
      <c r="U41" s="453">
        <v>0</v>
      </c>
      <c r="V41" s="453">
        <v>0</v>
      </c>
      <c r="W41" s="453">
        <v>20</v>
      </c>
      <c r="X41" s="453">
        <v>5</v>
      </c>
      <c r="Y41" s="453">
        <v>0</v>
      </c>
      <c r="Z41" s="453">
        <v>0</v>
      </c>
      <c r="AA41" s="453">
        <v>0</v>
      </c>
      <c r="AB41" s="453">
        <v>0</v>
      </c>
      <c r="AC41" s="453">
        <v>0</v>
      </c>
      <c r="AD41" s="453">
        <v>0</v>
      </c>
      <c r="AE41" s="453">
        <v>0</v>
      </c>
      <c r="AF41" s="453">
        <v>0</v>
      </c>
      <c r="AG41" s="453">
        <v>8</v>
      </c>
      <c r="AH41" s="453">
        <v>667</v>
      </c>
      <c r="AI41" s="453">
        <v>347</v>
      </c>
      <c r="AJ41" s="453">
        <v>44</v>
      </c>
      <c r="AK41" s="453">
        <v>293</v>
      </c>
      <c r="AL41" s="453">
        <v>26</v>
      </c>
      <c r="AM41" s="453">
        <v>5</v>
      </c>
      <c r="AN41" s="453">
        <v>0</v>
      </c>
      <c r="AO41" s="453">
        <v>0</v>
      </c>
      <c r="AP41" s="454">
        <f>SUM(S41:AO41)+R41+C41+D41</f>
        <v>1417</v>
      </c>
    </row>
    <row r="42" spans="1:42" s="220" customFormat="1" ht="26.4" customHeight="1" x14ac:dyDescent="0.35">
      <c r="A42" s="218" t="s">
        <v>65</v>
      </c>
      <c r="B42" s="225"/>
      <c r="C42" s="457">
        <f t="shared" ref="C42:AP42" si="15">SUM(C43:C49)</f>
        <v>0</v>
      </c>
      <c r="D42" s="457">
        <f t="shared" si="15"/>
        <v>0</v>
      </c>
      <c r="E42" s="457">
        <f t="shared" si="15"/>
        <v>0</v>
      </c>
      <c r="F42" s="457">
        <f t="shared" si="15"/>
        <v>0</v>
      </c>
      <c r="G42" s="457">
        <f t="shared" si="15"/>
        <v>0</v>
      </c>
      <c r="H42" s="457">
        <f t="shared" si="15"/>
        <v>0</v>
      </c>
      <c r="I42" s="457">
        <f t="shared" si="15"/>
        <v>0</v>
      </c>
      <c r="J42" s="457">
        <f t="shared" si="15"/>
        <v>0</v>
      </c>
      <c r="K42" s="457">
        <f t="shared" si="15"/>
        <v>0</v>
      </c>
      <c r="L42" s="457">
        <f t="shared" si="15"/>
        <v>0</v>
      </c>
      <c r="M42" s="457">
        <f t="shared" si="15"/>
        <v>0</v>
      </c>
      <c r="N42" s="457">
        <f t="shared" si="15"/>
        <v>0</v>
      </c>
      <c r="O42" s="457">
        <f t="shared" si="15"/>
        <v>0</v>
      </c>
      <c r="P42" s="457">
        <f t="shared" si="15"/>
        <v>0</v>
      </c>
      <c r="Q42" s="457">
        <f t="shared" si="15"/>
        <v>0</v>
      </c>
      <c r="R42" s="457">
        <f t="shared" si="15"/>
        <v>0</v>
      </c>
      <c r="S42" s="457">
        <f t="shared" si="15"/>
        <v>0</v>
      </c>
      <c r="T42" s="457">
        <f t="shared" si="15"/>
        <v>44</v>
      </c>
      <c r="U42" s="457">
        <f t="shared" si="15"/>
        <v>0</v>
      </c>
      <c r="V42" s="457">
        <f t="shared" si="15"/>
        <v>0</v>
      </c>
      <c r="W42" s="457">
        <f t="shared" si="15"/>
        <v>170</v>
      </c>
      <c r="X42" s="457">
        <f t="shared" si="15"/>
        <v>40</v>
      </c>
      <c r="Y42" s="457">
        <f t="shared" si="15"/>
        <v>0</v>
      </c>
      <c r="Z42" s="457">
        <f t="shared" si="15"/>
        <v>1</v>
      </c>
      <c r="AA42" s="457">
        <f t="shared" si="15"/>
        <v>0</v>
      </c>
      <c r="AB42" s="457">
        <f t="shared" si="15"/>
        <v>2</v>
      </c>
      <c r="AC42" s="457">
        <f t="shared" si="15"/>
        <v>3</v>
      </c>
      <c r="AD42" s="457">
        <f t="shared" si="15"/>
        <v>5</v>
      </c>
      <c r="AE42" s="457">
        <f t="shared" si="15"/>
        <v>0</v>
      </c>
      <c r="AF42" s="457">
        <f t="shared" si="15"/>
        <v>0</v>
      </c>
      <c r="AG42" s="457">
        <f t="shared" si="15"/>
        <v>64</v>
      </c>
      <c r="AH42" s="457">
        <f t="shared" si="15"/>
        <v>3329</v>
      </c>
      <c r="AI42" s="457">
        <f t="shared" si="15"/>
        <v>2397</v>
      </c>
      <c r="AJ42" s="457">
        <f t="shared" si="15"/>
        <v>620</v>
      </c>
      <c r="AK42" s="457">
        <f t="shared" si="15"/>
        <v>2106</v>
      </c>
      <c r="AL42" s="457">
        <f t="shared" si="15"/>
        <v>117</v>
      </c>
      <c r="AM42" s="457">
        <f t="shared" si="15"/>
        <v>4</v>
      </c>
      <c r="AN42" s="457">
        <f t="shared" si="15"/>
        <v>0</v>
      </c>
      <c r="AO42" s="457">
        <f t="shared" si="15"/>
        <v>35</v>
      </c>
      <c r="AP42" s="458">
        <f t="shared" si="15"/>
        <v>8937</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ref="R43:R49" si="16">SUM(E43:Q43)</f>
        <v>0</v>
      </c>
      <c r="S43" s="453">
        <v>0</v>
      </c>
      <c r="T43" s="453">
        <v>4</v>
      </c>
      <c r="U43" s="453">
        <v>0</v>
      </c>
      <c r="V43" s="453">
        <v>0</v>
      </c>
      <c r="W43" s="453">
        <v>4</v>
      </c>
      <c r="X43" s="453">
        <v>4</v>
      </c>
      <c r="Y43" s="453">
        <v>0</v>
      </c>
      <c r="Z43" s="453">
        <v>0</v>
      </c>
      <c r="AA43" s="453">
        <v>0</v>
      </c>
      <c r="AB43" s="453">
        <v>0</v>
      </c>
      <c r="AC43" s="453">
        <v>0</v>
      </c>
      <c r="AD43" s="453">
        <v>0</v>
      </c>
      <c r="AE43" s="453">
        <v>0</v>
      </c>
      <c r="AF43" s="453">
        <v>0</v>
      </c>
      <c r="AG43" s="453">
        <v>0</v>
      </c>
      <c r="AH43" s="453">
        <v>426</v>
      </c>
      <c r="AI43" s="453">
        <v>172</v>
      </c>
      <c r="AJ43" s="453">
        <v>0</v>
      </c>
      <c r="AK43" s="453">
        <v>186</v>
      </c>
      <c r="AL43" s="453">
        <v>7</v>
      </c>
      <c r="AM43" s="453">
        <v>0</v>
      </c>
      <c r="AN43" s="453">
        <v>0</v>
      </c>
      <c r="AO43" s="453">
        <v>0</v>
      </c>
      <c r="AP43" s="454">
        <f t="shared" ref="AP43:AP49" si="17">SUM(S43:AO43)+R43+C43+D43</f>
        <v>803</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0</v>
      </c>
      <c r="R44" s="453">
        <f t="shared" si="16"/>
        <v>0</v>
      </c>
      <c r="S44" s="453">
        <v>0</v>
      </c>
      <c r="T44" s="453">
        <v>29</v>
      </c>
      <c r="U44" s="453">
        <v>0</v>
      </c>
      <c r="V44" s="453">
        <v>0</v>
      </c>
      <c r="W44" s="453">
        <v>70</v>
      </c>
      <c r="X44" s="453">
        <v>1</v>
      </c>
      <c r="Y44" s="453">
        <v>0</v>
      </c>
      <c r="Z44" s="453">
        <v>0</v>
      </c>
      <c r="AA44" s="453">
        <v>0</v>
      </c>
      <c r="AB44" s="453">
        <v>2</v>
      </c>
      <c r="AC44" s="453">
        <v>0</v>
      </c>
      <c r="AD44" s="453">
        <v>0</v>
      </c>
      <c r="AE44" s="453">
        <v>0</v>
      </c>
      <c r="AF44" s="453">
        <v>0</v>
      </c>
      <c r="AG44" s="453">
        <v>0</v>
      </c>
      <c r="AH44" s="453">
        <v>756</v>
      </c>
      <c r="AI44" s="453">
        <v>768</v>
      </c>
      <c r="AJ44" s="453">
        <v>406</v>
      </c>
      <c r="AK44" s="453">
        <v>645</v>
      </c>
      <c r="AL44" s="453">
        <v>40</v>
      </c>
      <c r="AM44" s="453">
        <v>3</v>
      </c>
      <c r="AN44" s="453">
        <v>0</v>
      </c>
      <c r="AO44" s="453">
        <v>0</v>
      </c>
      <c r="AP44" s="454">
        <f t="shared" si="17"/>
        <v>2720</v>
      </c>
    </row>
    <row r="45" spans="1:42" s="216" customFormat="1" ht="21" customHeight="1" x14ac:dyDescent="0.35">
      <c r="A45" s="224"/>
      <c r="B45" s="215" t="s">
        <v>68</v>
      </c>
      <c r="C45" s="453">
        <v>0</v>
      </c>
      <c r="D45" s="453">
        <v>0</v>
      </c>
      <c r="E45" s="453">
        <v>0</v>
      </c>
      <c r="F45" s="453">
        <v>0</v>
      </c>
      <c r="G45" s="453">
        <v>0</v>
      </c>
      <c r="H45" s="453">
        <v>0</v>
      </c>
      <c r="I45" s="453">
        <v>0</v>
      </c>
      <c r="J45" s="453">
        <v>0</v>
      </c>
      <c r="K45" s="453">
        <v>0</v>
      </c>
      <c r="L45" s="453">
        <v>0</v>
      </c>
      <c r="M45" s="453">
        <v>0</v>
      </c>
      <c r="N45" s="453">
        <v>0</v>
      </c>
      <c r="O45" s="453">
        <v>0</v>
      </c>
      <c r="P45" s="453">
        <v>0</v>
      </c>
      <c r="Q45" s="453">
        <v>0</v>
      </c>
      <c r="R45" s="453">
        <f t="shared" si="16"/>
        <v>0</v>
      </c>
      <c r="S45" s="453">
        <v>0</v>
      </c>
      <c r="T45" s="453">
        <v>8</v>
      </c>
      <c r="U45" s="453">
        <v>0</v>
      </c>
      <c r="V45" s="453">
        <v>0</v>
      </c>
      <c r="W45" s="453">
        <v>42</v>
      </c>
      <c r="X45" s="453">
        <v>3</v>
      </c>
      <c r="Y45" s="453">
        <v>0</v>
      </c>
      <c r="Z45" s="453">
        <v>0</v>
      </c>
      <c r="AA45" s="453">
        <v>0</v>
      </c>
      <c r="AB45" s="453">
        <v>0</v>
      </c>
      <c r="AC45" s="453">
        <v>0</v>
      </c>
      <c r="AD45" s="453">
        <v>5</v>
      </c>
      <c r="AE45" s="453">
        <v>0</v>
      </c>
      <c r="AF45" s="453">
        <v>0</v>
      </c>
      <c r="AG45" s="453">
        <v>36</v>
      </c>
      <c r="AH45" s="453">
        <v>814</v>
      </c>
      <c r="AI45" s="453">
        <v>512</v>
      </c>
      <c r="AJ45" s="453">
        <v>153</v>
      </c>
      <c r="AK45" s="453">
        <v>255</v>
      </c>
      <c r="AL45" s="453">
        <v>17</v>
      </c>
      <c r="AM45" s="453">
        <v>1</v>
      </c>
      <c r="AN45" s="453">
        <v>0</v>
      </c>
      <c r="AO45" s="453">
        <v>35</v>
      </c>
      <c r="AP45" s="454">
        <f t="shared" si="17"/>
        <v>1881</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6"/>
        <v>0</v>
      </c>
      <c r="S46" s="453">
        <v>0</v>
      </c>
      <c r="T46" s="453">
        <v>2</v>
      </c>
      <c r="U46" s="453">
        <v>0</v>
      </c>
      <c r="V46" s="453">
        <v>0</v>
      </c>
      <c r="W46" s="453">
        <v>1</v>
      </c>
      <c r="X46" s="453">
        <v>2</v>
      </c>
      <c r="Y46" s="453">
        <v>0</v>
      </c>
      <c r="Z46" s="453">
        <v>0</v>
      </c>
      <c r="AA46" s="453">
        <v>0</v>
      </c>
      <c r="AB46" s="453">
        <v>0</v>
      </c>
      <c r="AC46" s="453">
        <v>0</v>
      </c>
      <c r="AD46" s="453">
        <v>0</v>
      </c>
      <c r="AE46" s="453">
        <v>0</v>
      </c>
      <c r="AF46" s="453">
        <v>0</v>
      </c>
      <c r="AG46" s="453">
        <v>11</v>
      </c>
      <c r="AH46" s="453">
        <v>157</v>
      </c>
      <c r="AI46" s="453">
        <v>142</v>
      </c>
      <c r="AJ46" s="453">
        <v>0</v>
      </c>
      <c r="AK46" s="453">
        <v>217</v>
      </c>
      <c r="AL46" s="453">
        <v>5</v>
      </c>
      <c r="AM46" s="453">
        <v>0</v>
      </c>
      <c r="AN46" s="453">
        <v>0</v>
      </c>
      <c r="AO46" s="453">
        <v>0</v>
      </c>
      <c r="AP46" s="454">
        <f t="shared" si="17"/>
        <v>537</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6"/>
        <v>0</v>
      </c>
      <c r="S47" s="453">
        <v>0</v>
      </c>
      <c r="T47" s="453">
        <v>0</v>
      </c>
      <c r="U47" s="453">
        <v>0</v>
      </c>
      <c r="V47" s="453">
        <v>0</v>
      </c>
      <c r="W47" s="453">
        <v>7</v>
      </c>
      <c r="X47" s="453">
        <v>0</v>
      </c>
      <c r="Y47" s="453">
        <v>0</v>
      </c>
      <c r="Z47" s="453">
        <v>0</v>
      </c>
      <c r="AA47" s="453">
        <v>0</v>
      </c>
      <c r="AB47" s="453">
        <v>0</v>
      </c>
      <c r="AC47" s="453">
        <v>0</v>
      </c>
      <c r="AD47" s="453">
        <v>0</v>
      </c>
      <c r="AE47" s="453">
        <v>0</v>
      </c>
      <c r="AF47" s="453">
        <v>0</v>
      </c>
      <c r="AG47" s="453">
        <v>0</v>
      </c>
      <c r="AH47" s="453">
        <v>310</v>
      </c>
      <c r="AI47" s="453">
        <v>130</v>
      </c>
      <c r="AJ47" s="453">
        <v>57</v>
      </c>
      <c r="AK47" s="453">
        <v>152</v>
      </c>
      <c r="AL47" s="453">
        <v>3</v>
      </c>
      <c r="AM47" s="453">
        <v>0</v>
      </c>
      <c r="AN47" s="453">
        <v>0</v>
      </c>
      <c r="AO47" s="453">
        <v>0</v>
      </c>
      <c r="AP47" s="454">
        <f t="shared" si="17"/>
        <v>659</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6"/>
        <v>0</v>
      </c>
      <c r="S48" s="453">
        <v>0</v>
      </c>
      <c r="T48" s="453">
        <v>1</v>
      </c>
      <c r="U48" s="453">
        <v>0</v>
      </c>
      <c r="V48" s="453">
        <v>0</v>
      </c>
      <c r="W48" s="453">
        <v>12</v>
      </c>
      <c r="X48" s="453">
        <v>30</v>
      </c>
      <c r="Y48" s="453">
        <v>0</v>
      </c>
      <c r="Z48" s="453">
        <v>0</v>
      </c>
      <c r="AA48" s="453">
        <v>0</v>
      </c>
      <c r="AB48" s="453">
        <v>0</v>
      </c>
      <c r="AC48" s="453">
        <v>3</v>
      </c>
      <c r="AD48" s="453">
        <v>0</v>
      </c>
      <c r="AE48" s="453">
        <v>0</v>
      </c>
      <c r="AF48" s="453">
        <v>0</v>
      </c>
      <c r="AG48" s="453">
        <v>3</v>
      </c>
      <c r="AH48" s="453">
        <v>524</v>
      </c>
      <c r="AI48" s="453">
        <v>520</v>
      </c>
      <c r="AJ48" s="453">
        <v>4</v>
      </c>
      <c r="AK48" s="453">
        <v>507</v>
      </c>
      <c r="AL48" s="453">
        <v>43</v>
      </c>
      <c r="AM48" s="453">
        <v>0</v>
      </c>
      <c r="AN48" s="453">
        <v>0</v>
      </c>
      <c r="AO48" s="453">
        <v>0</v>
      </c>
      <c r="AP48" s="454">
        <f t="shared" si="17"/>
        <v>1647</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6"/>
        <v>0</v>
      </c>
      <c r="S49" s="453">
        <v>0</v>
      </c>
      <c r="T49" s="453">
        <v>0</v>
      </c>
      <c r="U49" s="453">
        <v>0</v>
      </c>
      <c r="V49" s="453">
        <v>0</v>
      </c>
      <c r="W49" s="453">
        <v>34</v>
      </c>
      <c r="X49" s="453">
        <v>0</v>
      </c>
      <c r="Y49" s="453">
        <v>0</v>
      </c>
      <c r="Z49" s="453">
        <v>1</v>
      </c>
      <c r="AA49" s="453">
        <v>0</v>
      </c>
      <c r="AB49" s="453">
        <v>0</v>
      </c>
      <c r="AC49" s="453">
        <v>0</v>
      </c>
      <c r="AD49" s="453">
        <v>0</v>
      </c>
      <c r="AE49" s="453">
        <v>0</v>
      </c>
      <c r="AF49" s="453">
        <v>0</v>
      </c>
      <c r="AG49" s="453">
        <v>14</v>
      </c>
      <c r="AH49" s="453">
        <v>342</v>
      </c>
      <c r="AI49" s="453">
        <v>153</v>
      </c>
      <c r="AJ49" s="453">
        <v>0</v>
      </c>
      <c r="AK49" s="453">
        <v>144</v>
      </c>
      <c r="AL49" s="453">
        <v>2</v>
      </c>
      <c r="AM49" s="453">
        <v>0</v>
      </c>
      <c r="AN49" s="453">
        <v>0</v>
      </c>
      <c r="AO49" s="453">
        <v>0</v>
      </c>
      <c r="AP49" s="454">
        <f t="shared" si="17"/>
        <v>690</v>
      </c>
    </row>
    <row r="50" spans="1:42" s="220" customFormat="1" ht="26.4" customHeight="1" x14ac:dyDescent="0.35">
      <c r="A50" s="218" t="s">
        <v>71</v>
      </c>
      <c r="B50" s="225"/>
      <c r="C50" s="457">
        <f t="shared" ref="C50:AP50" si="18">C51+C52+C53+C54</f>
        <v>0</v>
      </c>
      <c r="D50" s="457">
        <f t="shared" si="18"/>
        <v>0</v>
      </c>
      <c r="E50" s="457">
        <f t="shared" si="18"/>
        <v>3</v>
      </c>
      <c r="F50" s="457">
        <f t="shared" si="18"/>
        <v>0</v>
      </c>
      <c r="G50" s="457">
        <f t="shared" si="18"/>
        <v>0</v>
      </c>
      <c r="H50" s="457">
        <f t="shared" si="18"/>
        <v>0</v>
      </c>
      <c r="I50" s="457">
        <f t="shared" si="18"/>
        <v>0</v>
      </c>
      <c r="J50" s="457">
        <f t="shared" si="18"/>
        <v>0</v>
      </c>
      <c r="K50" s="457">
        <f t="shared" si="18"/>
        <v>0</v>
      </c>
      <c r="L50" s="457">
        <f t="shared" si="18"/>
        <v>0</v>
      </c>
      <c r="M50" s="457">
        <f t="shared" si="18"/>
        <v>0</v>
      </c>
      <c r="N50" s="457">
        <f t="shared" si="18"/>
        <v>0</v>
      </c>
      <c r="O50" s="457">
        <f t="shared" si="18"/>
        <v>0</v>
      </c>
      <c r="P50" s="457">
        <f t="shared" si="18"/>
        <v>0</v>
      </c>
      <c r="Q50" s="457">
        <f t="shared" si="18"/>
        <v>0</v>
      </c>
      <c r="R50" s="457">
        <f t="shared" si="18"/>
        <v>3</v>
      </c>
      <c r="S50" s="457">
        <f t="shared" si="18"/>
        <v>2</v>
      </c>
      <c r="T50" s="457">
        <f t="shared" si="18"/>
        <v>21</v>
      </c>
      <c r="U50" s="457">
        <f t="shared" si="18"/>
        <v>0</v>
      </c>
      <c r="V50" s="457">
        <f t="shared" si="18"/>
        <v>0</v>
      </c>
      <c r="W50" s="457">
        <f t="shared" si="18"/>
        <v>175</v>
      </c>
      <c r="X50" s="457">
        <f t="shared" si="18"/>
        <v>41</v>
      </c>
      <c r="Y50" s="457">
        <f t="shared" si="18"/>
        <v>2</v>
      </c>
      <c r="Z50" s="457">
        <f t="shared" si="18"/>
        <v>0</v>
      </c>
      <c r="AA50" s="457">
        <f t="shared" si="18"/>
        <v>0</v>
      </c>
      <c r="AB50" s="457">
        <f t="shared" si="18"/>
        <v>2</v>
      </c>
      <c r="AC50" s="457">
        <f t="shared" si="18"/>
        <v>4</v>
      </c>
      <c r="AD50" s="457">
        <f t="shared" si="18"/>
        <v>2</v>
      </c>
      <c r="AE50" s="457">
        <f t="shared" si="18"/>
        <v>1</v>
      </c>
      <c r="AF50" s="457">
        <f t="shared" si="18"/>
        <v>0</v>
      </c>
      <c r="AG50" s="457">
        <f t="shared" si="18"/>
        <v>198</v>
      </c>
      <c r="AH50" s="457">
        <f t="shared" si="18"/>
        <v>2928</v>
      </c>
      <c r="AI50" s="457">
        <f t="shared" si="18"/>
        <v>2150</v>
      </c>
      <c r="AJ50" s="457">
        <f t="shared" si="18"/>
        <v>1511</v>
      </c>
      <c r="AK50" s="457">
        <f t="shared" si="18"/>
        <v>1082</v>
      </c>
      <c r="AL50" s="457">
        <f t="shared" si="18"/>
        <v>247</v>
      </c>
      <c r="AM50" s="457">
        <f t="shared" si="18"/>
        <v>8</v>
      </c>
      <c r="AN50" s="457">
        <f t="shared" si="18"/>
        <v>0</v>
      </c>
      <c r="AO50" s="457">
        <f t="shared" si="18"/>
        <v>1</v>
      </c>
      <c r="AP50" s="458">
        <f t="shared" si="18"/>
        <v>8378</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SUM(E51:Q51)</f>
        <v>0</v>
      </c>
      <c r="S51" s="453">
        <v>0</v>
      </c>
      <c r="T51" s="453">
        <v>1</v>
      </c>
      <c r="U51" s="453">
        <v>0</v>
      </c>
      <c r="V51" s="453">
        <v>0</v>
      </c>
      <c r="W51" s="453">
        <v>2</v>
      </c>
      <c r="X51" s="453">
        <v>8</v>
      </c>
      <c r="Y51" s="453">
        <v>0</v>
      </c>
      <c r="Z51" s="453">
        <v>0</v>
      </c>
      <c r="AA51" s="453">
        <v>0</v>
      </c>
      <c r="AB51" s="453">
        <v>0</v>
      </c>
      <c r="AC51" s="453">
        <v>0</v>
      </c>
      <c r="AD51" s="453">
        <v>2</v>
      </c>
      <c r="AE51" s="453">
        <v>1</v>
      </c>
      <c r="AF51" s="453">
        <v>0</v>
      </c>
      <c r="AG51" s="453">
        <v>14</v>
      </c>
      <c r="AH51" s="453">
        <v>326</v>
      </c>
      <c r="AI51" s="453">
        <v>213</v>
      </c>
      <c r="AJ51" s="453">
        <v>151</v>
      </c>
      <c r="AK51" s="453">
        <v>68</v>
      </c>
      <c r="AL51" s="453">
        <v>21</v>
      </c>
      <c r="AM51" s="453">
        <v>1</v>
      </c>
      <c r="AN51" s="453">
        <v>0</v>
      </c>
      <c r="AO51" s="453">
        <v>0</v>
      </c>
      <c r="AP51" s="454">
        <f>SUM(S51:AO51)+R51+C51+D51</f>
        <v>808</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SUM(E52:Q52)</f>
        <v>0</v>
      </c>
      <c r="S52" s="453">
        <v>2</v>
      </c>
      <c r="T52" s="453">
        <v>19</v>
      </c>
      <c r="U52" s="453">
        <v>0</v>
      </c>
      <c r="V52" s="453">
        <v>0</v>
      </c>
      <c r="W52" s="453">
        <v>138</v>
      </c>
      <c r="X52" s="453">
        <v>22</v>
      </c>
      <c r="Y52" s="453">
        <v>0</v>
      </c>
      <c r="Z52" s="453">
        <v>0</v>
      </c>
      <c r="AA52" s="453">
        <v>0</v>
      </c>
      <c r="AB52" s="453">
        <v>2</v>
      </c>
      <c r="AC52" s="453">
        <v>4</v>
      </c>
      <c r="AD52" s="453">
        <v>0</v>
      </c>
      <c r="AE52" s="453">
        <v>0</v>
      </c>
      <c r="AF52" s="453">
        <v>0</v>
      </c>
      <c r="AG52" s="453">
        <v>126</v>
      </c>
      <c r="AH52" s="453">
        <v>1521</v>
      </c>
      <c r="AI52" s="453">
        <v>1117</v>
      </c>
      <c r="AJ52" s="453">
        <v>1211</v>
      </c>
      <c r="AK52" s="453">
        <v>334</v>
      </c>
      <c r="AL52" s="453">
        <v>124</v>
      </c>
      <c r="AM52" s="453">
        <v>4</v>
      </c>
      <c r="AN52" s="453">
        <v>0</v>
      </c>
      <c r="AO52" s="453">
        <v>1</v>
      </c>
      <c r="AP52" s="454">
        <f>SUM(S52:AO52)+R52+C52+D52</f>
        <v>4625</v>
      </c>
    </row>
    <row r="53" spans="1:42" s="216" customFormat="1" ht="21" customHeight="1" x14ac:dyDescent="0.35">
      <c r="A53" s="224"/>
      <c r="B53" s="215" t="s">
        <v>73</v>
      </c>
      <c r="C53" s="453">
        <v>0</v>
      </c>
      <c r="D53" s="453">
        <v>0</v>
      </c>
      <c r="E53" s="453">
        <v>3</v>
      </c>
      <c r="F53" s="453">
        <v>0</v>
      </c>
      <c r="G53" s="453">
        <v>0</v>
      </c>
      <c r="H53" s="453">
        <v>0</v>
      </c>
      <c r="I53" s="453">
        <v>0</v>
      </c>
      <c r="J53" s="453">
        <v>0</v>
      </c>
      <c r="K53" s="453">
        <v>0</v>
      </c>
      <c r="L53" s="453">
        <v>0</v>
      </c>
      <c r="M53" s="453">
        <v>0</v>
      </c>
      <c r="N53" s="453">
        <v>0</v>
      </c>
      <c r="O53" s="453">
        <v>0</v>
      </c>
      <c r="P53" s="453">
        <v>0</v>
      </c>
      <c r="Q53" s="453">
        <v>0</v>
      </c>
      <c r="R53" s="453">
        <f>SUM(E53:Q53)</f>
        <v>3</v>
      </c>
      <c r="S53" s="453">
        <v>0</v>
      </c>
      <c r="T53" s="453">
        <v>1</v>
      </c>
      <c r="U53" s="453">
        <v>0</v>
      </c>
      <c r="V53" s="453">
        <v>0</v>
      </c>
      <c r="W53" s="453">
        <v>24</v>
      </c>
      <c r="X53" s="453">
        <v>11</v>
      </c>
      <c r="Y53" s="453">
        <v>2</v>
      </c>
      <c r="Z53" s="453">
        <v>0</v>
      </c>
      <c r="AA53" s="453">
        <v>0</v>
      </c>
      <c r="AB53" s="453">
        <v>0</v>
      </c>
      <c r="AC53" s="453">
        <v>0</v>
      </c>
      <c r="AD53" s="453">
        <v>0</v>
      </c>
      <c r="AE53" s="453">
        <v>0</v>
      </c>
      <c r="AF53" s="453">
        <v>0</v>
      </c>
      <c r="AG53" s="453">
        <v>54</v>
      </c>
      <c r="AH53" s="453">
        <v>751</v>
      </c>
      <c r="AI53" s="453">
        <v>682</v>
      </c>
      <c r="AJ53" s="453">
        <v>104</v>
      </c>
      <c r="AK53" s="453">
        <v>607</v>
      </c>
      <c r="AL53" s="453">
        <v>97</v>
      </c>
      <c r="AM53" s="453">
        <v>3</v>
      </c>
      <c r="AN53" s="453">
        <v>0</v>
      </c>
      <c r="AO53" s="453">
        <v>0</v>
      </c>
      <c r="AP53" s="454">
        <f>SUM(S53:AO53)+R53+C53+D53</f>
        <v>2339</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SUM(E54:Q54)</f>
        <v>0</v>
      </c>
      <c r="S54" s="453">
        <v>0</v>
      </c>
      <c r="T54" s="453">
        <v>0</v>
      </c>
      <c r="U54" s="453">
        <v>0</v>
      </c>
      <c r="V54" s="453">
        <v>0</v>
      </c>
      <c r="W54" s="453">
        <v>11</v>
      </c>
      <c r="X54" s="453">
        <v>0</v>
      </c>
      <c r="Y54" s="453">
        <v>0</v>
      </c>
      <c r="Z54" s="453">
        <v>0</v>
      </c>
      <c r="AA54" s="453">
        <v>0</v>
      </c>
      <c r="AB54" s="453">
        <v>0</v>
      </c>
      <c r="AC54" s="453">
        <v>0</v>
      </c>
      <c r="AD54" s="453">
        <v>0</v>
      </c>
      <c r="AE54" s="453">
        <v>0</v>
      </c>
      <c r="AF54" s="453">
        <v>0</v>
      </c>
      <c r="AG54" s="453">
        <v>4</v>
      </c>
      <c r="AH54" s="453">
        <v>330</v>
      </c>
      <c r="AI54" s="453">
        <v>138</v>
      </c>
      <c r="AJ54" s="453">
        <v>45</v>
      </c>
      <c r="AK54" s="453">
        <v>73</v>
      </c>
      <c r="AL54" s="453">
        <v>5</v>
      </c>
      <c r="AM54" s="453">
        <v>0</v>
      </c>
      <c r="AN54" s="453">
        <v>0</v>
      </c>
      <c r="AO54" s="453">
        <v>0</v>
      </c>
      <c r="AP54" s="454">
        <f>SUM(S54:AO54)+R54+C54+D54</f>
        <v>606</v>
      </c>
    </row>
    <row r="55" spans="1:42" s="220" customFormat="1" ht="26.4" customHeight="1" x14ac:dyDescent="0.35">
      <c r="A55" s="218" t="s">
        <v>75</v>
      </c>
      <c r="B55" s="225"/>
      <c r="C55" s="457">
        <f t="shared" ref="C55:AP55" si="19">SUM(C56:C60)</f>
        <v>0</v>
      </c>
      <c r="D55" s="457">
        <f t="shared" si="19"/>
        <v>0</v>
      </c>
      <c r="E55" s="457">
        <f t="shared" si="19"/>
        <v>0</v>
      </c>
      <c r="F55" s="457">
        <f t="shared" si="19"/>
        <v>0</v>
      </c>
      <c r="G55" s="457">
        <f t="shared" si="19"/>
        <v>0</v>
      </c>
      <c r="H55" s="457">
        <f t="shared" si="19"/>
        <v>0</v>
      </c>
      <c r="I55" s="457">
        <f t="shared" si="19"/>
        <v>0</v>
      </c>
      <c r="J55" s="457">
        <f t="shared" si="19"/>
        <v>0</v>
      </c>
      <c r="K55" s="457">
        <f t="shared" si="19"/>
        <v>0</v>
      </c>
      <c r="L55" s="457">
        <f t="shared" si="19"/>
        <v>0</v>
      </c>
      <c r="M55" s="457">
        <f t="shared" si="19"/>
        <v>0</v>
      </c>
      <c r="N55" s="457">
        <f t="shared" si="19"/>
        <v>0</v>
      </c>
      <c r="O55" s="457">
        <f t="shared" si="19"/>
        <v>0</v>
      </c>
      <c r="P55" s="457">
        <f t="shared" si="19"/>
        <v>0</v>
      </c>
      <c r="Q55" s="457">
        <f t="shared" si="19"/>
        <v>0</v>
      </c>
      <c r="R55" s="457">
        <f t="shared" si="19"/>
        <v>0</v>
      </c>
      <c r="S55" s="457">
        <f t="shared" si="19"/>
        <v>0</v>
      </c>
      <c r="T55" s="457">
        <f t="shared" si="19"/>
        <v>5</v>
      </c>
      <c r="U55" s="457">
        <f t="shared" si="19"/>
        <v>0</v>
      </c>
      <c r="V55" s="457">
        <f t="shared" si="19"/>
        <v>0</v>
      </c>
      <c r="W55" s="457">
        <f t="shared" si="19"/>
        <v>38</v>
      </c>
      <c r="X55" s="457">
        <f t="shared" si="19"/>
        <v>19</v>
      </c>
      <c r="Y55" s="457">
        <f t="shared" si="19"/>
        <v>0</v>
      </c>
      <c r="Z55" s="457">
        <f t="shared" si="19"/>
        <v>0</v>
      </c>
      <c r="AA55" s="457">
        <f t="shared" si="19"/>
        <v>0</v>
      </c>
      <c r="AB55" s="457">
        <f t="shared" si="19"/>
        <v>0</v>
      </c>
      <c r="AC55" s="457">
        <f t="shared" si="19"/>
        <v>0</v>
      </c>
      <c r="AD55" s="457">
        <f t="shared" si="19"/>
        <v>0</v>
      </c>
      <c r="AE55" s="457">
        <f t="shared" si="19"/>
        <v>0</v>
      </c>
      <c r="AF55" s="457">
        <f t="shared" si="19"/>
        <v>0</v>
      </c>
      <c r="AG55" s="457">
        <f t="shared" si="19"/>
        <v>3</v>
      </c>
      <c r="AH55" s="457">
        <f t="shared" si="19"/>
        <v>963</v>
      </c>
      <c r="AI55" s="457">
        <f t="shared" si="19"/>
        <v>744</v>
      </c>
      <c r="AJ55" s="457">
        <f t="shared" si="19"/>
        <v>300</v>
      </c>
      <c r="AK55" s="457">
        <f t="shared" si="19"/>
        <v>384</v>
      </c>
      <c r="AL55" s="457">
        <f t="shared" si="19"/>
        <v>33</v>
      </c>
      <c r="AM55" s="457">
        <f t="shared" si="19"/>
        <v>2</v>
      </c>
      <c r="AN55" s="457">
        <f t="shared" si="19"/>
        <v>0</v>
      </c>
      <c r="AO55" s="457">
        <f t="shared" si="19"/>
        <v>0</v>
      </c>
      <c r="AP55" s="458">
        <f t="shared" si="19"/>
        <v>2491</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0</v>
      </c>
      <c r="U56" s="453">
        <v>0</v>
      </c>
      <c r="V56" s="453">
        <v>0</v>
      </c>
      <c r="W56" s="453">
        <v>14</v>
      </c>
      <c r="X56" s="453">
        <v>0</v>
      </c>
      <c r="Y56" s="453">
        <v>0</v>
      </c>
      <c r="Z56" s="453">
        <v>0</v>
      </c>
      <c r="AA56" s="453">
        <v>0</v>
      </c>
      <c r="AB56" s="453">
        <v>0</v>
      </c>
      <c r="AC56" s="453">
        <v>0</v>
      </c>
      <c r="AD56" s="453">
        <v>0</v>
      </c>
      <c r="AE56" s="453">
        <v>0</v>
      </c>
      <c r="AF56" s="453">
        <v>0</v>
      </c>
      <c r="AG56" s="453">
        <v>0</v>
      </c>
      <c r="AH56" s="453">
        <v>276</v>
      </c>
      <c r="AI56" s="453">
        <v>112</v>
      </c>
      <c r="AJ56" s="453">
        <v>72</v>
      </c>
      <c r="AK56" s="453">
        <v>38</v>
      </c>
      <c r="AL56" s="453">
        <v>6</v>
      </c>
      <c r="AM56" s="453">
        <v>0</v>
      </c>
      <c r="AN56" s="453">
        <v>0</v>
      </c>
      <c r="AO56" s="453">
        <v>0</v>
      </c>
      <c r="AP56" s="454">
        <f>SUM(S56:AO56)+R56+C56+D56</f>
        <v>518</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0</v>
      </c>
      <c r="U57" s="453">
        <v>0</v>
      </c>
      <c r="V57" s="453">
        <v>0</v>
      </c>
      <c r="W57" s="453">
        <v>8</v>
      </c>
      <c r="X57" s="453">
        <v>1</v>
      </c>
      <c r="Y57" s="453">
        <v>0</v>
      </c>
      <c r="Z57" s="453">
        <v>0</v>
      </c>
      <c r="AA57" s="453">
        <v>0</v>
      </c>
      <c r="AB57" s="453">
        <v>0</v>
      </c>
      <c r="AC57" s="453">
        <v>0</v>
      </c>
      <c r="AD57" s="453">
        <v>0</v>
      </c>
      <c r="AE57" s="453">
        <v>0</v>
      </c>
      <c r="AF57" s="453">
        <v>0</v>
      </c>
      <c r="AG57" s="453">
        <v>2</v>
      </c>
      <c r="AH57" s="453">
        <v>107</v>
      </c>
      <c r="AI57" s="453">
        <v>158</v>
      </c>
      <c r="AJ57" s="453">
        <v>26</v>
      </c>
      <c r="AK57" s="453">
        <v>101</v>
      </c>
      <c r="AL57" s="453">
        <v>11</v>
      </c>
      <c r="AM57" s="453">
        <v>0</v>
      </c>
      <c r="AN57" s="453">
        <v>0</v>
      </c>
      <c r="AO57" s="453">
        <v>0</v>
      </c>
      <c r="AP57" s="454">
        <f>SUM(S57:AO57)+R57+C57+D57</f>
        <v>414</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3</v>
      </c>
      <c r="U58" s="453">
        <v>0</v>
      </c>
      <c r="V58" s="453">
        <v>0</v>
      </c>
      <c r="W58" s="453">
        <v>2</v>
      </c>
      <c r="X58" s="453">
        <v>1</v>
      </c>
      <c r="Y58" s="453">
        <v>0</v>
      </c>
      <c r="Z58" s="453">
        <v>0</v>
      </c>
      <c r="AA58" s="453">
        <v>0</v>
      </c>
      <c r="AB58" s="453">
        <v>0</v>
      </c>
      <c r="AC58" s="453">
        <v>0</v>
      </c>
      <c r="AD58" s="453">
        <v>0</v>
      </c>
      <c r="AE58" s="453">
        <v>0</v>
      </c>
      <c r="AF58" s="453">
        <v>0</v>
      </c>
      <c r="AG58" s="453">
        <v>1</v>
      </c>
      <c r="AH58" s="453">
        <v>197</v>
      </c>
      <c r="AI58" s="453">
        <v>139</v>
      </c>
      <c r="AJ58" s="453">
        <v>68</v>
      </c>
      <c r="AK58" s="453">
        <v>104</v>
      </c>
      <c r="AL58" s="453">
        <v>3</v>
      </c>
      <c r="AM58" s="453">
        <v>0</v>
      </c>
      <c r="AN58" s="453">
        <v>0</v>
      </c>
      <c r="AO58" s="453">
        <v>0</v>
      </c>
      <c r="AP58" s="454">
        <f>SUM(S58:AO58)+R58+C58+D58</f>
        <v>518</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0</v>
      </c>
      <c r="U59" s="453">
        <v>0</v>
      </c>
      <c r="V59" s="453">
        <v>0</v>
      </c>
      <c r="W59" s="453">
        <v>10</v>
      </c>
      <c r="X59" s="453">
        <v>4</v>
      </c>
      <c r="Y59" s="453">
        <v>0</v>
      </c>
      <c r="Z59" s="453">
        <v>0</v>
      </c>
      <c r="AA59" s="453">
        <v>0</v>
      </c>
      <c r="AB59" s="453">
        <v>0</v>
      </c>
      <c r="AC59" s="453">
        <v>0</v>
      </c>
      <c r="AD59" s="453">
        <v>0</v>
      </c>
      <c r="AE59" s="453">
        <v>0</v>
      </c>
      <c r="AF59" s="453">
        <v>0</v>
      </c>
      <c r="AG59" s="453">
        <v>0</v>
      </c>
      <c r="AH59" s="453">
        <v>232</v>
      </c>
      <c r="AI59" s="453">
        <v>152</v>
      </c>
      <c r="AJ59" s="453">
        <v>117</v>
      </c>
      <c r="AK59" s="453">
        <v>70</v>
      </c>
      <c r="AL59" s="453">
        <v>13</v>
      </c>
      <c r="AM59" s="453">
        <v>2</v>
      </c>
      <c r="AN59" s="453">
        <v>0</v>
      </c>
      <c r="AO59" s="453">
        <v>0</v>
      </c>
      <c r="AP59" s="454">
        <f>SUM(S59:AO59)+R59+C59+D59</f>
        <v>600</v>
      </c>
    </row>
    <row r="60" spans="1:42" s="216" customFormat="1" ht="21" customHeight="1" x14ac:dyDescent="0.35">
      <c r="A60" s="224"/>
      <c r="B60" s="215" t="s">
        <v>80</v>
      </c>
      <c r="C60" s="453">
        <v>0</v>
      </c>
      <c r="D60" s="453">
        <v>0</v>
      </c>
      <c r="E60" s="453">
        <v>0</v>
      </c>
      <c r="F60" s="453">
        <v>0</v>
      </c>
      <c r="G60" s="453">
        <v>0</v>
      </c>
      <c r="H60" s="453">
        <v>0</v>
      </c>
      <c r="I60" s="453">
        <v>0</v>
      </c>
      <c r="J60" s="453">
        <v>0</v>
      </c>
      <c r="K60" s="453">
        <v>0</v>
      </c>
      <c r="L60" s="453">
        <v>0</v>
      </c>
      <c r="M60" s="453">
        <v>0</v>
      </c>
      <c r="N60" s="453">
        <v>0</v>
      </c>
      <c r="O60" s="453">
        <v>0</v>
      </c>
      <c r="P60" s="453">
        <v>0</v>
      </c>
      <c r="Q60" s="453">
        <v>0</v>
      </c>
      <c r="R60" s="453">
        <f>SUM(E60:Q60)</f>
        <v>0</v>
      </c>
      <c r="S60" s="453">
        <v>0</v>
      </c>
      <c r="T60" s="453">
        <v>2</v>
      </c>
      <c r="U60" s="453">
        <v>0</v>
      </c>
      <c r="V60" s="453">
        <v>0</v>
      </c>
      <c r="W60" s="453">
        <v>4</v>
      </c>
      <c r="X60" s="453">
        <v>13</v>
      </c>
      <c r="Y60" s="453">
        <v>0</v>
      </c>
      <c r="Z60" s="453">
        <v>0</v>
      </c>
      <c r="AA60" s="453">
        <v>0</v>
      </c>
      <c r="AB60" s="453">
        <v>0</v>
      </c>
      <c r="AC60" s="453">
        <v>0</v>
      </c>
      <c r="AD60" s="453">
        <v>0</v>
      </c>
      <c r="AE60" s="453">
        <v>0</v>
      </c>
      <c r="AF60" s="453">
        <v>0</v>
      </c>
      <c r="AG60" s="453">
        <v>0</v>
      </c>
      <c r="AH60" s="453">
        <v>151</v>
      </c>
      <c r="AI60" s="453">
        <v>183</v>
      </c>
      <c r="AJ60" s="453">
        <v>17</v>
      </c>
      <c r="AK60" s="453">
        <v>71</v>
      </c>
      <c r="AL60" s="453">
        <v>0</v>
      </c>
      <c r="AM60" s="453">
        <v>0</v>
      </c>
      <c r="AN60" s="453">
        <v>0</v>
      </c>
      <c r="AO60" s="453">
        <v>0</v>
      </c>
      <c r="AP60" s="454">
        <f>SUM(S60:AO60)+R60+C60+D60</f>
        <v>441</v>
      </c>
    </row>
    <row r="61" spans="1:42" s="220" customFormat="1" ht="26.4" customHeight="1" x14ac:dyDescent="0.35">
      <c r="A61" s="218" t="s">
        <v>81</v>
      </c>
      <c r="B61" s="225"/>
      <c r="C61" s="457">
        <f>SUM(C62:C64)</f>
        <v>0</v>
      </c>
      <c r="D61" s="457">
        <f t="shared" ref="D61:P61" si="20">SUM(D62:D64)</f>
        <v>0</v>
      </c>
      <c r="E61" s="457">
        <f t="shared" si="20"/>
        <v>0</v>
      </c>
      <c r="F61" s="457">
        <f t="shared" si="20"/>
        <v>0</v>
      </c>
      <c r="G61" s="457">
        <f t="shared" si="20"/>
        <v>0</v>
      </c>
      <c r="H61" s="457">
        <f t="shared" si="20"/>
        <v>0</v>
      </c>
      <c r="I61" s="457">
        <f t="shared" si="20"/>
        <v>0</v>
      </c>
      <c r="J61" s="457">
        <f t="shared" si="20"/>
        <v>0</v>
      </c>
      <c r="K61" s="457">
        <f t="shared" si="20"/>
        <v>0</v>
      </c>
      <c r="L61" s="457">
        <f t="shared" si="20"/>
        <v>0</v>
      </c>
      <c r="M61" s="457">
        <f t="shared" si="20"/>
        <v>0</v>
      </c>
      <c r="N61" s="457">
        <f t="shared" si="20"/>
        <v>0</v>
      </c>
      <c r="O61" s="457">
        <f t="shared" si="20"/>
        <v>0</v>
      </c>
      <c r="P61" s="457">
        <f t="shared" si="20"/>
        <v>0</v>
      </c>
      <c r="Q61" s="457">
        <f t="shared" ref="Q61:AP61" si="21">SUM(Q62:Q64)</f>
        <v>0</v>
      </c>
      <c r="R61" s="457">
        <f t="shared" si="21"/>
        <v>0</v>
      </c>
      <c r="S61" s="457">
        <f t="shared" si="21"/>
        <v>0</v>
      </c>
      <c r="T61" s="457">
        <f t="shared" si="21"/>
        <v>6</v>
      </c>
      <c r="U61" s="457">
        <f t="shared" si="21"/>
        <v>0</v>
      </c>
      <c r="V61" s="457">
        <f t="shared" si="21"/>
        <v>0</v>
      </c>
      <c r="W61" s="457">
        <f t="shared" si="21"/>
        <v>87</v>
      </c>
      <c r="X61" s="457">
        <f t="shared" si="21"/>
        <v>59</v>
      </c>
      <c r="Y61" s="457">
        <f t="shared" si="21"/>
        <v>0</v>
      </c>
      <c r="Z61" s="457">
        <f t="shared" si="21"/>
        <v>0</v>
      </c>
      <c r="AA61" s="457">
        <f t="shared" si="21"/>
        <v>0</v>
      </c>
      <c r="AB61" s="457">
        <f t="shared" si="21"/>
        <v>1</v>
      </c>
      <c r="AC61" s="457">
        <f t="shared" si="21"/>
        <v>0</v>
      </c>
      <c r="AD61" s="457">
        <f t="shared" si="21"/>
        <v>4</v>
      </c>
      <c r="AE61" s="457">
        <f t="shared" si="21"/>
        <v>4</v>
      </c>
      <c r="AF61" s="457">
        <f t="shared" si="21"/>
        <v>0</v>
      </c>
      <c r="AG61" s="457">
        <f t="shared" si="21"/>
        <v>1</v>
      </c>
      <c r="AH61" s="457">
        <f t="shared" si="21"/>
        <v>1371</v>
      </c>
      <c r="AI61" s="457">
        <f t="shared" si="21"/>
        <v>611</v>
      </c>
      <c r="AJ61" s="457">
        <f t="shared" si="21"/>
        <v>2</v>
      </c>
      <c r="AK61" s="457">
        <f t="shared" si="21"/>
        <v>390</v>
      </c>
      <c r="AL61" s="457">
        <f t="shared" si="21"/>
        <v>37</v>
      </c>
      <c r="AM61" s="457">
        <f t="shared" si="21"/>
        <v>2</v>
      </c>
      <c r="AN61" s="457">
        <f t="shared" si="21"/>
        <v>0</v>
      </c>
      <c r="AO61" s="457">
        <f t="shared" si="21"/>
        <v>0</v>
      </c>
      <c r="AP61" s="458">
        <f t="shared" si="21"/>
        <v>2575</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2</v>
      </c>
      <c r="U62" s="453">
        <v>0</v>
      </c>
      <c r="V62" s="453">
        <v>0</v>
      </c>
      <c r="W62" s="453">
        <v>8</v>
      </c>
      <c r="X62" s="453">
        <v>10</v>
      </c>
      <c r="Y62" s="453">
        <v>0</v>
      </c>
      <c r="Z62" s="453">
        <v>0</v>
      </c>
      <c r="AA62" s="453">
        <v>0</v>
      </c>
      <c r="AB62" s="453">
        <v>0</v>
      </c>
      <c r="AC62" s="453">
        <v>0</v>
      </c>
      <c r="AD62" s="453">
        <v>0</v>
      </c>
      <c r="AE62" s="453">
        <v>0</v>
      </c>
      <c r="AF62" s="453">
        <v>0</v>
      </c>
      <c r="AG62" s="453">
        <v>0</v>
      </c>
      <c r="AH62" s="453">
        <v>354</v>
      </c>
      <c r="AI62" s="453">
        <v>156</v>
      </c>
      <c r="AJ62" s="453">
        <v>0</v>
      </c>
      <c r="AK62" s="453">
        <v>45</v>
      </c>
      <c r="AL62" s="453">
        <v>19</v>
      </c>
      <c r="AM62" s="453">
        <v>0</v>
      </c>
      <c r="AN62" s="453">
        <v>0</v>
      </c>
      <c r="AO62" s="453">
        <v>0</v>
      </c>
      <c r="AP62" s="454">
        <f>SUM(S62:AO62)+R62+C62+D62</f>
        <v>594</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0</v>
      </c>
      <c r="R63" s="453">
        <f>SUM(E63:Q63)</f>
        <v>0</v>
      </c>
      <c r="S63" s="453">
        <v>0</v>
      </c>
      <c r="T63" s="453">
        <v>3</v>
      </c>
      <c r="U63" s="453">
        <v>0</v>
      </c>
      <c r="V63" s="453">
        <v>0</v>
      </c>
      <c r="W63" s="453">
        <v>68</v>
      </c>
      <c r="X63" s="453">
        <v>35</v>
      </c>
      <c r="Y63" s="453">
        <v>0</v>
      </c>
      <c r="Z63" s="453">
        <v>0</v>
      </c>
      <c r="AA63" s="453">
        <v>0</v>
      </c>
      <c r="AB63" s="453">
        <v>1</v>
      </c>
      <c r="AC63" s="453">
        <v>0</v>
      </c>
      <c r="AD63" s="453">
        <v>4</v>
      </c>
      <c r="AE63" s="453">
        <v>1</v>
      </c>
      <c r="AF63" s="453">
        <v>0</v>
      </c>
      <c r="AG63" s="453">
        <v>1</v>
      </c>
      <c r="AH63" s="453">
        <v>799</v>
      </c>
      <c r="AI63" s="453">
        <v>394</v>
      </c>
      <c r="AJ63" s="453">
        <v>2</v>
      </c>
      <c r="AK63" s="453">
        <v>301</v>
      </c>
      <c r="AL63" s="453">
        <v>16</v>
      </c>
      <c r="AM63" s="453">
        <v>2</v>
      </c>
      <c r="AN63" s="453">
        <v>0</v>
      </c>
      <c r="AO63" s="453">
        <v>0</v>
      </c>
      <c r="AP63" s="454">
        <f>SUM(S63:AO63)+R63+C63+D63</f>
        <v>1627</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1</v>
      </c>
      <c r="U64" s="453">
        <v>0</v>
      </c>
      <c r="V64" s="453">
        <v>0</v>
      </c>
      <c r="W64" s="453">
        <v>11</v>
      </c>
      <c r="X64" s="453">
        <v>14</v>
      </c>
      <c r="Y64" s="453">
        <v>0</v>
      </c>
      <c r="Z64" s="453">
        <v>0</v>
      </c>
      <c r="AA64" s="453">
        <v>0</v>
      </c>
      <c r="AB64" s="453">
        <v>0</v>
      </c>
      <c r="AC64" s="453">
        <v>0</v>
      </c>
      <c r="AD64" s="453">
        <v>0</v>
      </c>
      <c r="AE64" s="453">
        <v>3</v>
      </c>
      <c r="AF64" s="453">
        <v>0</v>
      </c>
      <c r="AG64" s="453">
        <v>0</v>
      </c>
      <c r="AH64" s="453">
        <v>218</v>
      </c>
      <c r="AI64" s="453">
        <v>61</v>
      </c>
      <c r="AJ64" s="453">
        <v>0</v>
      </c>
      <c r="AK64" s="453">
        <v>44</v>
      </c>
      <c r="AL64" s="453">
        <v>2</v>
      </c>
      <c r="AM64" s="453">
        <v>0</v>
      </c>
      <c r="AN64" s="453">
        <v>0</v>
      </c>
      <c r="AO64" s="453">
        <v>0</v>
      </c>
      <c r="AP64" s="454">
        <f>SUM(S64:AO64)+R64+C64+D64</f>
        <v>354</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f t="shared" ref="R65:R66" si="22">SUM(E65:Q65)</f>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0</v>
      </c>
      <c r="AJ65" s="457">
        <v>0</v>
      </c>
      <c r="AK65" s="457">
        <v>0</v>
      </c>
      <c r="AL65" s="457">
        <v>0</v>
      </c>
      <c r="AM65" s="457">
        <v>0</v>
      </c>
      <c r="AN65" s="457">
        <v>0</v>
      </c>
      <c r="AO65" s="457">
        <v>0</v>
      </c>
      <c r="AP65" s="458">
        <f t="shared" ref="AP65" si="23">SUM(S65:AO65)+R65+C65+D65</f>
        <v>0</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f t="shared" si="22"/>
        <v>0</v>
      </c>
      <c r="S66" s="457">
        <v>0</v>
      </c>
      <c r="T66" s="457">
        <v>1</v>
      </c>
      <c r="U66" s="457">
        <v>0</v>
      </c>
      <c r="V66" s="457">
        <v>0</v>
      </c>
      <c r="W66" s="457">
        <v>4</v>
      </c>
      <c r="X66" s="457">
        <v>2</v>
      </c>
      <c r="Y66" s="457">
        <v>2</v>
      </c>
      <c r="Z66" s="457">
        <v>0</v>
      </c>
      <c r="AA66" s="457">
        <v>0</v>
      </c>
      <c r="AB66" s="457">
        <v>0</v>
      </c>
      <c r="AC66" s="457">
        <v>0</v>
      </c>
      <c r="AD66" s="457">
        <v>0</v>
      </c>
      <c r="AE66" s="457">
        <v>0</v>
      </c>
      <c r="AF66" s="457">
        <v>0</v>
      </c>
      <c r="AG66" s="457">
        <v>0</v>
      </c>
      <c r="AH66" s="457">
        <v>267</v>
      </c>
      <c r="AI66" s="457">
        <v>313</v>
      </c>
      <c r="AJ66" s="457">
        <v>0</v>
      </c>
      <c r="AK66" s="457">
        <v>142</v>
      </c>
      <c r="AL66" s="457">
        <v>62</v>
      </c>
      <c r="AM66" s="457">
        <v>0</v>
      </c>
      <c r="AN66" s="457">
        <v>0</v>
      </c>
      <c r="AO66" s="457">
        <v>0</v>
      </c>
      <c r="AP66" s="458">
        <f t="shared" ref="AP66" si="24">SUM(S66:AO66)+R66+C66+D66</f>
        <v>793</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5">C8+C10+C39</f>
        <v>0</v>
      </c>
      <c r="D68" s="228">
        <f t="shared" si="25"/>
        <v>0</v>
      </c>
      <c r="E68" s="228">
        <f t="shared" si="25"/>
        <v>3</v>
      </c>
      <c r="F68" s="228">
        <f t="shared" si="25"/>
        <v>0</v>
      </c>
      <c r="G68" s="228">
        <f t="shared" si="25"/>
        <v>0</v>
      </c>
      <c r="H68" s="228">
        <f t="shared" si="25"/>
        <v>0</v>
      </c>
      <c r="I68" s="228">
        <f t="shared" si="25"/>
        <v>0</v>
      </c>
      <c r="J68" s="228">
        <f t="shared" si="25"/>
        <v>0</v>
      </c>
      <c r="K68" s="228">
        <f t="shared" si="25"/>
        <v>0</v>
      </c>
      <c r="L68" s="228">
        <f t="shared" si="25"/>
        <v>0</v>
      </c>
      <c r="M68" s="228">
        <f t="shared" si="25"/>
        <v>0</v>
      </c>
      <c r="N68" s="228">
        <f t="shared" si="25"/>
        <v>0</v>
      </c>
      <c r="O68" s="228">
        <f t="shared" si="25"/>
        <v>0</v>
      </c>
      <c r="P68" s="228">
        <f t="shared" si="25"/>
        <v>0</v>
      </c>
      <c r="Q68" s="228">
        <f t="shared" si="25"/>
        <v>1</v>
      </c>
      <c r="R68" s="228">
        <f t="shared" si="25"/>
        <v>4</v>
      </c>
      <c r="S68" s="228">
        <f t="shared" si="25"/>
        <v>2</v>
      </c>
      <c r="T68" s="228">
        <f t="shared" si="25"/>
        <v>317</v>
      </c>
      <c r="U68" s="228">
        <f t="shared" si="25"/>
        <v>2</v>
      </c>
      <c r="V68" s="228">
        <f t="shared" si="25"/>
        <v>0</v>
      </c>
      <c r="W68" s="228">
        <f t="shared" si="25"/>
        <v>2003</v>
      </c>
      <c r="X68" s="228">
        <f t="shared" si="25"/>
        <v>410</v>
      </c>
      <c r="Y68" s="228">
        <f t="shared" si="25"/>
        <v>3</v>
      </c>
      <c r="Z68" s="228">
        <f t="shared" si="25"/>
        <v>2</v>
      </c>
      <c r="AA68" s="228">
        <f t="shared" si="25"/>
        <v>0</v>
      </c>
      <c r="AB68" s="228">
        <f t="shared" si="25"/>
        <v>8</v>
      </c>
      <c r="AC68" s="228">
        <f t="shared" si="25"/>
        <v>7</v>
      </c>
      <c r="AD68" s="228">
        <f t="shared" si="25"/>
        <v>27</v>
      </c>
      <c r="AE68" s="228">
        <f t="shared" si="25"/>
        <v>88</v>
      </c>
      <c r="AF68" s="228">
        <f t="shared" si="25"/>
        <v>6</v>
      </c>
      <c r="AG68" s="228">
        <f t="shared" si="25"/>
        <v>1001</v>
      </c>
      <c r="AH68" s="228">
        <f t="shared" si="25"/>
        <v>21065</v>
      </c>
      <c r="AI68" s="228">
        <f>AI8+AI10+AI39</f>
        <v>19533</v>
      </c>
      <c r="AJ68" s="228">
        <f t="shared" si="25"/>
        <v>3675</v>
      </c>
      <c r="AK68" s="228">
        <f t="shared" si="25"/>
        <v>13331</v>
      </c>
      <c r="AL68" s="228">
        <f t="shared" si="25"/>
        <v>2114</v>
      </c>
      <c r="AM68" s="228">
        <f t="shared" si="25"/>
        <v>75</v>
      </c>
      <c r="AN68" s="228">
        <f t="shared" si="25"/>
        <v>0</v>
      </c>
      <c r="AO68" s="228">
        <f t="shared" si="25"/>
        <v>142</v>
      </c>
      <c r="AP68" s="229">
        <f t="shared" si="25"/>
        <v>63815</v>
      </c>
    </row>
    <row r="69" spans="1:42" s="354" customFormat="1" ht="18" customHeight="1" x14ac:dyDescent="0.3">
      <c r="A69" s="370" t="s">
        <v>253</v>
      </c>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P147"/>
  <sheetViews>
    <sheetView showGridLines="0" view="pageBreakPreview" topLeftCell="Z34" zoomScale="72" zoomScaleNormal="80" zoomScaleSheetLayoutView="72"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4" t="str">
        <f>"et par lieu de travail au "&amp;Feuil1!A7&amp;" "&amp;Feuil1!A8&amp;""</f>
        <v>et par lieu de travail au 31 décembre 2022</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207</v>
      </c>
    </row>
    <row r="3" spans="1:42" s="197" customFormat="1" ht="27.9" customHeight="1" x14ac:dyDescent="0.4">
      <c r="T3" s="198"/>
      <c r="U3" s="235" t="s">
        <v>6</v>
      </c>
      <c r="V3" s="236" t="s">
        <v>9</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210</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74</v>
      </c>
      <c r="R8" s="451">
        <f t="shared" si="0"/>
        <v>74</v>
      </c>
      <c r="S8" s="451">
        <f t="shared" si="0"/>
        <v>0</v>
      </c>
      <c r="T8" s="451">
        <f t="shared" si="0"/>
        <v>197</v>
      </c>
      <c r="U8" s="451">
        <f t="shared" si="0"/>
        <v>39</v>
      </c>
      <c r="V8" s="451">
        <f t="shared" si="0"/>
        <v>0</v>
      </c>
      <c r="W8" s="451">
        <f t="shared" si="0"/>
        <v>6459</v>
      </c>
      <c r="X8" s="451">
        <f t="shared" si="0"/>
        <v>49</v>
      </c>
      <c r="Y8" s="451">
        <f t="shared" si="0"/>
        <v>1568</v>
      </c>
      <c r="Z8" s="451">
        <f t="shared" si="0"/>
        <v>3340</v>
      </c>
      <c r="AA8" s="451">
        <f t="shared" si="0"/>
        <v>262</v>
      </c>
      <c r="AB8" s="451">
        <f t="shared" si="0"/>
        <v>1312</v>
      </c>
      <c r="AC8" s="451">
        <f t="shared" si="0"/>
        <v>44</v>
      </c>
      <c r="AD8" s="451">
        <f t="shared" si="0"/>
        <v>147</v>
      </c>
      <c r="AE8" s="451">
        <f t="shared" si="0"/>
        <v>3020</v>
      </c>
      <c r="AF8" s="451">
        <f t="shared" si="0"/>
        <v>125</v>
      </c>
      <c r="AG8" s="451">
        <f t="shared" si="0"/>
        <v>625</v>
      </c>
      <c r="AH8" s="451">
        <f t="shared" si="0"/>
        <v>11503</v>
      </c>
      <c r="AI8" s="451">
        <f t="shared" si="0"/>
        <v>12118</v>
      </c>
      <c r="AJ8" s="451">
        <f t="shared" si="0"/>
        <v>2173</v>
      </c>
      <c r="AK8" s="451">
        <f t="shared" si="0"/>
        <v>949</v>
      </c>
      <c r="AL8" s="451">
        <f t="shared" si="0"/>
        <v>939</v>
      </c>
      <c r="AM8" s="451">
        <f t="shared" si="0"/>
        <v>68</v>
      </c>
      <c r="AN8" s="451">
        <f t="shared" si="0"/>
        <v>0</v>
      </c>
      <c r="AO8" s="451">
        <f t="shared" si="0"/>
        <v>956</v>
      </c>
      <c r="AP8" s="452">
        <f t="shared" si="0"/>
        <v>45967</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74</v>
      </c>
      <c r="R9" s="453">
        <f>SUM(E9:Q9)</f>
        <v>74</v>
      </c>
      <c r="S9" s="453">
        <v>0</v>
      </c>
      <c r="T9" s="453">
        <v>197</v>
      </c>
      <c r="U9" s="453">
        <v>39</v>
      </c>
      <c r="V9" s="453">
        <v>0</v>
      </c>
      <c r="W9" s="453">
        <v>6459</v>
      </c>
      <c r="X9" s="453">
        <v>49</v>
      </c>
      <c r="Y9" s="453">
        <v>1568</v>
      </c>
      <c r="Z9" s="453">
        <v>3340</v>
      </c>
      <c r="AA9" s="453">
        <v>262</v>
      </c>
      <c r="AB9" s="453">
        <v>1312</v>
      </c>
      <c r="AC9" s="453">
        <v>44</v>
      </c>
      <c r="AD9" s="453">
        <v>147</v>
      </c>
      <c r="AE9" s="453">
        <v>3020</v>
      </c>
      <c r="AF9" s="453">
        <v>125</v>
      </c>
      <c r="AG9" s="453">
        <v>625</v>
      </c>
      <c r="AH9" s="453">
        <v>11503</v>
      </c>
      <c r="AI9" s="453">
        <v>12118</v>
      </c>
      <c r="AJ9" s="453">
        <v>2173</v>
      </c>
      <c r="AK9" s="453">
        <v>949</v>
      </c>
      <c r="AL9" s="453">
        <v>939</v>
      </c>
      <c r="AM9" s="453">
        <v>68</v>
      </c>
      <c r="AN9" s="453">
        <v>0</v>
      </c>
      <c r="AO9" s="453">
        <v>956</v>
      </c>
      <c r="AP9" s="454">
        <f>SUM(S9:AO9)+R9+C9+D9</f>
        <v>45967</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49</v>
      </c>
      <c r="R10" s="455">
        <f t="shared" si="1"/>
        <v>49</v>
      </c>
      <c r="S10" s="455">
        <f t="shared" si="1"/>
        <v>0</v>
      </c>
      <c r="T10" s="455">
        <f t="shared" si="1"/>
        <v>1224</v>
      </c>
      <c r="U10" s="455">
        <f t="shared" si="1"/>
        <v>29</v>
      </c>
      <c r="V10" s="455">
        <f t="shared" si="1"/>
        <v>0</v>
      </c>
      <c r="W10" s="455">
        <f t="shared" si="1"/>
        <v>9763</v>
      </c>
      <c r="X10" s="455">
        <f t="shared" si="1"/>
        <v>277</v>
      </c>
      <c r="Y10" s="455">
        <f t="shared" si="1"/>
        <v>32</v>
      </c>
      <c r="Z10" s="455">
        <f t="shared" si="1"/>
        <v>921</v>
      </c>
      <c r="AA10" s="455">
        <f t="shared" si="1"/>
        <v>339</v>
      </c>
      <c r="AB10" s="455">
        <f t="shared" si="1"/>
        <v>29</v>
      </c>
      <c r="AC10" s="455">
        <f t="shared" si="1"/>
        <v>14</v>
      </c>
      <c r="AD10" s="455">
        <f t="shared" si="1"/>
        <v>82</v>
      </c>
      <c r="AE10" s="455">
        <f t="shared" si="1"/>
        <v>787</v>
      </c>
      <c r="AF10" s="455">
        <f t="shared" si="1"/>
        <v>0</v>
      </c>
      <c r="AG10" s="455">
        <f t="shared" si="1"/>
        <v>877</v>
      </c>
      <c r="AH10" s="455">
        <f t="shared" si="1"/>
        <v>12208</v>
      </c>
      <c r="AI10" s="455">
        <f t="shared" si="1"/>
        <v>26634</v>
      </c>
      <c r="AJ10" s="455">
        <f t="shared" si="1"/>
        <v>2251</v>
      </c>
      <c r="AK10" s="455">
        <f t="shared" si="1"/>
        <v>3209</v>
      </c>
      <c r="AL10" s="455">
        <f t="shared" si="1"/>
        <v>2199</v>
      </c>
      <c r="AM10" s="455">
        <f t="shared" si="1"/>
        <v>93</v>
      </c>
      <c r="AN10" s="455">
        <f t="shared" si="1"/>
        <v>0</v>
      </c>
      <c r="AO10" s="455">
        <f t="shared" si="1"/>
        <v>59</v>
      </c>
      <c r="AP10" s="456">
        <f t="shared" si="1"/>
        <v>61076</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49</v>
      </c>
      <c r="R11" s="457">
        <f t="shared" si="2"/>
        <v>49</v>
      </c>
      <c r="S11" s="457">
        <f t="shared" si="2"/>
        <v>0</v>
      </c>
      <c r="T11" s="457">
        <f t="shared" si="2"/>
        <v>400</v>
      </c>
      <c r="U11" s="457">
        <f t="shared" si="2"/>
        <v>8</v>
      </c>
      <c r="V11" s="457">
        <f t="shared" si="2"/>
        <v>0</v>
      </c>
      <c r="W11" s="457">
        <f t="shared" si="2"/>
        <v>3388</v>
      </c>
      <c r="X11" s="457">
        <f t="shared" si="2"/>
        <v>31</v>
      </c>
      <c r="Y11" s="457">
        <f t="shared" si="2"/>
        <v>4</v>
      </c>
      <c r="Z11" s="457">
        <f t="shared" si="2"/>
        <v>275</v>
      </c>
      <c r="AA11" s="457">
        <f t="shared" si="2"/>
        <v>204</v>
      </c>
      <c r="AB11" s="457">
        <f t="shared" si="2"/>
        <v>18</v>
      </c>
      <c r="AC11" s="457">
        <f t="shared" si="2"/>
        <v>0</v>
      </c>
      <c r="AD11" s="457">
        <f t="shared" si="2"/>
        <v>47</v>
      </c>
      <c r="AE11" s="457">
        <f t="shared" si="2"/>
        <v>412</v>
      </c>
      <c r="AF11" s="457">
        <f t="shared" si="2"/>
        <v>0</v>
      </c>
      <c r="AG11" s="457">
        <f t="shared" si="2"/>
        <v>291</v>
      </c>
      <c r="AH11" s="457">
        <f t="shared" si="2"/>
        <v>3802</v>
      </c>
      <c r="AI11" s="457">
        <f t="shared" si="2"/>
        <v>7315</v>
      </c>
      <c r="AJ11" s="457">
        <f t="shared" si="2"/>
        <v>224</v>
      </c>
      <c r="AK11" s="457">
        <f t="shared" si="2"/>
        <v>1100</v>
      </c>
      <c r="AL11" s="457">
        <f t="shared" si="2"/>
        <v>655</v>
      </c>
      <c r="AM11" s="457">
        <f t="shared" si="2"/>
        <v>44</v>
      </c>
      <c r="AN11" s="457">
        <f t="shared" si="2"/>
        <v>0</v>
      </c>
      <c r="AO11" s="457">
        <f t="shared" si="2"/>
        <v>19</v>
      </c>
      <c r="AP11" s="458">
        <f t="shared" si="2"/>
        <v>18286</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289</v>
      </c>
      <c r="U12" s="453">
        <v>5</v>
      </c>
      <c r="V12" s="453">
        <v>0</v>
      </c>
      <c r="W12" s="453">
        <v>2309</v>
      </c>
      <c r="X12" s="453">
        <v>13</v>
      </c>
      <c r="Y12" s="453">
        <v>4</v>
      </c>
      <c r="Z12" s="453">
        <v>203</v>
      </c>
      <c r="AA12" s="453">
        <v>199</v>
      </c>
      <c r="AB12" s="453">
        <v>2</v>
      </c>
      <c r="AC12" s="453">
        <v>0</v>
      </c>
      <c r="AD12" s="453">
        <v>47</v>
      </c>
      <c r="AE12" s="453">
        <v>4</v>
      </c>
      <c r="AF12" s="453">
        <v>0</v>
      </c>
      <c r="AG12" s="453">
        <v>170</v>
      </c>
      <c r="AH12" s="453">
        <v>2422</v>
      </c>
      <c r="AI12" s="453">
        <v>5100</v>
      </c>
      <c r="AJ12" s="453">
        <v>2</v>
      </c>
      <c r="AK12" s="453">
        <v>822</v>
      </c>
      <c r="AL12" s="453">
        <v>401</v>
      </c>
      <c r="AM12" s="453">
        <v>13</v>
      </c>
      <c r="AN12" s="453">
        <v>0</v>
      </c>
      <c r="AO12" s="453">
        <v>19</v>
      </c>
      <c r="AP12" s="454">
        <f>SUM(S12:AO12)+R12+C12+D12</f>
        <v>12024</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49</v>
      </c>
      <c r="R13" s="453">
        <f>SUM(E13:Q13)</f>
        <v>49</v>
      </c>
      <c r="S13" s="453">
        <v>0</v>
      </c>
      <c r="T13" s="453">
        <v>37</v>
      </c>
      <c r="U13" s="453">
        <v>3</v>
      </c>
      <c r="V13" s="453">
        <v>0</v>
      </c>
      <c r="W13" s="453">
        <v>575</v>
      </c>
      <c r="X13" s="453">
        <v>4</v>
      </c>
      <c r="Y13" s="453">
        <v>0</v>
      </c>
      <c r="Z13" s="453">
        <v>50</v>
      </c>
      <c r="AA13" s="453">
        <v>0</v>
      </c>
      <c r="AB13" s="453">
        <v>15</v>
      </c>
      <c r="AC13" s="453">
        <v>0</v>
      </c>
      <c r="AD13" s="453">
        <v>0</v>
      </c>
      <c r="AE13" s="453">
        <v>0</v>
      </c>
      <c r="AF13" s="453">
        <v>0</v>
      </c>
      <c r="AG13" s="453">
        <v>42</v>
      </c>
      <c r="AH13" s="453">
        <v>600</v>
      </c>
      <c r="AI13" s="453">
        <v>1095</v>
      </c>
      <c r="AJ13" s="453">
        <v>0</v>
      </c>
      <c r="AK13" s="453">
        <v>101</v>
      </c>
      <c r="AL13" s="453">
        <v>89</v>
      </c>
      <c r="AM13" s="453">
        <v>31</v>
      </c>
      <c r="AN13" s="453">
        <v>0</v>
      </c>
      <c r="AO13" s="453">
        <v>0</v>
      </c>
      <c r="AP13" s="454">
        <f>SUM(S13:AO13)+R13+C13+D13</f>
        <v>2691</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74</v>
      </c>
      <c r="U14" s="453">
        <v>0</v>
      </c>
      <c r="V14" s="453">
        <v>0</v>
      </c>
      <c r="W14" s="453">
        <v>504</v>
      </c>
      <c r="X14" s="453">
        <v>14</v>
      </c>
      <c r="Y14" s="453">
        <v>0</v>
      </c>
      <c r="Z14" s="453">
        <v>22</v>
      </c>
      <c r="AA14" s="453">
        <v>5</v>
      </c>
      <c r="AB14" s="453">
        <v>1</v>
      </c>
      <c r="AC14" s="453">
        <v>0</v>
      </c>
      <c r="AD14" s="453">
        <v>0</v>
      </c>
      <c r="AE14" s="453">
        <v>408</v>
      </c>
      <c r="AF14" s="453">
        <v>0</v>
      </c>
      <c r="AG14" s="453">
        <v>79</v>
      </c>
      <c r="AH14" s="453">
        <v>780</v>
      </c>
      <c r="AI14" s="453">
        <v>1120</v>
      </c>
      <c r="AJ14" s="453">
        <v>222</v>
      </c>
      <c r="AK14" s="453">
        <v>177</v>
      </c>
      <c r="AL14" s="453">
        <v>165</v>
      </c>
      <c r="AM14" s="453">
        <v>0</v>
      </c>
      <c r="AN14" s="453">
        <v>0</v>
      </c>
      <c r="AO14" s="453">
        <v>0</v>
      </c>
      <c r="AP14" s="454">
        <f>SUM(S14:AO14)+R14+C14+D14</f>
        <v>3571</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104</v>
      </c>
      <c r="U15" s="457">
        <f t="shared" si="3"/>
        <v>2</v>
      </c>
      <c r="V15" s="457">
        <f t="shared" si="3"/>
        <v>0</v>
      </c>
      <c r="W15" s="457">
        <f t="shared" si="3"/>
        <v>1784</v>
      </c>
      <c r="X15" s="457">
        <f t="shared" si="3"/>
        <v>91</v>
      </c>
      <c r="Y15" s="457">
        <f t="shared" si="3"/>
        <v>8</v>
      </c>
      <c r="Z15" s="457">
        <f t="shared" si="3"/>
        <v>90</v>
      </c>
      <c r="AA15" s="457">
        <f t="shared" si="3"/>
        <v>0</v>
      </c>
      <c r="AB15" s="457">
        <f t="shared" si="3"/>
        <v>5</v>
      </c>
      <c r="AC15" s="457">
        <f t="shared" si="3"/>
        <v>0</v>
      </c>
      <c r="AD15" s="457">
        <f t="shared" si="3"/>
        <v>5</v>
      </c>
      <c r="AE15" s="457">
        <f t="shared" si="3"/>
        <v>14</v>
      </c>
      <c r="AF15" s="457">
        <f t="shared" si="3"/>
        <v>0</v>
      </c>
      <c r="AG15" s="457">
        <f t="shared" si="3"/>
        <v>110</v>
      </c>
      <c r="AH15" s="457">
        <f t="shared" si="3"/>
        <v>1750</v>
      </c>
      <c r="AI15" s="457">
        <f t="shared" si="3"/>
        <v>6673</v>
      </c>
      <c r="AJ15" s="457">
        <f t="shared" si="3"/>
        <v>0</v>
      </c>
      <c r="AK15" s="457">
        <f t="shared" si="3"/>
        <v>404</v>
      </c>
      <c r="AL15" s="457">
        <f t="shared" si="3"/>
        <v>368</v>
      </c>
      <c r="AM15" s="457">
        <f t="shared" si="3"/>
        <v>19</v>
      </c>
      <c r="AN15" s="457">
        <f t="shared" si="3"/>
        <v>0</v>
      </c>
      <c r="AO15" s="457">
        <f t="shared" si="3"/>
        <v>40</v>
      </c>
      <c r="AP15" s="458">
        <f t="shared" si="3"/>
        <v>11467</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32</v>
      </c>
      <c r="U16" s="453">
        <v>0</v>
      </c>
      <c r="V16" s="453">
        <v>0</v>
      </c>
      <c r="W16" s="453">
        <v>1113</v>
      </c>
      <c r="X16" s="453">
        <v>10</v>
      </c>
      <c r="Y16" s="453">
        <v>0</v>
      </c>
      <c r="Z16" s="453">
        <v>56</v>
      </c>
      <c r="AA16" s="453">
        <v>0</v>
      </c>
      <c r="AB16" s="453">
        <v>2</v>
      </c>
      <c r="AC16" s="453">
        <v>0</v>
      </c>
      <c r="AD16" s="453">
        <v>0</v>
      </c>
      <c r="AE16" s="453">
        <v>8</v>
      </c>
      <c r="AF16" s="453">
        <v>0</v>
      </c>
      <c r="AG16" s="453">
        <v>53</v>
      </c>
      <c r="AH16" s="453">
        <v>850</v>
      </c>
      <c r="AI16" s="453">
        <v>1214</v>
      </c>
      <c r="AJ16" s="453">
        <v>0</v>
      </c>
      <c r="AK16" s="453">
        <v>207</v>
      </c>
      <c r="AL16" s="453">
        <v>190</v>
      </c>
      <c r="AM16" s="453">
        <v>10</v>
      </c>
      <c r="AN16" s="453">
        <v>0</v>
      </c>
      <c r="AO16" s="453">
        <v>40</v>
      </c>
      <c r="AP16" s="454">
        <f>SUM(S16:AO16)+R16+C16+D16</f>
        <v>3785</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72</v>
      </c>
      <c r="U17" s="453">
        <v>2</v>
      </c>
      <c r="V17" s="453">
        <v>0</v>
      </c>
      <c r="W17" s="453">
        <v>671</v>
      </c>
      <c r="X17" s="453">
        <v>81</v>
      </c>
      <c r="Y17" s="453">
        <v>8</v>
      </c>
      <c r="Z17" s="453">
        <v>34</v>
      </c>
      <c r="AA17" s="453">
        <v>0</v>
      </c>
      <c r="AB17" s="453">
        <v>3</v>
      </c>
      <c r="AC17" s="453">
        <v>0</v>
      </c>
      <c r="AD17" s="453">
        <v>5</v>
      </c>
      <c r="AE17" s="453">
        <v>6</v>
      </c>
      <c r="AF17" s="453">
        <v>0</v>
      </c>
      <c r="AG17" s="453">
        <v>57</v>
      </c>
      <c r="AH17" s="453">
        <v>900</v>
      </c>
      <c r="AI17" s="453">
        <v>5459</v>
      </c>
      <c r="AJ17" s="453">
        <v>0</v>
      </c>
      <c r="AK17" s="453">
        <v>197</v>
      </c>
      <c r="AL17" s="453">
        <v>178</v>
      </c>
      <c r="AM17" s="453">
        <v>9</v>
      </c>
      <c r="AN17" s="453">
        <v>0</v>
      </c>
      <c r="AO17" s="453">
        <v>0</v>
      </c>
      <c r="AP17" s="454">
        <f>SUM(S17:AO17)+R17+C17+D17</f>
        <v>7682</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0</v>
      </c>
      <c r="T18" s="457">
        <f t="shared" si="4"/>
        <v>188</v>
      </c>
      <c r="U18" s="457">
        <f t="shared" si="4"/>
        <v>1</v>
      </c>
      <c r="V18" s="457">
        <f t="shared" si="4"/>
        <v>0</v>
      </c>
      <c r="W18" s="457">
        <f t="shared" si="4"/>
        <v>1055</v>
      </c>
      <c r="X18" s="457">
        <f t="shared" si="4"/>
        <v>50</v>
      </c>
      <c r="Y18" s="457">
        <f t="shared" si="4"/>
        <v>5</v>
      </c>
      <c r="Z18" s="457">
        <f t="shared" si="4"/>
        <v>144</v>
      </c>
      <c r="AA18" s="457">
        <f t="shared" si="4"/>
        <v>0</v>
      </c>
      <c r="AB18" s="457">
        <f t="shared" si="4"/>
        <v>6</v>
      </c>
      <c r="AC18" s="457">
        <f t="shared" si="4"/>
        <v>0</v>
      </c>
      <c r="AD18" s="457">
        <f t="shared" si="4"/>
        <v>5</v>
      </c>
      <c r="AE18" s="457">
        <f t="shared" si="4"/>
        <v>112</v>
      </c>
      <c r="AF18" s="457">
        <f t="shared" si="4"/>
        <v>0</v>
      </c>
      <c r="AG18" s="457">
        <f t="shared" si="4"/>
        <v>113</v>
      </c>
      <c r="AH18" s="457">
        <f t="shared" si="4"/>
        <v>1633</v>
      </c>
      <c r="AI18" s="457">
        <f t="shared" si="4"/>
        <v>2939</v>
      </c>
      <c r="AJ18" s="457">
        <f t="shared" si="4"/>
        <v>783</v>
      </c>
      <c r="AK18" s="457">
        <f t="shared" si="4"/>
        <v>400</v>
      </c>
      <c r="AL18" s="457">
        <f t="shared" si="4"/>
        <v>261</v>
      </c>
      <c r="AM18" s="457">
        <f t="shared" si="4"/>
        <v>1</v>
      </c>
      <c r="AN18" s="457">
        <f t="shared" si="4"/>
        <v>0</v>
      </c>
      <c r="AO18" s="457">
        <f t="shared" si="4"/>
        <v>0</v>
      </c>
      <c r="AP18" s="458">
        <f t="shared" si="4"/>
        <v>7696</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0</v>
      </c>
      <c r="T19" s="453">
        <v>143</v>
      </c>
      <c r="U19" s="453">
        <v>1</v>
      </c>
      <c r="V19" s="453">
        <v>0</v>
      </c>
      <c r="W19" s="453">
        <v>670</v>
      </c>
      <c r="X19" s="453">
        <v>32</v>
      </c>
      <c r="Y19" s="453">
        <v>5</v>
      </c>
      <c r="Z19" s="453">
        <v>141</v>
      </c>
      <c r="AA19" s="453">
        <v>0</v>
      </c>
      <c r="AB19" s="453">
        <v>6</v>
      </c>
      <c r="AC19" s="453">
        <v>0</v>
      </c>
      <c r="AD19" s="453">
        <v>5</v>
      </c>
      <c r="AE19" s="453">
        <v>112</v>
      </c>
      <c r="AF19" s="453">
        <v>0</v>
      </c>
      <c r="AG19" s="453">
        <v>76</v>
      </c>
      <c r="AH19" s="453">
        <v>1036</v>
      </c>
      <c r="AI19" s="453">
        <v>2133</v>
      </c>
      <c r="AJ19" s="453">
        <v>460</v>
      </c>
      <c r="AK19" s="453">
        <v>228</v>
      </c>
      <c r="AL19" s="453">
        <v>103</v>
      </c>
      <c r="AM19" s="453">
        <v>1</v>
      </c>
      <c r="AN19" s="453">
        <v>0</v>
      </c>
      <c r="AO19" s="453">
        <v>0</v>
      </c>
      <c r="AP19" s="454">
        <f>SUM(S19:AO19)+R19+C19+D19</f>
        <v>5152</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31</v>
      </c>
      <c r="U20" s="453">
        <v>0</v>
      </c>
      <c r="V20" s="453">
        <v>0</v>
      </c>
      <c r="W20" s="453">
        <v>289</v>
      </c>
      <c r="X20" s="453">
        <v>8</v>
      </c>
      <c r="Y20" s="453">
        <v>0</v>
      </c>
      <c r="Z20" s="453">
        <v>1</v>
      </c>
      <c r="AA20" s="453">
        <v>0</v>
      </c>
      <c r="AB20" s="453">
        <v>0</v>
      </c>
      <c r="AC20" s="453">
        <v>0</v>
      </c>
      <c r="AD20" s="453">
        <v>0</v>
      </c>
      <c r="AE20" s="453">
        <v>0</v>
      </c>
      <c r="AF20" s="453">
        <v>0</v>
      </c>
      <c r="AG20" s="453">
        <v>3</v>
      </c>
      <c r="AH20" s="453">
        <v>321</v>
      </c>
      <c r="AI20" s="453">
        <v>400</v>
      </c>
      <c r="AJ20" s="453">
        <v>57</v>
      </c>
      <c r="AK20" s="453">
        <v>93</v>
      </c>
      <c r="AL20" s="453">
        <v>75</v>
      </c>
      <c r="AM20" s="453">
        <v>0</v>
      </c>
      <c r="AN20" s="453">
        <v>0</v>
      </c>
      <c r="AO20" s="453">
        <v>0</v>
      </c>
      <c r="AP20" s="454">
        <f>SUM(S20:AO20)+R20+C20+D20</f>
        <v>1278</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14</v>
      </c>
      <c r="U21" s="453">
        <v>0</v>
      </c>
      <c r="V21" s="453">
        <v>0</v>
      </c>
      <c r="W21" s="453">
        <v>96</v>
      </c>
      <c r="X21" s="453">
        <v>10</v>
      </c>
      <c r="Y21" s="453">
        <v>0</v>
      </c>
      <c r="Z21" s="453">
        <v>2</v>
      </c>
      <c r="AA21" s="453">
        <v>0</v>
      </c>
      <c r="AB21" s="453">
        <v>0</v>
      </c>
      <c r="AC21" s="453">
        <v>0</v>
      </c>
      <c r="AD21" s="453">
        <v>0</v>
      </c>
      <c r="AE21" s="453">
        <v>0</v>
      </c>
      <c r="AF21" s="453">
        <v>0</v>
      </c>
      <c r="AG21" s="453">
        <v>34</v>
      </c>
      <c r="AH21" s="453">
        <v>276</v>
      </c>
      <c r="AI21" s="453">
        <v>406</v>
      </c>
      <c r="AJ21" s="453">
        <v>266</v>
      </c>
      <c r="AK21" s="453">
        <v>79</v>
      </c>
      <c r="AL21" s="453">
        <v>83</v>
      </c>
      <c r="AM21" s="453">
        <v>0</v>
      </c>
      <c r="AN21" s="453">
        <v>0</v>
      </c>
      <c r="AO21" s="453">
        <v>0</v>
      </c>
      <c r="AP21" s="454">
        <f>SUM(S21:AO21)+R21+C21+D21</f>
        <v>1266</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0</v>
      </c>
      <c r="R22" s="457">
        <f t="shared" si="5"/>
        <v>0</v>
      </c>
      <c r="S22" s="457">
        <f t="shared" si="5"/>
        <v>0</v>
      </c>
      <c r="T22" s="457">
        <f t="shared" si="5"/>
        <v>335</v>
      </c>
      <c r="U22" s="457">
        <f t="shared" si="5"/>
        <v>13</v>
      </c>
      <c r="V22" s="457">
        <f t="shared" si="5"/>
        <v>0</v>
      </c>
      <c r="W22" s="457">
        <f t="shared" si="5"/>
        <v>2159</v>
      </c>
      <c r="X22" s="457">
        <f t="shared" si="5"/>
        <v>46</v>
      </c>
      <c r="Y22" s="457">
        <f t="shared" si="5"/>
        <v>7</v>
      </c>
      <c r="Z22" s="457">
        <f t="shared" si="5"/>
        <v>216</v>
      </c>
      <c r="AA22" s="457">
        <f t="shared" si="5"/>
        <v>135</v>
      </c>
      <c r="AB22" s="457">
        <f t="shared" si="5"/>
        <v>0</v>
      </c>
      <c r="AC22" s="457">
        <f t="shared" si="5"/>
        <v>10</v>
      </c>
      <c r="AD22" s="457">
        <f t="shared" si="5"/>
        <v>15</v>
      </c>
      <c r="AE22" s="457">
        <f t="shared" si="5"/>
        <v>203</v>
      </c>
      <c r="AF22" s="457">
        <f t="shared" si="5"/>
        <v>0</v>
      </c>
      <c r="AG22" s="457">
        <f t="shared" si="5"/>
        <v>177</v>
      </c>
      <c r="AH22" s="457">
        <f t="shared" si="5"/>
        <v>2628</v>
      </c>
      <c r="AI22" s="457">
        <f t="shared" si="5"/>
        <v>6684</v>
      </c>
      <c r="AJ22" s="457">
        <f t="shared" si="5"/>
        <v>710</v>
      </c>
      <c r="AK22" s="457">
        <f t="shared" si="5"/>
        <v>684</v>
      </c>
      <c r="AL22" s="457">
        <f t="shared" si="5"/>
        <v>526</v>
      </c>
      <c r="AM22" s="457">
        <f t="shared" si="5"/>
        <v>24</v>
      </c>
      <c r="AN22" s="457">
        <f t="shared" si="5"/>
        <v>0</v>
      </c>
      <c r="AO22" s="457">
        <f t="shared" si="5"/>
        <v>0</v>
      </c>
      <c r="AP22" s="458">
        <f t="shared" si="5"/>
        <v>14572</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28" si="6">SUM(E23:Q23)</f>
        <v>0</v>
      </c>
      <c r="S23" s="453">
        <v>0</v>
      </c>
      <c r="T23" s="453">
        <v>17</v>
      </c>
      <c r="U23" s="453">
        <v>3</v>
      </c>
      <c r="V23" s="453">
        <v>0</v>
      </c>
      <c r="W23" s="453">
        <v>277</v>
      </c>
      <c r="X23" s="453">
        <v>3</v>
      </c>
      <c r="Y23" s="453">
        <v>0</v>
      </c>
      <c r="Z23" s="453">
        <v>9</v>
      </c>
      <c r="AA23" s="453">
        <v>0</v>
      </c>
      <c r="AB23" s="453">
        <v>0</v>
      </c>
      <c r="AC23" s="453">
        <v>0</v>
      </c>
      <c r="AD23" s="453">
        <v>0</v>
      </c>
      <c r="AE23" s="453">
        <v>7</v>
      </c>
      <c r="AF23" s="453">
        <v>0</v>
      </c>
      <c r="AG23" s="453">
        <v>16</v>
      </c>
      <c r="AH23" s="453">
        <v>399</v>
      </c>
      <c r="AI23" s="453">
        <v>634</v>
      </c>
      <c r="AJ23" s="453">
        <v>138</v>
      </c>
      <c r="AK23" s="453">
        <v>91</v>
      </c>
      <c r="AL23" s="453">
        <v>87</v>
      </c>
      <c r="AM23" s="453">
        <v>2</v>
      </c>
      <c r="AN23" s="453">
        <v>0</v>
      </c>
      <c r="AO23" s="453">
        <v>0</v>
      </c>
      <c r="AP23" s="454">
        <f t="shared" ref="AP23:AP28" si="7">SUM(S23:AO23)+R23+C23+D23</f>
        <v>1683</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11</v>
      </c>
      <c r="U24" s="453">
        <v>0</v>
      </c>
      <c r="V24" s="453">
        <v>0</v>
      </c>
      <c r="W24" s="453">
        <v>145</v>
      </c>
      <c r="X24" s="453">
        <v>4</v>
      </c>
      <c r="Y24" s="453">
        <v>0</v>
      </c>
      <c r="Z24" s="453">
        <v>1</v>
      </c>
      <c r="AA24" s="453">
        <v>0</v>
      </c>
      <c r="AB24" s="453">
        <v>0</v>
      </c>
      <c r="AC24" s="453">
        <v>0</v>
      </c>
      <c r="AD24" s="453">
        <v>0</v>
      </c>
      <c r="AE24" s="453">
        <v>0</v>
      </c>
      <c r="AF24" s="453">
        <v>0</v>
      </c>
      <c r="AG24" s="453">
        <v>14</v>
      </c>
      <c r="AH24" s="453">
        <v>248</v>
      </c>
      <c r="AI24" s="453">
        <v>330</v>
      </c>
      <c r="AJ24" s="453">
        <v>14</v>
      </c>
      <c r="AK24" s="453">
        <v>80</v>
      </c>
      <c r="AL24" s="453">
        <v>41</v>
      </c>
      <c r="AM24" s="453">
        <v>1</v>
      </c>
      <c r="AN24" s="453">
        <v>0</v>
      </c>
      <c r="AO24" s="453">
        <v>0</v>
      </c>
      <c r="AP24" s="454">
        <f t="shared" si="7"/>
        <v>889</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60</v>
      </c>
      <c r="U25" s="453">
        <v>0</v>
      </c>
      <c r="V25" s="453">
        <v>0</v>
      </c>
      <c r="W25" s="453">
        <v>50</v>
      </c>
      <c r="X25" s="453">
        <v>0</v>
      </c>
      <c r="Y25" s="453">
        <v>0</v>
      </c>
      <c r="Z25" s="453">
        <v>5</v>
      </c>
      <c r="AA25" s="453">
        <v>0</v>
      </c>
      <c r="AB25" s="453">
        <v>0</v>
      </c>
      <c r="AC25" s="453">
        <v>0</v>
      </c>
      <c r="AD25" s="453">
        <v>0</v>
      </c>
      <c r="AE25" s="453">
        <v>0</v>
      </c>
      <c r="AF25" s="453">
        <v>0</v>
      </c>
      <c r="AG25" s="453">
        <v>1</v>
      </c>
      <c r="AH25" s="453">
        <v>96</v>
      </c>
      <c r="AI25" s="453">
        <v>133</v>
      </c>
      <c r="AJ25" s="453">
        <v>0</v>
      </c>
      <c r="AK25" s="453">
        <v>18</v>
      </c>
      <c r="AL25" s="453">
        <v>23</v>
      </c>
      <c r="AM25" s="453">
        <v>1</v>
      </c>
      <c r="AN25" s="453">
        <v>0</v>
      </c>
      <c r="AO25" s="453">
        <v>0</v>
      </c>
      <c r="AP25" s="454">
        <f t="shared" si="7"/>
        <v>387</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0</v>
      </c>
      <c r="R26" s="453">
        <f t="shared" si="6"/>
        <v>0</v>
      </c>
      <c r="S26" s="453">
        <v>0</v>
      </c>
      <c r="T26" s="453">
        <v>227</v>
      </c>
      <c r="U26" s="453">
        <v>10</v>
      </c>
      <c r="V26" s="453">
        <v>0</v>
      </c>
      <c r="W26" s="453">
        <v>1241</v>
      </c>
      <c r="X26" s="453">
        <v>27</v>
      </c>
      <c r="Y26" s="453">
        <v>7</v>
      </c>
      <c r="Z26" s="453">
        <v>178</v>
      </c>
      <c r="AA26" s="453">
        <v>135</v>
      </c>
      <c r="AB26" s="453">
        <v>0</v>
      </c>
      <c r="AC26" s="453">
        <v>10</v>
      </c>
      <c r="AD26" s="453">
        <v>15</v>
      </c>
      <c r="AE26" s="453">
        <v>196</v>
      </c>
      <c r="AF26" s="453">
        <v>0</v>
      </c>
      <c r="AG26" s="453">
        <v>92</v>
      </c>
      <c r="AH26" s="453">
        <v>1442</v>
      </c>
      <c r="AI26" s="453">
        <v>4842</v>
      </c>
      <c r="AJ26" s="453">
        <v>558</v>
      </c>
      <c r="AK26" s="453">
        <v>362</v>
      </c>
      <c r="AL26" s="453">
        <v>289</v>
      </c>
      <c r="AM26" s="453">
        <v>17</v>
      </c>
      <c r="AN26" s="453">
        <v>0</v>
      </c>
      <c r="AO26" s="453">
        <v>0</v>
      </c>
      <c r="AP26" s="454">
        <f t="shared" si="7"/>
        <v>9648</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14</v>
      </c>
      <c r="U27" s="453">
        <v>0</v>
      </c>
      <c r="V27" s="453">
        <v>0</v>
      </c>
      <c r="W27" s="453">
        <v>138</v>
      </c>
      <c r="X27" s="453">
        <v>10</v>
      </c>
      <c r="Y27" s="453">
        <v>0</v>
      </c>
      <c r="Z27" s="453">
        <v>3</v>
      </c>
      <c r="AA27" s="453">
        <v>0</v>
      </c>
      <c r="AB27" s="453">
        <v>0</v>
      </c>
      <c r="AC27" s="453">
        <v>0</v>
      </c>
      <c r="AD27" s="453">
        <v>0</v>
      </c>
      <c r="AE27" s="453">
        <v>0</v>
      </c>
      <c r="AF27" s="453">
        <v>0</v>
      </c>
      <c r="AG27" s="453">
        <v>4</v>
      </c>
      <c r="AH27" s="453">
        <v>144</v>
      </c>
      <c r="AI27" s="453">
        <v>166</v>
      </c>
      <c r="AJ27" s="453">
        <v>0</v>
      </c>
      <c r="AK27" s="453">
        <v>18</v>
      </c>
      <c r="AL27" s="453">
        <v>12</v>
      </c>
      <c r="AM27" s="453">
        <v>1</v>
      </c>
      <c r="AN27" s="453">
        <v>0</v>
      </c>
      <c r="AO27" s="453">
        <v>0</v>
      </c>
      <c r="AP27" s="454">
        <f t="shared" si="7"/>
        <v>510</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6</v>
      </c>
      <c r="U28" s="453">
        <v>0</v>
      </c>
      <c r="V28" s="453">
        <v>0</v>
      </c>
      <c r="W28" s="453">
        <v>308</v>
      </c>
      <c r="X28" s="453">
        <v>2</v>
      </c>
      <c r="Y28" s="453">
        <v>0</v>
      </c>
      <c r="Z28" s="453">
        <v>20</v>
      </c>
      <c r="AA28" s="453">
        <v>0</v>
      </c>
      <c r="AB28" s="453">
        <v>0</v>
      </c>
      <c r="AC28" s="453">
        <v>0</v>
      </c>
      <c r="AD28" s="453">
        <v>0</v>
      </c>
      <c r="AE28" s="453">
        <v>0</v>
      </c>
      <c r="AF28" s="453">
        <v>0</v>
      </c>
      <c r="AG28" s="453">
        <v>50</v>
      </c>
      <c r="AH28" s="453">
        <v>299</v>
      </c>
      <c r="AI28" s="453">
        <v>579</v>
      </c>
      <c r="AJ28" s="453">
        <v>0</v>
      </c>
      <c r="AK28" s="453">
        <v>115</v>
      </c>
      <c r="AL28" s="453">
        <v>74</v>
      </c>
      <c r="AM28" s="453">
        <v>2</v>
      </c>
      <c r="AN28" s="453">
        <v>0</v>
      </c>
      <c r="AO28" s="453">
        <v>0</v>
      </c>
      <c r="AP28" s="454">
        <f t="shared" si="7"/>
        <v>1455</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ref="R29" si="9">SUM(R30:R37)</f>
        <v>0</v>
      </c>
      <c r="S29" s="457">
        <f t="shared" si="8"/>
        <v>0</v>
      </c>
      <c r="T29" s="457">
        <f t="shared" si="8"/>
        <v>197</v>
      </c>
      <c r="U29" s="457">
        <f t="shared" si="8"/>
        <v>5</v>
      </c>
      <c r="V29" s="457">
        <f t="shared" si="8"/>
        <v>0</v>
      </c>
      <c r="W29" s="457">
        <f t="shared" si="8"/>
        <v>1377</v>
      </c>
      <c r="X29" s="457">
        <f t="shared" si="8"/>
        <v>59</v>
      </c>
      <c r="Y29" s="457">
        <f t="shared" si="8"/>
        <v>8</v>
      </c>
      <c r="Z29" s="457">
        <f t="shared" si="8"/>
        <v>196</v>
      </c>
      <c r="AA29" s="457">
        <f t="shared" si="8"/>
        <v>0</v>
      </c>
      <c r="AB29" s="457">
        <f t="shared" si="8"/>
        <v>0</v>
      </c>
      <c r="AC29" s="457">
        <f t="shared" si="8"/>
        <v>4</v>
      </c>
      <c r="AD29" s="457">
        <f t="shared" si="8"/>
        <v>10</v>
      </c>
      <c r="AE29" s="457">
        <f t="shared" si="8"/>
        <v>46</v>
      </c>
      <c r="AF29" s="457">
        <f t="shared" si="8"/>
        <v>0</v>
      </c>
      <c r="AG29" s="457">
        <f t="shared" si="8"/>
        <v>186</v>
      </c>
      <c r="AH29" s="457">
        <f t="shared" si="8"/>
        <v>2395</v>
      </c>
      <c r="AI29" s="457">
        <f t="shared" si="8"/>
        <v>3023</v>
      </c>
      <c r="AJ29" s="457">
        <f t="shared" si="8"/>
        <v>534</v>
      </c>
      <c r="AK29" s="457">
        <f t="shared" si="8"/>
        <v>621</v>
      </c>
      <c r="AL29" s="457">
        <f t="shared" si="8"/>
        <v>389</v>
      </c>
      <c r="AM29" s="457">
        <f t="shared" si="8"/>
        <v>5</v>
      </c>
      <c r="AN29" s="457">
        <f t="shared" si="8"/>
        <v>0</v>
      </c>
      <c r="AO29" s="457">
        <f t="shared" si="8"/>
        <v>0</v>
      </c>
      <c r="AP29" s="458">
        <f t="shared" ref="AP29" si="10">SUM(AP30:AP37)</f>
        <v>9055</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ref="R30:R37" si="11">SUM(E30:Q30)</f>
        <v>0</v>
      </c>
      <c r="S30" s="453">
        <v>0</v>
      </c>
      <c r="T30" s="453">
        <v>48</v>
      </c>
      <c r="U30" s="453">
        <v>2</v>
      </c>
      <c r="V30" s="453">
        <v>0</v>
      </c>
      <c r="W30" s="453">
        <v>425</v>
      </c>
      <c r="X30" s="453">
        <v>14</v>
      </c>
      <c r="Y30" s="453">
        <v>0</v>
      </c>
      <c r="Z30" s="453">
        <v>133</v>
      </c>
      <c r="AA30" s="453">
        <v>0</v>
      </c>
      <c r="AB30" s="453">
        <v>0</v>
      </c>
      <c r="AC30" s="453">
        <v>2</v>
      </c>
      <c r="AD30" s="453">
        <v>10</v>
      </c>
      <c r="AE30" s="453">
        <v>0</v>
      </c>
      <c r="AF30" s="453">
        <v>0</v>
      </c>
      <c r="AG30" s="453">
        <v>83</v>
      </c>
      <c r="AH30" s="453">
        <v>832</v>
      </c>
      <c r="AI30" s="453">
        <v>737</v>
      </c>
      <c r="AJ30" s="453">
        <v>402</v>
      </c>
      <c r="AK30" s="453">
        <v>197</v>
      </c>
      <c r="AL30" s="453">
        <v>109</v>
      </c>
      <c r="AM30" s="453">
        <v>1</v>
      </c>
      <c r="AN30" s="453">
        <v>0</v>
      </c>
      <c r="AO30" s="453">
        <v>0</v>
      </c>
      <c r="AP30" s="454">
        <f t="shared" ref="AP30:AP37" si="12">SUM(S30:AO30)+R30+C30+D30</f>
        <v>2995</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11"/>
        <v>0</v>
      </c>
      <c r="S31" s="453">
        <v>0</v>
      </c>
      <c r="T31" s="453">
        <v>2</v>
      </c>
      <c r="U31" s="453">
        <v>0</v>
      </c>
      <c r="V31" s="453">
        <v>0</v>
      </c>
      <c r="W31" s="453">
        <v>40</v>
      </c>
      <c r="X31" s="453">
        <v>2</v>
      </c>
      <c r="Y31" s="453">
        <v>0</v>
      </c>
      <c r="Z31" s="453">
        <v>0</v>
      </c>
      <c r="AA31" s="453">
        <v>0</v>
      </c>
      <c r="AB31" s="453">
        <v>0</v>
      </c>
      <c r="AC31" s="453">
        <v>0</v>
      </c>
      <c r="AD31" s="453">
        <v>0</v>
      </c>
      <c r="AE31" s="453">
        <v>0</v>
      </c>
      <c r="AF31" s="453">
        <v>0</v>
      </c>
      <c r="AG31" s="453">
        <v>2</v>
      </c>
      <c r="AH31" s="453">
        <v>70</v>
      </c>
      <c r="AI31" s="453">
        <v>79</v>
      </c>
      <c r="AJ31" s="453">
        <v>0</v>
      </c>
      <c r="AK31" s="453">
        <v>6</v>
      </c>
      <c r="AL31" s="453">
        <v>17</v>
      </c>
      <c r="AM31" s="453">
        <v>0</v>
      </c>
      <c r="AN31" s="453">
        <v>0</v>
      </c>
      <c r="AO31" s="453">
        <v>0</v>
      </c>
      <c r="AP31" s="454">
        <f t="shared" si="12"/>
        <v>218</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11"/>
        <v>0</v>
      </c>
      <c r="S32" s="453">
        <v>0</v>
      </c>
      <c r="T32" s="453">
        <v>10</v>
      </c>
      <c r="U32" s="453">
        <v>0</v>
      </c>
      <c r="V32" s="453">
        <v>0</v>
      </c>
      <c r="W32" s="453">
        <v>106</v>
      </c>
      <c r="X32" s="453">
        <v>1</v>
      </c>
      <c r="Y32" s="453">
        <v>0</v>
      </c>
      <c r="Z32" s="453">
        <v>2</v>
      </c>
      <c r="AA32" s="453">
        <v>0</v>
      </c>
      <c r="AB32" s="453">
        <v>0</v>
      </c>
      <c r="AC32" s="453">
        <v>0</v>
      </c>
      <c r="AD32" s="453">
        <v>0</v>
      </c>
      <c r="AE32" s="453">
        <v>0</v>
      </c>
      <c r="AF32" s="453">
        <v>0</v>
      </c>
      <c r="AG32" s="453">
        <v>8</v>
      </c>
      <c r="AH32" s="453">
        <v>187</v>
      </c>
      <c r="AI32" s="453">
        <v>187</v>
      </c>
      <c r="AJ32" s="453">
        <v>0</v>
      </c>
      <c r="AK32" s="453">
        <v>55</v>
      </c>
      <c r="AL32" s="453">
        <v>45</v>
      </c>
      <c r="AM32" s="453">
        <v>0</v>
      </c>
      <c r="AN32" s="453">
        <v>0</v>
      </c>
      <c r="AO32" s="453">
        <v>0</v>
      </c>
      <c r="AP32" s="454">
        <f t="shared" si="12"/>
        <v>601</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11"/>
        <v>0</v>
      </c>
      <c r="S33" s="453">
        <v>0</v>
      </c>
      <c r="T33" s="453">
        <v>71</v>
      </c>
      <c r="U33" s="453">
        <v>2</v>
      </c>
      <c r="V33" s="453">
        <v>0</v>
      </c>
      <c r="W33" s="453">
        <v>298</v>
      </c>
      <c r="X33" s="453">
        <v>12</v>
      </c>
      <c r="Y33" s="453">
        <v>8</v>
      </c>
      <c r="Z33" s="453">
        <v>54</v>
      </c>
      <c r="AA33" s="453">
        <v>0</v>
      </c>
      <c r="AB33" s="453">
        <v>0</v>
      </c>
      <c r="AC33" s="453">
        <v>0</v>
      </c>
      <c r="AD33" s="453">
        <v>0</v>
      </c>
      <c r="AE33" s="453">
        <v>5</v>
      </c>
      <c r="AF33" s="453">
        <v>0</v>
      </c>
      <c r="AG33" s="453">
        <v>43</v>
      </c>
      <c r="AH33" s="453">
        <v>513</v>
      </c>
      <c r="AI33" s="453">
        <v>1224</v>
      </c>
      <c r="AJ33" s="453">
        <v>0</v>
      </c>
      <c r="AK33" s="453">
        <v>111</v>
      </c>
      <c r="AL33" s="453">
        <v>106</v>
      </c>
      <c r="AM33" s="453">
        <v>0</v>
      </c>
      <c r="AN33" s="453">
        <v>0</v>
      </c>
      <c r="AO33" s="453">
        <v>0</v>
      </c>
      <c r="AP33" s="454">
        <f t="shared" si="12"/>
        <v>2447</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11"/>
        <v>0</v>
      </c>
      <c r="S34" s="453">
        <v>0</v>
      </c>
      <c r="T34" s="453">
        <v>26</v>
      </c>
      <c r="U34" s="453">
        <v>0</v>
      </c>
      <c r="V34" s="453">
        <v>0</v>
      </c>
      <c r="W34" s="453">
        <v>273</v>
      </c>
      <c r="X34" s="453">
        <v>11</v>
      </c>
      <c r="Y34" s="453">
        <v>0</v>
      </c>
      <c r="Z34" s="453">
        <v>4</v>
      </c>
      <c r="AA34" s="453">
        <v>0</v>
      </c>
      <c r="AB34" s="453">
        <v>0</v>
      </c>
      <c r="AC34" s="453">
        <v>0</v>
      </c>
      <c r="AD34" s="453">
        <v>0</v>
      </c>
      <c r="AE34" s="453">
        <v>41</v>
      </c>
      <c r="AF34" s="453">
        <v>0</v>
      </c>
      <c r="AG34" s="453">
        <v>11</v>
      </c>
      <c r="AH34" s="453">
        <v>297</v>
      </c>
      <c r="AI34" s="453">
        <v>243</v>
      </c>
      <c r="AJ34" s="453">
        <v>110</v>
      </c>
      <c r="AK34" s="453">
        <v>84</v>
      </c>
      <c r="AL34" s="453">
        <v>37</v>
      </c>
      <c r="AM34" s="453">
        <v>4</v>
      </c>
      <c r="AN34" s="453">
        <v>0</v>
      </c>
      <c r="AO34" s="453">
        <v>0</v>
      </c>
      <c r="AP34" s="454">
        <f t="shared" si="12"/>
        <v>1141</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11"/>
        <v>0</v>
      </c>
      <c r="S35" s="453">
        <v>0</v>
      </c>
      <c r="T35" s="453">
        <v>26</v>
      </c>
      <c r="U35" s="453">
        <v>1</v>
      </c>
      <c r="V35" s="453">
        <v>0</v>
      </c>
      <c r="W35" s="453">
        <v>110</v>
      </c>
      <c r="X35" s="453">
        <v>8</v>
      </c>
      <c r="Y35" s="453">
        <v>0</v>
      </c>
      <c r="Z35" s="453">
        <v>2</v>
      </c>
      <c r="AA35" s="453">
        <v>0</v>
      </c>
      <c r="AB35" s="453">
        <v>0</v>
      </c>
      <c r="AC35" s="453">
        <v>2</v>
      </c>
      <c r="AD35" s="453">
        <v>0</v>
      </c>
      <c r="AE35" s="453">
        <v>0</v>
      </c>
      <c r="AF35" s="453">
        <v>0</v>
      </c>
      <c r="AG35" s="453">
        <v>27</v>
      </c>
      <c r="AH35" s="453">
        <v>247</v>
      </c>
      <c r="AI35" s="453">
        <v>365</v>
      </c>
      <c r="AJ35" s="453">
        <v>22</v>
      </c>
      <c r="AK35" s="453">
        <v>52</v>
      </c>
      <c r="AL35" s="453">
        <v>17</v>
      </c>
      <c r="AM35" s="453">
        <v>0</v>
      </c>
      <c r="AN35" s="453">
        <v>0</v>
      </c>
      <c r="AO35" s="453">
        <v>0</v>
      </c>
      <c r="AP35" s="454">
        <f t="shared" si="12"/>
        <v>879</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11"/>
        <v>0</v>
      </c>
      <c r="S36" s="453">
        <v>0</v>
      </c>
      <c r="T36" s="453">
        <v>0</v>
      </c>
      <c r="U36" s="453">
        <v>0</v>
      </c>
      <c r="V36" s="453">
        <v>0</v>
      </c>
      <c r="W36" s="453">
        <v>64</v>
      </c>
      <c r="X36" s="453">
        <v>3</v>
      </c>
      <c r="Y36" s="453">
        <v>0</v>
      </c>
      <c r="Z36" s="453">
        <v>1</v>
      </c>
      <c r="AA36" s="453">
        <v>0</v>
      </c>
      <c r="AB36" s="453">
        <v>0</v>
      </c>
      <c r="AC36" s="453">
        <v>0</v>
      </c>
      <c r="AD36" s="453">
        <v>0</v>
      </c>
      <c r="AE36" s="453">
        <v>0</v>
      </c>
      <c r="AF36" s="453">
        <v>0</v>
      </c>
      <c r="AG36" s="453">
        <v>0</v>
      </c>
      <c r="AH36" s="453">
        <v>96</v>
      </c>
      <c r="AI36" s="453">
        <v>96</v>
      </c>
      <c r="AJ36" s="453">
        <v>0</v>
      </c>
      <c r="AK36" s="453">
        <v>53</v>
      </c>
      <c r="AL36" s="453">
        <v>28</v>
      </c>
      <c r="AM36" s="453">
        <v>0</v>
      </c>
      <c r="AN36" s="453">
        <v>0</v>
      </c>
      <c r="AO36" s="453">
        <v>0</v>
      </c>
      <c r="AP36" s="454">
        <f t="shared" si="12"/>
        <v>341</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11"/>
        <v>0</v>
      </c>
      <c r="S37" s="453">
        <v>0</v>
      </c>
      <c r="T37" s="453">
        <v>14</v>
      </c>
      <c r="U37" s="453">
        <v>0</v>
      </c>
      <c r="V37" s="453">
        <v>0</v>
      </c>
      <c r="W37" s="453">
        <v>61</v>
      </c>
      <c r="X37" s="453">
        <v>8</v>
      </c>
      <c r="Y37" s="453">
        <v>0</v>
      </c>
      <c r="Z37" s="453">
        <v>0</v>
      </c>
      <c r="AA37" s="453">
        <v>0</v>
      </c>
      <c r="AB37" s="453">
        <v>0</v>
      </c>
      <c r="AC37" s="453">
        <v>0</v>
      </c>
      <c r="AD37" s="453">
        <v>0</v>
      </c>
      <c r="AE37" s="453">
        <v>0</v>
      </c>
      <c r="AF37" s="453">
        <v>0</v>
      </c>
      <c r="AG37" s="453">
        <v>12</v>
      </c>
      <c r="AH37" s="453">
        <v>153</v>
      </c>
      <c r="AI37" s="453">
        <v>92</v>
      </c>
      <c r="AJ37" s="453">
        <v>0</v>
      </c>
      <c r="AK37" s="453">
        <v>63</v>
      </c>
      <c r="AL37" s="453">
        <v>30</v>
      </c>
      <c r="AM37" s="453">
        <v>0</v>
      </c>
      <c r="AN37" s="453">
        <v>0</v>
      </c>
      <c r="AO37" s="453">
        <v>0</v>
      </c>
      <c r="AP37" s="454">
        <f t="shared" si="12"/>
        <v>433</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7">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8">
        <v>0</v>
      </c>
    </row>
    <row r="39" spans="1:42" s="213" customFormat="1" ht="33.9" customHeight="1" x14ac:dyDescent="0.35">
      <c r="A39" s="555" t="s">
        <v>259</v>
      </c>
      <c r="B39" s="556"/>
      <c r="C39" s="455">
        <f t="shared" ref="C39:AP39" si="13">C40+C42+C50+C55+C61+C65</f>
        <v>0</v>
      </c>
      <c r="D39" s="455">
        <f t="shared" si="13"/>
        <v>0</v>
      </c>
      <c r="E39" s="455">
        <f t="shared" si="13"/>
        <v>4</v>
      </c>
      <c r="F39" s="455">
        <f t="shared" si="13"/>
        <v>0</v>
      </c>
      <c r="G39" s="455">
        <f t="shared" si="13"/>
        <v>0</v>
      </c>
      <c r="H39" s="455">
        <f t="shared" si="13"/>
        <v>0</v>
      </c>
      <c r="I39" s="455">
        <f t="shared" si="13"/>
        <v>0</v>
      </c>
      <c r="J39" s="455">
        <f t="shared" si="13"/>
        <v>0</v>
      </c>
      <c r="K39" s="455">
        <f t="shared" si="13"/>
        <v>0</v>
      </c>
      <c r="L39" s="455">
        <f t="shared" si="13"/>
        <v>0</v>
      </c>
      <c r="M39" s="455">
        <f t="shared" si="13"/>
        <v>0</v>
      </c>
      <c r="N39" s="455">
        <f t="shared" si="13"/>
        <v>0</v>
      </c>
      <c r="O39" s="455">
        <f t="shared" si="13"/>
        <v>0</v>
      </c>
      <c r="P39" s="455">
        <f t="shared" si="13"/>
        <v>0</v>
      </c>
      <c r="Q39" s="455">
        <f t="shared" si="13"/>
        <v>73</v>
      </c>
      <c r="R39" s="455">
        <f t="shared" si="13"/>
        <v>77</v>
      </c>
      <c r="S39" s="455">
        <f t="shared" si="13"/>
        <v>128</v>
      </c>
      <c r="T39" s="455">
        <f t="shared" si="13"/>
        <v>930</v>
      </c>
      <c r="U39" s="455">
        <f t="shared" si="13"/>
        <v>13</v>
      </c>
      <c r="V39" s="455">
        <f t="shared" si="13"/>
        <v>0</v>
      </c>
      <c r="W39" s="455">
        <f t="shared" si="13"/>
        <v>4869</v>
      </c>
      <c r="X39" s="455">
        <f t="shared" si="13"/>
        <v>173</v>
      </c>
      <c r="Y39" s="455">
        <f t="shared" si="13"/>
        <v>278</v>
      </c>
      <c r="Z39" s="455">
        <f t="shared" si="13"/>
        <v>939</v>
      </c>
      <c r="AA39" s="455">
        <f t="shared" si="13"/>
        <v>36</v>
      </c>
      <c r="AB39" s="455">
        <f t="shared" si="13"/>
        <v>137</v>
      </c>
      <c r="AC39" s="455">
        <f t="shared" si="13"/>
        <v>76</v>
      </c>
      <c r="AD39" s="455">
        <f t="shared" si="13"/>
        <v>83</v>
      </c>
      <c r="AE39" s="455">
        <f t="shared" si="13"/>
        <v>224</v>
      </c>
      <c r="AF39" s="455">
        <f t="shared" si="13"/>
        <v>0</v>
      </c>
      <c r="AG39" s="455">
        <f t="shared" si="13"/>
        <v>1383</v>
      </c>
      <c r="AH39" s="455">
        <f t="shared" si="13"/>
        <v>11981</v>
      </c>
      <c r="AI39" s="455">
        <f t="shared" si="13"/>
        <v>16082</v>
      </c>
      <c r="AJ39" s="455">
        <f t="shared" si="13"/>
        <v>4434</v>
      </c>
      <c r="AK39" s="455">
        <f t="shared" si="13"/>
        <v>2037</v>
      </c>
      <c r="AL39" s="455">
        <f t="shared" si="13"/>
        <v>651</v>
      </c>
      <c r="AM39" s="455">
        <f t="shared" si="13"/>
        <v>25</v>
      </c>
      <c r="AN39" s="455">
        <f t="shared" si="13"/>
        <v>0</v>
      </c>
      <c r="AO39" s="455">
        <f t="shared" si="13"/>
        <v>127</v>
      </c>
      <c r="AP39" s="456">
        <f t="shared" si="13"/>
        <v>44683</v>
      </c>
    </row>
    <row r="40" spans="1:42" s="220" customFormat="1" ht="26.4" customHeight="1" x14ac:dyDescent="0.35">
      <c r="A40" s="218" t="s">
        <v>63</v>
      </c>
      <c r="B40" s="219"/>
      <c r="C40" s="457">
        <f t="shared" ref="C40:AP40" si="14">C41</f>
        <v>0</v>
      </c>
      <c r="D40" s="457">
        <f t="shared" si="14"/>
        <v>0</v>
      </c>
      <c r="E40" s="457">
        <f t="shared" si="14"/>
        <v>0</v>
      </c>
      <c r="F40" s="457">
        <f t="shared" si="14"/>
        <v>0</v>
      </c>
      <c r="G40" s="457">
        <f t="shared" si="14"/>
        <v>0</v>
      </c>
      <c r="H40" s="457">
        <f t="shared" si="14"/>
        <v>0</v>
      </c>
      <c r="I40" s="457">
        <f t="shared" si="14"/>
        <v>0</v>
      </c>
      <c r="J40" s="457">
        <f t="shared" si="14"/>
        <v>0</v>
      </c>
      <c r="K40" s="457">
        <f t="shared" si="14"/>
        <v>0</v>
      </c>
      <c r="L40" s="457">
        <f t="shared" si="14"/>
        <v>0</v>
      </c>
      <c r="M40" s="457">
        <f t="shared" si="14"/>
        <v>0</v>
      </c>
      <c r="N40" s="457">
        <f t="shared" si="14"/>
        <v>0</v>
      </c>
      <c r="O40" s="457">
        <f t="shared" si="14"/>
        <v>0</v>
      </c>
      <c r="P40" s="457">
        <f t="shared" si="14"/>
        <v>0</v>
      </c>
      <c r="Q40" s="457">
        <f t="shared" si="14"/>
        <v>0</v>
      </c>
      <c r="R40" s="457">
        <f t="shared" si="14"/>
        <v>0</v>
      </c>
      <c r="S40" s="457">
        <f t="shared" si="14"/>
        <v>0</v>
      </c>
      <c r="T40" s="457">
        <f t="shared" si="14"/>
        <v>132</v>
      </c>
      <c r="U40" s="457">
        <f t="shared" si="14"/>
        <v>0</v>
      </c>
      <c r="V40" s="457">
        <f t="shared" si="14"/>
        <v>0</v>
      </c>
      <c r="W40" s="457">
        <f t="shared" si="14"/>
        <v>432</v>
      </c>
      <c r="X40" s="457">
        <f t="shared" si="14"/>
        <v>9</v>
      </c>
      <c r="Y40" s="457">
        <f t="shared" si="14"/>
        <v>2</v>
      </c>
      <c r="Z40" s="457">
        <f t="shared" si="14"/>
        <v>20</v>
      </c>
      <c r="AA40" s="457">
        <f t="shared" si="14"/>
        <v>0</v>
      </c>
      <c r="AB40" s="457">
        <f t="shared" si="14"/>
        <v>1</v>
      </c>
      <c r="AC40" s="457">
        <f t="shared" si="14"/>
        <v>0</v>
      </c>
      <c r="AD40" s="457">
        <f t="shared" si="14"/>
        <v>0</v>
      </c>
      <c r="AE40" s="457">
        <f t="shared" si="14"/>
        <v>1</v>
      </c>
      <c r="AF40" s="457">
        <f t="shared" si="14"/>
        <v>0</v>
      </c>
      <c r="AG40" s="457">
        <f t="shared" si="14"/>
        <v>65</v>
      </c>
      <c r="AH40" s="457">
        <f t="shared" si="14"/>
        <v>1205</v>
      </c>
      <c r="AI40" s="457">
        <f t="shared" si="14"/>
        <v>3041</v>
      </c>
      <c r="AJ40" s="457">
        <f t="shared" si="14"/>
        <v>71</v>
      </c>
      <c r="AK40" s="457">
        <f t="shared" si="14"/>
        <v>258</v>
      </c>
      <c r="AL40" s="457">
        <f t="shared" si="14"/>
        <v>97</v>
      </c>
      <c r="AM40" s="457">
        <f t="shared" si="14"/>
        <v>4</v>
      </c>
      <c r="AN40" s="457">
        <f t="shared" si="14"/>
        <v>0</v>
      </c>
      <c r="AO40" s="457">
        <f t="shared" si="14"/>
        <v>0</v>
      </c>
      <c r="AP40" s="458">
        <f t="shared" si="14"/>
        <v>5338</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3">
        <f>SUM(E41:Q41)</f>
        <v>0</v>
      </c>
      <c r="S41" s="453">
        <v>0</v>
      </c>
      <c r="T41" s="453">
        <v>132</v>
      </c>
      <c r="U41" s="453">
        <v>0</v>
      </c>
      <c r="V41" s="453">
        <v>0</v>
      </c>
      <c r="W41" s="453">
        <v>432</v>
      </c>
      <c r="X41" s="453">
        <v>9</v>
      </c>
      <c r="Y41" s="453">
        <v>2</v>
      </c>
      <c r="Z41" s="453">
        <v>20</v>
      </c>
      <c r="AA41" s="453">
        <v>0</v>
      </c>
      <c r="AB41" s="453">
        <v>1</v>
      </c>
      <c r="AC41" s="453">
        <v>0</v>
      </c>
      <c r="AD41" s="453">
        <v>0</v>
      </c>
      <c r="AE41" s="453">
        <v>1</v>
      </c>
      <c r="AF41" s="453">
        <v>0</v>
      </c>
      <c r="AG41" s="453">
        <v>65</v>
      </c>
      <c r="AH41" s="453">
        <v>1205</v>
      </c>
      <c r="AI41" s="453">
        <v>3041</v>
      </c>
      <c r="AJ41" s="453">
        <v>71</v>
      </c>
      <c r="AK41" s="453">
        <v>258</v>
      </c>
      <c r="AL41" s="453">
        <v>97</v>
      </c>
      <c r="AM41" s="453">
        <v>4</v>
      </c>
      <c r="AN41" s="453">
        <v>0</v>
      </c>
      <c r="AO41" s="453">
        <v>0</v>
      </c>
      <c r="AP41" s="454">
        <f>SUM(S41:AO41)+R41+C41+D41</f>
        <v>5338</v>
      </c>
    </row>
    <row r="42" spans="1:42" s="220" customFormat="1" ht="26.4" customHeight="1" x14ac:dyDescent="0.35">
      <c r="A42" s="218" t="s">
        <v>65</v>
      </c>
      <c r="B42" s="225"/>
      <c r="C42" s="457">
        <f t="shared" ref="C42:AO42" si="15">SUM(C43:C49)</f>
        <v>0</v>
      </c>
      <c r="D42" s="457">
        <f t="shared" si="15"/>
        <v>0</v>
      </c>
      <c r="E42" s="457">
        <f t="shared" si="15"/>
        <v>0</v>
      </c>
      <c r="F42" s="457">
        <f t="shared" si="15"/>
        <v>0</v>
      </c>
      <c r="G42" s="457">
        <f t="shared" si="15"/>
        <v>0</v>
      </c>
      <c r="H42" s="457">
        <f t="shared" si="15"/>
        <v>0</v>
      </c>
      <c r="I42" s="457">
        <f t="shared" si="15"/>
        <v>0</v>
      </c>
      <c r="J42" s="457">
        <f t="shared" si="15"/>
        <v>0</v>
      </c>
      <c r="K42" s="457">
        <f t="shared" si="15"/>
        <v>0</v>
      </c>
      <c r="L42" s="457">
        <f t="shared" si="15"/>
        <v>0</v>
      </c>
      <c r="M42" s="457">
        <f t="shared" si="15"/>
        <v>0</v>
      </c>
      <c r="N42" s="457">
        <f t="shared" si="15"/>
        <v>0</v>
      </c>
      <c r="O42" s="457">
        <f t="shared" si="15"/>
        <v>0</v>
      </c>
      <c r="P42" s="457">
        <f t="shared" si="15"/>
        <v>0</v>
      </c>
      <c r="Q42" s="457">
        <f t="shared" si="15"/>
        <v>28</v>
      </c>
      <c r="R42" s="457">
        <f t="shared" ref="R42" si="16">SUM(R43:R49)</f>
        <v>28</v>
      </c>
      <c r="S42" s="457">
        <f t="shared" si="15"/>
        <v>1</v>
      </c>
      <c r="T42" s="457">
        <f t="shared" si="15"/>
        <v>299</v>
      </c>
      <c r="U42" s="457">
        <f t="shared" si="15"/>
        <v>8</v>
      </c>
      <c r="V42" s="457">
        <f t="shared" si="15"/>
        <v>0</v>
      </c>
      <c r="W42" s="457">
        <f t="shared" si="15"/>
        <v>1930</v>
      </c>
      <c r="X42" s="457">
        <f t="shared" si="15"/>
        <v>53</v>
      </c>
      <c r="Y42" s="457">
        <f t="shared" si="15"/>
        <v>98</v>
      </c>
      <c r="Z42" s="457">
        <f t="shared" si="15"/>
        <v>433</v>
      </c>
      <c r="AA42" s="457">
        <f t="shared" si="15"/>
        <v>0</v>
      </c>
      <c r="AB42" s="457">
        <f t="shared" si="15"/>
        <v>51</v>
      </c>
      <c r="AC42" s="457">
        <f t="shared" si="15"/>
        <v>50</v>
      </c>
      <c r="AD42" s="457">
        <f t="shared" si="15"/>
        <v>11</v>
      </c>
      <c r="AE42" s="457">
        <f t="shared" si="15"/>
        <v>35</v>
      </c>
      <c r="AF42" s="457">
        <f t="shared" si="15"/>
        <v>0</v>
      </c>
      <c r="AG42" s="457">
        <f t="shared" si="15"/>
        <v>732</v>
      </c>
      <c r="AH42" s="457">
        <f t="shared" si="15"/>
        <v>3877</v>
      </c>
      <c r="AI42" s="457">
        <f t="shared" si="15"/>
        <v>4639</v>
      </c>
      <c r="AJ42" s="457">
        <f t="shared" si="15"/>
        <v>1408</v>
      </c>
      <c r="AK42" s="457">
        <f t="shared" si="15"/>
        <v>897</v>
      </c>
      <c r="AL42" s="457">
        <f t="shared" si="15"/>
        <v>214</v>
      </c>
      <c r="AM42" s="457">
        <f t="shared" si="15"/>
        <v>8</v>
      </c>
      <c r="AN42" s="457">
        <f t="shared" si="15"/>
        <v>0</v>
      </c>
      <c r="AO42" s="457">
        <f t="shared" si="15"/>
        <v>119</v>
      </c>
      <c r="AP42" s="458">
        <f t="shared" ref="AP42" si="17">SUM(AP43:AP49)</f>
        <v>14891</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ref="R43:R49" si="18">SUM(E43:Q43)</f>
        <v>0</v>
      </c>
      <c r="S43" s="453">
        <v>0</v>
      </c>
      <c r="T43" s="453">
        <v>51</v>
      </c>
      <c r="U43" s="453">
        <v>0</v>
      </c>
      <c r="V43" s="453">
        <v>0</v>
      </c>
      <c r="W43" s="453">
        <v>120</v>
      </c>
      <c r="X43" s="453">
        <v>6</v>
      </c>
      <c r="Y43" s="453">
        <v>0</v>
      </c>
      <c r="Z43" s="453">
        <v>5</v>
      </c>
      <c r="AA43" s="453">
        <v>0</v>
      </c>
      <c r="AB43" s="453">
        <v>0</v>
      </c>
      <c r="AC43" s="453">
        <v>0</v>
      </c>
      <c r="AD43" s="453">
        <v>0</v>
      </c>
      <c r="AE43" s="453">
        <v>0</v>
      </c>
      <c r="AF43" s="453">
        <v>0</v>
      </c>
      <c r="AG43" s="453">
        <v>12</v>
      </c>
      <c r="AH43" s="453">
        <v>343</v>
      </c>
      <c r="AI43" s="453">
        <v>240</v>
      </c>
      <c r="AJ43" s="453">
        <v>1</v>
      </c>
      <c r="AK43" s="453">
        <v>50</v>
      </c>
      <c r="AL43" s="453">
        <v>19</v>
      </c>
      <c r="AM43" s="453">
        <v>3</v>
      </c>
      <c r="AN43" s="453">
        <v>0</v>
      </c>
      <c r="AO43" s="453">
        <v>0</v>
      </c>
      <c r="AP43" s="454">
        <f t="shared" ref="AP43:AP49" si="19">SUM(S43:AO43)+R43+C43+D43</f>
        <v>850</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19</v>
      </c>
      <c r="R44" s="453">
        <f t="shared" si="18"/>
        <v>19</v>
      </c>
      <c r="S44" s="453">
        <v>0</v>
      </c>
      <c r="T44" s="453">
        <v>108</v>
      </c>
      <c r="U44" s="453">
        <v>0</v>
      </c>
      <c r="V44" s="453">
        <v>0</v>
      </c>
      <c r="W44" s="453">
        <v>987</v>
      </c>
      <c r="X44" s="453">
        <v>7</v>
      </c>
      <c r="Y44" s="453">
        <v>47</v>
      </c>
      <c r="Z44" s="453">
        <v>193</v>
      </c>
      <c r="AA44" s="453">
        <v>0</v>
      </c>
      <c r="AB44" s="453">
        <v>47</v>
      </c>
      <c r="AC44" s="453">
        <v>46</v>
      </c>
      <c r="AD44" s="453">
        <v>0</v>
      </c>
      <c r="AE44" s="453">
        <v>0</v>
      </c>
      <c r="AF44" s="453">
        <v>0</v>
      </c>
      <c r="AG44" s="453">
        <v>413</v>
      </c>
      <c r="AH44" s="453">
        <v>1281</v>
      </c>
      <c r="AI44" s="453">
        <v>1217</v>
      </c>
      <c r="AJ44" s="453">
        <v>639</v>
      </c>
      <c r="AK44" s="453">
        <v>320</v>
      </c>
      <c r="AL44" s="453">
        <v>66</v>
      </c>
      <c r="AM44" s="453">
        <v>1</v>
      </c>
      <c r="AN44" s="453">
        <v>0</v>
      </c>
      <c r="AO44" s="453">
        <v>5</v>
      </c>
      <c r="AP44" s="454">
        <f t="shared" si="19"/>
        <v>5396</v>
      </c>
    </row>
    <row r="45" spans="1:42" s="216" customFormat="1" ht="21" customHeight="1" x14ac:dyDescent="0.35">
      <c r="A45" s="224"/>
      <c r="B45" s="215" t="s">
        <v>68</v>
      </c>
      <c r="C45" s="453">
        <v>0</v>
      </c>
      <c r="D45" s="453">
        <v>0</v>
      </c>
      <c r="E45" s="453">
        <v>0</v>
      </c>
      <c r="F45" s="453">
        <v>0</v>
      </c>
      <c r="G45" s="453">
        <v>0</v>
      </c>
      <c r="H45" s="453">
        <v>0</v>
      </c>
      <c r="I45" s="453">
        <v>0</v>
      </c>
      <c r="J45" s="453">
        <v>0</v>
      </c>
      <c r="K45" s="453">
        <v>0</v>
      </c>
      <c r="L45" s="453">
        <v>0</v>
      </c>
      <c r="M45" s="453">
        <v>0</v>
      </c>
      <c r="N45" s="453">
        <v>0</v>
      </c>
      <c r="O45" s="453">
        <v>0</v>
      </c>
      <c r="P45" s="453">
        <v>0</v>
      </c>
      <c r="Q45" s="453">
        <v>9</v>
      </c>
      <c r="R45" s="453">
        <f t="shared" si="18"/>
        <v>9</v>
      </c>
      <c r="S45" s="453">
        <v>0</v>
      </c>
      <c r="T45" s="453">
        <v>40</v>
      </c>
      <c r="U45" s="453">
        <v>4</v>
      </c>
      <c r="V45" s="453">
        <v>0</v>
      </c>
      <c r="W45" s="453">
        <v>340</v>
      </c>
      <c r="X45" s="453">
        <v>2</v>
      </c>
      <c r="Y45" s="453">
        <v>47</v>
      </c>
      <c r="Z45" s="453">
        <v>179</v>
      </c>
      <c r="AA45" s="453">
        <v>0</v>
      </c>
      <c r="AB45" s="453">
        <v>1</v>
      </c>
      <c r="AC45" s="453">
        <v>0</v>
      </c>
      <c r="AD45" s="453">
        <v>10</v>
      </c>
      <c r="AE45" s="453">
        <v>35</v>
      </c>
      <c r="AF45" s="453">
        <v>0</v>
      </c>
      <c r="AG45" s="453">
        <v>109</v>
      </c>
      <c r="AH45" s="453">
        <v>942</v>
      </c>
      <c r="AI45" s="453">
        <v>1693</v>
      </c>
      <c r="AJ45" s="453">
        <v>347</v>
      </c>
      <c r="AK45" s="453">
        <v>137</v>
      </c>
      <c r="AL45" s="453">
        <v>59</v>
      </c>
      <c r="AM45" s="453">
        <v>0</v>
      </c>
      <c r="AN45" s="453">
        <v>0</v>
      </c>
      <c r="AO45" s="453">
        <v>114</v>
      </c>
      <c r="AP45" s="454">
        <f t="shared" si="19"/>
        <v>4068</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8"/>
        <v>0</v>
      </c>
      <c r="S46" s="453">
        <v>0</v>
      </c>
      <c r="T46" s="453">
        <v>15</v>
      </c>
      <c r="U46" s="453">
        <v>0</v>
      </c>
      <c r="V46" s="453">
        <v>0</v>
      </c>
      <c r="W46" s="453">
        <v>54</v>
      </c>
      <c r="X46" s="453">
        <v>4</v>
      </c>
      <c r="Y46" s="453">
        <v>0</v>
      </c>
      <c r="Z46" s="453">
        <v>0</v>
      </c>
      <c r="AA46" s="453">
        <v>0</v>
      </c>
      <c r="AB46" s="453">
        <v>2</v>
      </c>
      <c r="AC46" s="453">
        <v>0</v>
      </c>
      <c r="AD46" s="453">
        <v>0</v>
      </c>
      <c r="AE46" s="453">
        <v>0</v>
      </c>
      <c r="AF46" s="453">
        <v>0</v>
      </c>
      <c r="AG46" s="453">
        <v>17</v>
      </c>
      <c r="AH46" s="453">
        <v>203</v>
      </c>
      <c r="AI46" s="453">
        <v>219</v>
      </c>
      <c r="AJ46" s="453">
        <v>0</v>
      </c>
      <c r="AK46" s="453">
        <v>42</v>
      </c>
      <c r="AL46" s="453">
        <v>11</v>
      </c>
      <c r="AM46" s="453">
        <v>0</v>
      </c>
      <c r="AN46" s="453">
        <v>0</v>
      </c>
      <c r="AO46" s="453">
        <v>0</v>
      </c>
      <c r="AP46" s="454">
        <f t="shared" si="19"/>
        <v>567</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8"/>
        <v>0</v>
      </c>
      <c r="S47" s="453">
        <v>1</v>
      </c>
      <c r="T47" s="453">
        <v>1</v>
      </c>
      <c r="U47" s="453">
        <v>0</v>
      </c>
      <c r="V47" s="453">
        <v>0</v>
      </c>
      <c r="W47" s="453">
        <v>58</v>
      </c>
      <c r="X47" s="453">
        <v>0</v>
      </c>
      <c r="Y47" s="453">
        <v>2</v>
      </c>
      <c r="Z47" s="453">
        <v>0</v>
      </c>
      <c r="AA47" s="453">
        <v>0</v>
      </c>
      <c r="AB47" s="453">
        <v>0</v>
      </c>
      <c r="AC47" s="453">
        <v>0</v>
      </c>
      <c r="AD47" s="453">
        <v>0</v>
      </c>
      <c r="AE47" s="453">
        <v>0</v>
      </c>
      <c r="AF47" s="453">
        <v>0</v>
      </c>
      <c r="AG47" s="453">
        <v>2</v>
      </c>
      <c r="AH47" s="453">
        <v>196</v>
      </c>
      <c r="AI47" s="453">
        <v>149</v>
      </c>
      <c r="AJ47" s="453">
        <v>62</v>
      </c>
      <c r="AK47" s="453">
        <v>58</v>
      </c>
      <c r="AL47" s="453">
        <v>4</v>
      </c>
      <c r="AM47" s="453">
        <v>0</v>
      </c>
      <c r="AN47" s="453">
        <v>0</v>
      </c>
      <c r="AO47" s="453">
        <v>0</v>
      </c>
      <c r="AP47" s="454">
        <f t="shared" si="19"/>
        <v>533</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8"/>
        <v>0</v>
      </c>
      <c r="S48" s="453">
        <v>0</v>
      </c>
      <c r="T48" s="453">
        <v>84</v>
      </c>
      <c r="U48" s="453">
        <v>0</v>
      </c>
      <c r="V48" s="453">
        <v>0</v>
      </c>
      <c r="W48" s="453">
        <v>216</v>
      </c>
      <c r="X48" s="453">
        <v>32</v>
      </c>
      <c r="Y48" s="453">
        <v>2</v>
      </c>
      <c r="Z48" s="453">
        <v>31</v>
      </c>
      <c r="AA48" s="453">
        <v>0</v>
      </c>
      <c r="AB48" s="453">
        <v>0</v>
      </c>
      <c r="AC48" s="453">
        <v>4</v>
      </c>
      <c r="AD48" s="453">
        <v>1</v>
      </c>
      <c r="AE48" s="453">
        <v>0</v>
      </c>
      <c r="AF48" s="453">
        <v>0</v>
      </c>
      <c r="AG48" s="453">
        <v>92</v>
      </c>
      <c r="AH48" s="453">
        <v>592</v>
      </c>
      <c r="AI48" s="453">
        <v>739</v>
      </c>
      <c r="AJ48" s="453">
        <v>359</v>
      </c>
      <c r="AK48" s="453">
        <v>186</v>
      </c>
      <c r="AL48" s="453">
        <v>42</v>
      </c>
      <c r="AM48" s="453">
        <v>4</v>
      </c>
      <c r="AN48" s="453">
        <v>0</v>
      </c>
      <c r="AO48" s="453">
        <v>0</v>
      </c>
      <c r="AP48" s="454">
        <f t="shared" si="19"/>
        <v>2384</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8"/>
        <v>0</v>
      </c>
      <c r="S49" s="453">
        <v>0</v>
      </c>
      <c r="T49" s="453">
        <v>0</v>
      </c>
      <c r="U49" s="453">
        <v>4</v>
      </c>
      <c r="V49" s="453">
        <v>0</v>
      </c>
      <c r="W49" s="453">
        <v>155</v>
      </c>
      <c r="X49" s="453">
        <v>2</v>
      </c>
      <c r="Y49" s="453">
        <v>0</v>
      </c>
      <c r="Z49" s="453">
        <v>25</v>
      </c>
      <c r="AA49" s="453">
        <v>0</v>
      </c>
      <c r="AB49" s="453">
        <v>1</v>
      </c>
      <c r="AC49" s="453">
        <v>0</v>
      </c>
      <c r="AD49" s="453">
        <v>0</v>
      </c>
      <c r="AE49" s="453">
        <v>0</v>
      </c>
      <c r="AF49" s="453">
        <v>0</v>
      </c>
      <c r="AG49" s="453">
        <v>87</v>
      </c>
      <c r="AH49" s="453">
        <v>320</v>
      </c>
      <c r="AI49" s="453">
        <v>382</v>
      </c>
      <c r="AJ49" s="453">
        <v>0</v>
      </c>
      <c r="AK49" s="453">
        <v>104</v>
      </c>
      <c r="AL49" s="453">
        <v>13</v>
      </c>
      <c r="AM49" s="453">
        <v>0</v>
      </c>
      <c r="AN49" s="453">
        <v>0</v>
      </c>
      <c r="AO49" s="453">
        <v>0</v>
      </c>
      <c r="AP49" s="454">
        <f t="shared" si="19"/>
        <v>1093</v>
      </c>
    </row>
    <row r="50" spans="1:42" s="220" customFormat="1" ht="26.4" customHeight="1" x14ac:dyDescent="0.35">
      <c r="A50" s="218" t="s">
        <v>71</v>
      </c>
      <c r="B50" s="225"/>
      <c r="C50" s="457">
        <f t="shared" ref="C50:AP50" si="20">C51+C52+C53+C54</f>
        <v>0</v>
      </c>
      <c r="D50" s="457">
        <f t="shared" si="20"/>
        <v>0</v>
      </c>
      <c r="E50" s="457">
        <f t="shared" si="20"/>
        <v>4</v>
      </c>
      <c r="F50" s="457">
        <f t="shared" si="20"/>
        <v>0</v>
      </c>
      <c r="G50" s="457">
        <f t="shared" si="20"/>
        <v>0</v>
      </c>
      <c r="H50" s="457">
        <f t="shared" si="20"/>
        <v>0</v>
      </c>
      <c r="I50" s="457">
        <f t="shared" si="20"/>
        <v>0</v>
      </c>
      <c r="J50" s="457">
        <f t="shared" si="20"/>
        <v>0</v>
      </c>
      <c r="K50" s="457">
        <f t="shared" si="20"/>
        <v>0</v>
      </c>
      <c r="L50" s="457">
        <f t="shared" si="20"/>
        <v>0</v>
      </c>
      <c r="M50" s="457">
        <f t="shared" si="20"/>
        <v>0</v>
      </c>
      <c r="N50" s="457">
        <f t="shared" si="20"/>
        <v>0</v>
      </c>
      <c r="O50" s="457">
        <f t="shared" si="20"/>
        <v>0</v>
      </c>
      <c r="P50" s="457">
        <f t="shared" si="20"/>
        <v>0</v>
      </c>
      <c r="Q50" s="457">
        <f t="shared" si="20"/>
        <v>0</v>
      </c>
      <c r="R50" s="457">
        <f t="shared" si="20"/>
        <v>4</v>
      </c>
      <c r="S50" s="457">
        <f t="shared" si="20"/>
        <v>116</v>
      </c>
      <c r="T50" s="457">
        <f t="shared" si="20"/>
        <v>202</v>
      </c>
      <c r="U50" s="457">
        <f t="shared" si="20"/>
        <v>0</v>
      </c>
      <c r="V50" s="457">
        <f t="shared" si="20"/>
        <v>0</v>
      </c>
      <c r="W50" s="457">
        <f t="shared" si="20"/>
        <v>1446</v>
      </c>
      <c r="X50" s="457">
        <f t="shared" si="20"/>
        <v>42</v>
      </c>
      <c r="Y50" s="457">
        <f t="shared" si="20"/>
        <v>87</v>
      </c>
      <c r="Z50" s="457">
        <f t="shared" si="20"/>
        <v>260</v>
      </c>
      <c r="AA50" s="457">
        <f t="shared" si="20"/>
        <v>0</v>
      </c>
      <c r="AB50" s="457">
        <f t="shared" si="20"/>
        <v>83</v>
      </c>
      <c r="AC50" s="457">
        <f t="shared" si="20"/>
        <v>26</v>
      </c>
      <c r="AD50" s="457">
        <f t="shared" si="20"/>
        <v>22</v>
      </c>
      <c r="AE50" s="457">
        <f t="shared" si="20"/>
        <v>66</v>
      </c>
      <c r="AF50" s="457">
        <f t="shared" si="20"/>
        <v>0</v>
      </c>
      <c r="AG50" s="457">
        <f t="shared" si="20"/>
        <v>401</v>
      </c>
      <c r="AH50" s="457">
        <f t="shared" si="20"/>
        <v>3148</v>
      </c>
      <c r="AI50" s="457">
        <f t="shared" si="20"/>
        <v>5074</v>
      </c>
      <c r="AJ50" s="457">
        <f t="shared" si="20"/>
        <v>2180</v>
      </c>
      <c r="AK50" s="457">
        <f t="shared" si="20"/>
        <v>412</v>
      </c>
      <c r="AL50" s="457">
        <f t="shared" si="20"/>
        <v>262</v>
      </c>
      <c r="AM50" s="457">
        <f t="shared" si="20"/>
        <v>11</v>
      </c>
      <c r="AN50" s="457">
        <f t="shared" si="20"/>
        <v>0</v>
      </c>
      <c r="AO50" s="457">
        <f t="shared" si="20"/>
        <v>8</v>
      </c>
      <c r="AP50" s="458">
        <f t="shared" si="20"/>
        <v>13850</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SUM(E51:Q51)</f>
        <v>0</v>
      </c>
      <c r="S51" s="453">
        <v>0</v>
      </c>
      <c r="T51" s="453">
        <v>2</v>
      </c>
      <c r="U51" s="453">
        <v>0</v>
      </c>
      <c r="V51" s="453">
        <v>0</v>
      </c>
      <c r="W51" s="453">
        <v>103</v>
      </c>
      <c r="X51" s="453">
        <v>5</v>
      </c>
      <c r="Y51" s="453">
        <v>0</v>
      </c>
      <c r="Z51" s="453">
        <v>7</v>
      </c>
      <c r="AA51" s="453">
        <v>0</v>
      </c>
      <c r="AB51" s="453">
        <v>0</v>
      </c>
      <c r="AC51" s="453">
        <v>0</v>
      </c>
      <c r="AD51" s="453">
        <v>7</v>
      </c>
      <c r="AE51" s="453">
        <v>1</v>
      </c>
      <c r="AF51" s="453">
        <v>0</v>
      </c>
      <c r="AG51" s="453">
        <v>26</v>
      </c>
      <c r="AH51" s="453">
        <v>249</v>
      </c>
      <c r="AI51" s="453">
        <v>312</v>
      </c>
      <c r="AJ51" s="453">
        <v>166</v>
      </c>
      <c r="AK51" s="453">
        <v>34</v>
      </c>
      <c r="AL51" s="453">
        <v>24</v>
      </c>
      <c r="AM51" s="453">
        <v>0</v>
      </c>
      <c r="AN51" s="453">
        <v>0</v>
      </c>
      <c r="AO51" s="453">
        <v>0</v>
      </c>
      <c r="AP51" s="454">
        <f>SUM(S51:AO51)+R51+C51+D51</f>
        <v>936</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SUM(E52:Q52)</f>
        <v>0</v>
      </c>
      <c r="S52" s="453">
        <v>116</v>
      </c>
      <c r="T52" s="453">
        <v>146</v>
      </c>
      <c r="U52" s="453">
        <v>0</v>
      </c>
      <c r="V52" s="453">
        <v>0</v>
      </c>
      <c r="W52" s="453">
        <v>1053</v>
      </c>
      <c r="X52" s="453">
        <v>24</v>
      </c>
      <c r="Y52" s="453">
        <v>59</v>
      </c>
      <c r="Z52" s="453">
        <v>206</v>
      </c>
      <c r="AA52" s="453">
        <v>0</v>
      </c>
      <c r="AB52" s="453">
        <v>79</v>
      </c>
      <c r="AC52" s="453">
        <v>26</v>
      </c>
      <c r="AD52" s="453">
        <v>15</v>
      </c>
      <c r="AE52" s="453">
        <v>65</v>
      </c>
      <c r="AF52" s="453">
        <v>0</v>
      </c>
      <c r="AG52" s="453">
        <v>268</v>
      </c>
      <c r="AH52" s="453">
        <v>1977</v>
      </c>
      <c r="AI52" s="453">
        <v>3817</v>
      </c>
      <c r="AJ52" s="453">
        <v>1756</v>
      </c>
      <c r="AK52" s="453">
        <v>191</v>
      </c>
      <c r="AL52" s="453">
        <v>155</v>
      </c>
      <c r="AM52" s="453">
        <v>11</v>
      </c>
      <c r="AN52" s="453">
        <v>0</v>
      </c>
      <c r="AO52" s="453">
        <v>8</v>
      </c>
      <c r="AP52" s="454">
        <f>SUM(S52:AO52)+R52+C52+D52</f>
        <v>9972</v>
      </c>
    </row>
    <row r="53" spans="1:42" s="216" customFormat="1" ht="21" customHeight="1" x14ac:dyDescent="0.35">
      <c r="A53" s="224"/>
      <c r="B53" s="215" t="s">
        <v>73</v>
      </c>
      <c r="C53" s="453">
        <v>0</v>
      </c>
      <c r="D53" s="453">
        <v>0</v>
      </c>
      <c r="E53" s="453">
        <v>4</v>
      </c>
      <c r="F53" s="453">
        <v>0</v>
      </c>
      <c r="G53" s="453">
        <v>0</v>
      </c>
      <c r="H53" s="453">
        <v>0</v>
      </c>
      <c r="I53" s="453">
        <v>0</v>
      </c>
      <c r="J53" s="453">
        <v>0</v>
      </c>
      <c r="K53" s="453">
        <v>0</v>
      </c>
      <c r="L53" s="453">
        <v>0</v>
      </c>
      <c r="M53" s="453">
        <v>0</v>
      </c>
      <c r="N53" s="453">
        <v>0</v>
      </c>
      <c r="O53" s="453">
        <v>0</v>
      </c>
      <c r="P53" s="453">
        <v>0</v>
      </c>
      <c r="Q53" s="453">
        <v>0</v>
      </c>
      <c r="R53" s="453">
        <f>SUM(E53:Q53)</f>
        <v>4</v>
      </c>
      <c r="S53" s="453">
        <v>0</v>
      </c>
      <c r="T53" s="453">
        <v>54</v>
      </c>
      <c r="U53" s="453">
        <v>0</v>
      </c>
      <c r="V53" s="453">
        <v>0</v>
      </c>
      <c r="W53" s="453">
        <v>235</v>
      </c>
      <c r="X53" s="453">
        <v>10</v>
      </c>
      <c r="Y53" s="453">
        <v>28</v>
      </c>
      <c r="Z53" s="453">
        <v>45</v>
      </c>
      <c r="AA53" s="453">
        <v>0</v>
      </c>
      <c r="AB53" s="453">
        <v>0</v>
      </c>
      <c r="AC53" s="453">
        <v>0</v>
      </c>
      <c r="AD53" s="453">
        <v>0</v>
      </c>
      <c r="AE53" s="453">
        <v>0</v>
      </c>
      <c r="AF53" s="453">
        <v>0</v>
      </c>
      <c r="AG53" s="453">
        <v>106</v>
      </c>
      <c r="AH53" s="453">
        <v>758</v>
      </c>
      <c r="AI53" s="453">
        <v>822</v>
      </c>
      <c r="AJ53" s="453">
        <v>244</v>
      </c>
      <c r="AK53" s="453">
        <v>172</v>
      </c>
      <c r="AL53" s="453">
        <v>73</v>
      </c>
      <c r="AM53" s="453">
        <v>0</v>
      </c>
      <c r="AN53" s="453">
        <v>0</v>
      </c>
      <c r="AO53" s="453">
        <v>0</v>
      </c>
      <c r="AP53" s="454">
        <f>SUM(S53:AO53)+R53+C53+D53</f>
        <v>2551</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SUM(E54:Q54)</f>
        <v>0</v>
      </c>
      <c r="S54" s="453">
        <v>0</v>
      </c>
      <c r="T54" s="453">
        <v>0</v>
      </c>
      <c r="U54" s="453">
        <v>0</v>
      </c>
      <c r="V54" s="453">
        <v>0</v>
      </c>
      <c r="W54" s="453">
        <v>55</v>
      </c>
      <c r="X54" s="453">
        <v>3</v>
      </c>
      <c r="Y54" s="453">
        <v>0</v>
      </c>
      <c r="Z54" s="453">
        <v>2</v>
      </c>
      <c r="AA54" s="453">
        <v>0</v>
      </c>
      <c r="AB54" s="453">
        <v>4</v>
      </c>
      <c r="AC54" s="453">
        <v>0</v>
      </c>
      <c r="AD54" s="453">
        <v>0</v>
      </c>
      <c r="AE54" s="453">
        <v>0</v>
      </c>
      <c r="AF54" s="453">
        <v>0</v>
      </c>
      <c r="AG54" s="453">
        <v>1</v>
      </c>
      <c r="AH54" s="453">
        <v>164</v>
      </c>
      <c r="AI54" s="453">
        <v>123</v>
      </c>
      <c r="AJ54" s="453">
        <v>14</v>
      </c>
      <c r="AK54" s="453">
        <v>15</v>
      </c>
      <c r="AL54" s="453">
        <v>10</v>
      </c>
      <c r="AM54" s="453">
        <v>0</v>
      </c>
      <c r="AN54" s="453">
        <v>0</v>
      </c>
      <c r="AO54" s="453">
        <v>0</v>
      </c>
      <c r="AP54" s="454">
        <f>SUM(S54:AO54)+R54+C54+D54</f>
        <v>391</v>
      </c>
    </row>
    <row r="55" spans="1:42" s="220" customFormat="1" ht="26.4" customHeight="1" x14ac:dyDescent="0.35">
      <c r="A55" s="218" t="s">
        <v>75</v>
      </c>
      <c r="B55" s="225"/>
      <c r="C55" s="457">
        <f t="shared" ref="C55:AP55" si="21">SUM(C56:C60)</f>
        <v>0</v>
      </c>
      <c r="D55" s="457">
        <f t="shared" si="21"/>
        <v>0</v>
      </c>
      <c r="E55" s="457">
        <f t="shared" si="21"/>
        <v>0</v>
      </c>
      <c r="F55" s="457">
        <f t="shared" si="21"/>
        <v>0</v>
      </c>
      <c r="G55" s="457">
        <f t="shared" si="21"/>
        <v>0</v>
      </c>
      <c r="H55" s="457">
        <f t="shared" si="21"/>
        <v>0</v>
      </c>
      <c r="I55" s="457">
        <f t="shared" si="21"/>
        <v>0</v>
      </c>
      <c r="J55" s="457">
        <f t="shared" si="21"/>
        <v>0</v>
      </c>
      <c r="K55" s="457">
        <f t="shared" si="21"/>
        <v>0</v>
      </c>
      <c r="L55" s="457">
        <f t="shared" si="21"/>
        <v>0</v>
      </c>
      <c r="M55" s="457">
        <f t="shared" si="21"/>
        <v>0</v>
      </c>
      <c r="N55" s="457">
        <f t="shared" si="21"/>
        <v>0</v>
      </c>
      <c r="O55" s="457">
        <f t="shared" si="21"/>
        <v>0</v>
      </c>
      <c r="P55" s="457">
        <f t="shared" si="21"/>
        <v>0</v>
      </c>
      <c r="Q55" s="457">
        <f t="shared" si="21"/>
        <v>0</v>
      </c>
      <c r="R55" s="457">
        <f t="shared" si="21"/>
        <v>0</v>
      </c>
      <c r="S55" s="457">
        <f t="shared" si="21"/>
        <v>0</v>
      </c>
      <c r="T55" s="457">
        <f t="shared" si="21"/>
        <v>151</v>
      </c>
      <c r="U55" s="457">
        <f t="shared" si="21"/>
        <v>5</v>
      </c>
      <c r="V55" s="457">
        <f t="shared" si="21"/>
        <v>0</v>
      </c>
      <c r="W55" s="457">
        <f t="shared" si="21"/>
        <v>314</v>
      </c>
      <c r="X55" s="457">
        <f t="shared" si="21"/>
        <v>30</v>
      </c>
      <c r="Y55" s="457">
        <f t="shared" si="21"/>
        <v>1</v>
      </c>
      <c r="Z55" s="457">
        <f t="shared" si="21"/>
        <v>97</v>
      </c>
      <c r="AA55" s="457">
        <f t="shared" si="21"/>
        <v>0</v>
      </c>
      <c r="AB55" s="457">
        <f t="shared" si="21"/>
        <v>0</v>
      </c>
      <c r="AC55" s="457">
        <f t="shared" si="21"/>
        <v>0</v>
      </c>
      <c r="AD55" s="457">
        <f t="shared" si="21"/>
        <v>4</v>
      </c>
      <c r="AE55" s="457">
        <f t="shared" si="21"/>
        <v>19</v>
      </c>
      <c r="AF55" s="457">
        <f t="shared" si="21"/>
        <v>0</v>
      </c>
      <c r="AG55" s="457">
        <f t="shared" si="21"/>
        <v>84</v>
      </c>
      <c r="AH55" s="457">
        <f t="shared" si="21"/>
        <v>1169</v>
      </c>
      <c r="AI55" s="457">
        <f t="shared" si="21"/>
        <v>884</v>
      </c>
      <c r="AJ55" s="457">
        <f t="shared" si="21"/>
        <v>321</v>
      </c>
      <c r="AK55" s="457">
        <f t="shared" si="21"/>
        <v>167</v>
      </c>
      <c r="AL55" s="457">
        <f t="shared" si="21"/>
        <v>38</v>
      </c>
      <c r="AM55" s="457">
        <f t="shared" si="21"/>
        <v>2</v>
      </c>
      <c r="AN55" s="457">
        <f t="shared" si="21"/>
        <v>0</v>
      </c>
      <c r="AO55" s="457">
        <f t="shared" si="21"/>
        <v>0</v>
      </c>
      <c r="AP55" s="458">
        <f t="shared" si="21"/>
        <v>3286</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46</v>
      </c>
      <c r="U56" s="453">
        <v>5</v>
      </c>
      <c r="V56" s="453">
        <v>0</v>
      </c>
      <c r="W56" s="453">
        <v>88</v>
      </c>
      <c r="X56" s="453">
        <v>3</v>
      </c>
      <c r="Y56" s="453">
        <v>0</v>
      </c>
      <c r="Z56" s="453">
        <v>13</v>
      </c>
      <c r="AA56" s="453">
        <v>0</v>
      </c>
      <c r="AB56" s="453">
        <v>0</v>
      </c>
      <c r="AC56" s="453">
        <v>0</v>
      </c>
      <c r="AD56" s="453">
        <v>0</v>
      </c>
      <c r="AE56" s="453">
        <v>0</v>
      </c>
      <c r="AF56" s="453">
        <v>0</v>
      </c>
      <c r="AG56" s="453">
        <v>18</v>
      </c>
      <c r="AH56" s="453">
        <v>307</v>
      </c>
      <c r="AI56" s="453">
        <v>212</v>
      </c>
      <c r="AJ56" s="453">
        <v>87</v>
      </c>
      <c r="AK56" s="453">
        <v>13</v>
      </c>
      <c r="AL56" s="453">
        <v>10</v>
      </c>
      <c r="AM56" s="453">
        <v>1</v>
      </c>
      <c r="AN56" s="453">
        <v>0</v>
      </c>
      <c r="AO56" s="453">
        <v>0</v>
      </c>
      <c r="AP56" s="454">
        <f>SUM(S56:AO56)+R56+C56+D56</f>
        <v>803</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12</v>
      </c>
      <c r="U57" s="453">
        <v>0</v>
      </c>
      <c r="V57" s="453">
        <v>0</v>
      </c>
      <c r="W57" s="453">
        <v>22</v>
      </c>
      <c r="X57" s="453">
        <v>7</v>
      </c>
      <c r="Y57" s="453">
        <v>0</v>
      </c>
      <c r="Z57" s="453">
        <v>3</v>
      </c>
      <c r="AA57" s="453">
        <v>0</v>
      </c>
      <c r="AB57" s="453">
        <v>0</v>
      </c>
      <c r="AC57" s="453">
        <v>0</v>
      </c>
      <c r="AD57" s="453">
        <v>0</v>
      </c>
      <c r="AE57" s="453">
        <v>0</v>
      </c>
      <c r="AF57" s="453">
        <v>0</v>
      </c>
      <c r="AG57" s="453">
        <v>8</v>
      </c>
      <c r="AH57" s="453">
        <v>131</v>
      </c>
      <c r="AI57" s="453">
        <v>129</v>
      </c>
      <c r="AJ57" s="453">
        <v>26</v>
      </c>
      <c r="AK57" s="453">
        <v>72</v>
      </c>
      <c r="AL57" s="453">
        <v>9</v>
      </c>
      <c r="AM57" s="453">
        <v>0</v>
      </c>
      <c r="AN57" s="453">
        <v>0</v>
      </c>
      <c r="AO57" s="453">
        <v>0</v>
      </c>
      <c r="AP57" s="454">
        <f>SUM(S57:AO57)+R57+C57+D57</f>
        <v>419</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34</v>
      </c>
      <c r="U58" s="453">
        <v>0</v>
      </c>
      <c r="V58" s="453">
        <v>0</v>
      </c>
      <c r="W58" s="453">
        <v>69</v>
      </c>
      <c r="X58" s="453">
        <v>2</v>
      </c>
      <c r="Y58" s="453">
        <v>0</v>
      </c>
      <c r="Z58" s="453">
        <v>19</v>
      </c>
      <c r="AA58" s="453">
        <v>0</v>
      </c>
      <c r="AB58" s="453">
        <v>0</v>
      </c>
      <c r="AC58" s="453">
        <v>0</v>
      </c>
      <c r="AD58" s="453">
        <v>0</v>
      </c>
      <c r="AE58" s="453">
        <v>1</v>
      </c>
      <c r="AF58" s="453">
        <v>0</v>
      </c>
      <c r="AG58" s="453">
        <v>15</v>
      </c>
      <c r="AH58" s="453">
        <v>273</v>
      </c>
      <c r="AI58" s="453">
        <v>153</v>
      </c>
      <c r="AJ58" s="453">
        <v>44</v>
      </c>
      <c r="AK58" s="453">
        <v>15</v>
      </c>
      <c r="AL58" s="453">
        <v>7</v>
      </c>
      <c r="AM58" s="453">
        <v>0</v>
      </c>
      <c r="AN58" s="453">
        <v>0</v>
      </c>
      <c r="AO58" s="453">
        <v>0</v>
      </c>
      <c r="AP58" s="454">
        <f>SUM(S58:AO58)+R58+C58+D58</f>
        <v>632</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17</v>
      </c>
      <c r="U59" s="453">
        <v>0</v>
      </c>
      <c r="V59" s="453">
        <v>0</v>
      </c>
      <c r="W59" s="453">
        <v>100</v>
      </c>
      <c r="X59" s="453">
        <v>6</v>
      </c>
      <c r="Y59" s="453">
        <v>1</v>
      </c>
      <c r="Z59" s="453">
        <v>62</v>
      </c>
      <c r="AA59" s="453">
        <v>0</v>
      </c>
      <c r="AB59" s="453">
        <v>0</v>
      </c>
      <c r="AC59" s="453">
        <v>0</v>
      </c>
      <c r="AD59" s="453">
        <v>4</v>
      </c>
      <c r="AE59" s="453">
        <v>18</v>
      </c>
      <c r="AF59" s="453">
        <v>0</v>
      </c>
      <c r="AG59" s="453">
        <v>41</v>
      </c>
      <c r="AH59" s="453">
        <v>298</v>
      </c>
      <c r="AI59" s="453">
        <v>252</v>
      </c>
      <c r="AJ59" s="453">
        <v>158</v>
      </c>
      <c r="AK59" s="453">
        <v>50</v>
      </c>
      <c r="AL59" s="453">
        <v>7</v>
      </c>
      <c r="AM59" s="453">
        <v>1</v>
      </c>
      <c r="AN59" s="453">
        <v>0</v>
      </c>
      <c r="AO59" s="453">
        <v>0</v>
      </c>
      <c r="AP59" s="454">
        <f>SUM(S59:AO59)+R59+C59+D59</f>
        <v>1015</v>
      </c>
    </row>
    <row r="60" spans="1:42" s="216" customFormat="1" ht="21" customHeight="1" x14ac:dyDescent="0.35">
      <c r="A60" s="224"/>
      <c r="B60" s="215" t="s">
        <v>80</v>
      </c>
      <c r="C60" s="453">
        <v>0</v>
      </c>
      <c r="D60" s="453">
        <v>0</v>
      </c>
      <c r="E60" s="453">
        <v>0</v>
      </c>
      <c r="F60" s="453">
        <v>0</v>
      </c>
      <c r="G60" s="453">
        <v>0</v>
      </c>
      <c r="H60" s="453">
        <v>0</v>
      </c>
      <c r="I60" s="453">
        <v>0</v>
      </c>
      <c r="J60" s="453">
        <v>0</v>
      </c>
      <c r="K60" s="453">
        <v>0</v>
      </c>
      <c r="L60" s="453">
        <v>0</v>
      </c>
      <c r="M60" s="453">
        <v>0</v>
      </c>
      <c r="N60" s="453">
        <v>0</v>
      </c>
      <c r="O60" s="453">
        <v>0</v>
      </c>
      <c r="P60" s="453">
        <v>0</v>
      </c>
      <c r="Q60" s="453">
        <v>0</v>
      </c>
      <c r="R60" s="453">
        <f>SUM(E60:Q60)</f>
        <v>0</v>
      </c>
      <c r="S60" s="453">
        <v>0</v>
      </c>
      <c r="T60" s="453">
        <v>42</v>
      </c>
      <c r="U60" s="453">
        <v>0</v>
      </c>
      <c r="V60" s="453">
        <v>0</v>
      </c>
      <c r="W60" s="453">
        <v>35</v>
      </c>
      <c r="X60" s="453">
        <v>12</v>
      </c>
      <c r="Y60" s="453">
        <v>0</v>
      </c>
      <c r="Z60" s="453">
        <v>0</v>
      </c>
      <c r="AA60" s="453">
        <v>0</v>
      </c>
      <c r="AB60" s="453">
        <v>0</v>
      </c>
      <c r="AC60" s="453">
        <v>0</v>
      </c>
      <c r="AD60" s="453">
        <v>0</v>
      </c>
      <c r="AE60" s="453">
        <v>0</v>
      </c>
      <c r="AF60" s="453">
        <v>0</v>
      </c>
      <c r="AG60" s="453">
        <v>2</v>
      </c>
      <c r="AH60" s="453">
        <v>160</v>
      </c>
      <c r="AI60" s="453">
        <v>138</v>
      </c>
      <c r="AJ60" s="453">
        <v>6</v>
      </c>
      <c r="AK60" s="453">
        <v>17</v>
      </c>
      <c r="AL60" s="453">
        <v>5</v>
      </c>
      <c r="AM60" s="453">
        <v>0</v>
      </c>
      <c r="AN60" s="453">
        <v>0</v>
      </c>
      <c r="AO60" s="453">
        <v>0</v>
      </c>
      <c r="AP60" s="454">
        <f>SUM(S60:AO60)+R60+C60+D60</f>
        <v>417</v>
      </c>
    </row>
    <row r="61" spans="1:42" s="220" customFormat="1" ht="26.4" customHeight="1" x14ac:dyDescent="0.35">
      <c r="A61" s="218" t="s">
        <v>81</v>
      </c>
      <c r="B61" s="225"/>
      <c r="C61" s="457">
        <f t="shared" ref="C61:AP61" si="22">SUM(C62:C64)</f>
        <v>0</v>
      </c>
      <c r="D61" s="457">
        <f t="shared" si="22"/>
        <v>0</v>
      </c>
      <c r="E61" s="457">
        <f t="shared" si="22"/>
        <v>0</v>
      </c>
      <c r="F61" s="457">
        <f t="shared" si="22"/>
        <v>0</v>
      </c>
      <c r="G61" s="457">
        <f t="shared" si="22"/>
        <v>0</v>
      </c>
      <c r="H61" s="457">
        <f t="shared" si="22"/>
        <v>0</v>
      </c>
      <c r="I61" s="457">
        <f t="shared" si="22"/>
        <v>0</v>
      </c>
      <c r="J61" s="457">
        <f t="shared" si="22"/>
        <v>0</v>
      </c>
      <c r="K61" s="457">
        <f t="shared" si="22"/>
        <v>0</v>
      </c>
      <c r="L61" s="457">
        <f t="shared" si="22"/>
        <v>0</v>
      </c>
      <c r="M61" s="457">
        <f t="shared" si="22"/>
        <v>0</v>
      </c>
      <c r="N61" s="457">
        <f t="shared" si="22"/>
        <v>0</v>
      </c>
      <c r="O61" s="457">
        <f t="shared" si="22"/>
        <v>0</v>
      </c>
      <c r="P61" s="457">
        <f t="shared" si="22"/>
        <v>0</v>
      </c>
      <c r="Q61" s="457">
        <f t="shared" si="22"/>
        <v>45</v>
      </c>
      <c r="R61" s="457">
        <f t="shared" si="22"/>
        <v>45</v>
      </c>
      <c r="S61" s="457">
        <f t="shared" si="22"/>
        <v>11</v>
      </c>
      <c r="T61" s="457">
        <f t="shared" si="22"/>
        <v>146</v>
      </c>
      <c r="U61" s="457">
        <f t="shared" si="22"/>
        <v>0</v>
      </c>
      <c r="V61" s="457">
        <f t="shared" si="22"/>
        <v>0</v>
      </c>
      <c r="W61" s="457">
        <f t="shared" si="22"/>
        <v>747</v>
      </c>
      <c r="X61" s="457">
        <f t="shared" si="22"/>
        <v>39</v>
      </c>
      <c r="Y61" s="457">
        <f t="shared" si="22"/>
        <v>90</v>
      </c>
      <c r="Z61" s="457">
        <f t="shared" si="22"/>
        <v>129</v>
      </c>
      <c r="AA61" s="457">
        <f t="shared" si="22"/>
        <v>36</v>
      </c>
      <c r="AB61" s="457">
        <f t="shared" si="22"/>
        <v>2</v>
      </c>
      <c r="AC61" s="457">
        <f t="shared" si="22"/>
        <v>0</v>
      </c>
      <c r="AD61" s="457">
        <f t="shared" si="22"/>
        <v>46</v>
      </c>
      <c r="AE61" s="457">
        <f t="shared" si="22"/>
        <v>103</v>
      </c>
      <c r="AF61" s="457">
        <f t="shared" si="22"/>
        <v>0</v>
      </c>
      <c r="AG61" s="457">
        <f t="shared" si="22"/>
        <v>101</v>
      </c>
      <c r="AH61" s="457">
        <f t="shared" si="22"/>
        <v>2582</v>
      </c>
      <c r="AI61" s="457">
        <f t="shared" si="22"/>
        <v>2434</v>
      </c>
      <c r="AJ61" s="457">
        <f t="shared" si="22"/>
        <v>454</v>
      </c>
      <c r="AK61" s="457">
        <f t="shared" si="22"/>
        <v>303</v>
      </c>
      <c r="AL61" s="457">
        <f t="shared" si="22"/>
        <v>40</v>
      </c>
      <c r="AM61" s="457">
        <f t="shared" si="22"/>
        <v>0</v>
      </c>
      <c r="AN61" s="457">
        <f t="shared" si="22"/>
        <v>0</v>
      </c>
      <c r="AO61" s="457">
        <f t="shared" si="22"/>
        <v>0</v>
      </c>
      <c r="AP61" s="458">
        <f t="shared" si="22"/>
        <v>7308</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17</v>
      </c>
      <c r="U62" s="453">
        <v>0</v>
      </c>
      <c r="V62" s="453">
        <v>0</v>
      </c>
      <c r="W62" s="453">
        <v>117</v>
      </c>
      <c r="X62" s="453">
        <v>15</v>
      </c>
      <c r="Y62" s="453">
        <v>0</v>
      </c>
      <c r="Z62" s="453">
        <v>5</v>
      </c>
      <c r="AA62" s="453">
        <v>0</v>
      </c>
      <c r="AB62" s="453">
        <v>0</v>
      </c>
      <c r="AC62" s="453">
        <v>0</v>
      </c>
      <c r="AD62" s="453">
        <v>0</v>
      </c>
      <c r="AE62" s="453">
        <v>0</v>
      </c>
      <c r="AF62" s="453">
        <v>0</v>
      </c>
      <c r="AG62" s="453">
        <v>19</v>
      </c>
      <c r="AH62" s="453">
        <v>256</v>
      </c>
      <c r="AI62" s="453">
        <v>354</v>
      </c>
      <c r="AJ62" s="453">
        <v>0</v>
      </c>
      <c r="AK62" s="453">
        <v>76</v>
      </c>
      <c r="AL62" s="453">
        <v>10</v>
      </c>
      <c r="AM62" s="453">
        <v>0</v>
      </c>
      <c r="AN62" s="453">
        <v>0</v>
      </c>
      <c r="AO62" s="453">
        <v>0</v>
      </c>
      <c r="AP62" s="454">
        <f>SUM(S62:AO62)+R62+C62+D62</f>
        <v>869</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45</v>
      </c>
      <c r="R63" s="453">
        <f>SUM(E63:Q63)</f>
        <v>45</v>
      </c>
      <c r="S63" s="453">
        <v>11</v>
      </c>
      <c r="T63" s="453">
        <v>122</v>
      </c>
      <c r="U63" s="453">
        <v>0</v>
      </c>
      <c r="V63" s="453">
        <v>0</v>
      </c>
      <c r="W63" s="453">
        <v>559</v>
      </c>
      <c r="X63" s="453">
        <v>19</v>
      </c>
      <c r="Y63" s="453">
        <v>90</v>
      </c>
      <c r="Z63" s="453">
        <v>124</v>
      </c>
      <c r="AA63" s="453">
        <v>36</v>
      </c>
      <c r="AB63" s="453">
        <v>2</v>
      </c>
      <c r="AC63" s="453">
        <v>0</v>
      </c>
      <c r="AD63" s="453">
        <v>46</v>
      </c>
      <c r="AE63" s="453">
        <v>102</v>
      </c>
      <c r="AF63" s="453">
        <v>0</v>
      </c>
      <c r="AG63" s="453">
        <v>80</v>
      </c>
      <c r="AH63" s="453">
        <v>2201</v>
      </c>
      <c r="AI63" s="453">
        <v>1958</v>
      </c>
      <c r="AJ63" s="453">
        <v>454</v>
      </c>
      <c r="AK63" s="453">
        <v>139</v>
      </c>
      <c r="AL63" s="453">
        <v>25</v>
      </c>
      <c r="AM63" s="453">
        <v>0</v>
      </c>
      <c r="AN63" s="453">
        <v>0</v>
      </c>
      <c r="AO63" s="453">
        <v>0</v>
      </c>
      <c r="AP63" s="454">
        <f>SUM(S63:AO63)+R63+C63+D63</f>
        <v>6013</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7</v>
      </c>
      <c r="U64" s="453">
        <v>0</v>
      </c>
      <c r="V64" s="453">
        <v>0</v>
      </c>
      <c r="W64" s="453">
        <v>71</v>
      </c>
      <c r="X64" s="453">
        <v>5</v>
      </c>
      <c r="Y64" s="453">
        <v>0</v>
      </c>
      <c r="Z64" s="453">
        <v>0</v>
      </c>
      <c r="AA64" s="453">
        <v>0</v>
      </c>
      <c r="AB64" s="453">
        <v>0</v>
      </c>
      <c r="AC64" s="453">
        <v>0</v>
      </c>
      <c r="AD64" s="453">
        <v>0</v>
      </c>
      <c r="AE64" s="453">
        <v>1</v>
      </c>
      <c r="AF64" s="453">
        <v>0</v>
      </c>
      <c r="AG64" s="453">
        <v>2</v>
      </c>
      <c r="AH64" s="453">
        <v>125</v>
      </c>
      <c r="AI64" s="453">
        <v>122</v>
      </c>
      <c r="AJ64" s="453">
        <v>0</v>
      </c>
      <c r="AK64" s="453">
        <v>88</v>
      </c>
      <c r="AL64" s="453">
        <v>5</v>
      </c>
      <c r="AM64" s="453">
        <v>0</v>
      </c>
      <c r="AN64" s="453">
        <v>0</v>
      </c>
      <c r="AO64" s="453">
        <v>0</v>
      </c>
      <c r="AP64" s="454">
        <f>SUM(S64:AO64)+R64+C64+D64</f>
        <v>426</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10</v>
      </c>
      <c r="AJ65" s="457">
        <v>0</v>
      </c>
      <c r="AK65" s="457">
        <v>0</v>
      </c>
      <c r="AL65" s="457">
        <v>0</v>
      </c>
      <c r="AM65" s="457">
        <v>0</v>
      </c>
      <c r="AN65" s="457">
        <v>0</v>
      </c>
      <c r="AO65" s="457">
        <v>0</v>
      </c>
      <c r="AP65" s="458">
        <f>SUM(S65:AO65)+R65+C65+D65</f>
        <v>10</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v>0</v>
      </c>
      <c r="S66" s="457">
        <v>0</v>
      </c>
      <c r="T66" s="457">
        <v>4</v>
      </c>
      <c r="U66" s="457">
        <v>0</v>
      </c>
      <c r="V66" s="457">
        <v>0</v>
      </c>
      <c r="W66" s="457">
        <v>80</v>
      </c>
      <c r="X66" s="457">
        <v>4</v>
      </c>
      <c r="Y66" s="457">
        <v>28</v>
      </c>
      <c r="Z66" s="457">
        <v>21</v>
      </c>
      <c r="AA66" s="457">
        <v>0</v>
      </c>
      <c r="AB66" s="457">
        <v>0</v>
      </c>
      <c r="AC66" s="457">
        <v>0</v>
      </c>
      <c r="AD66" s="457">
        <v>0</v>
      </c>
      <c r="AE66" s="457">
        <v>0</v>
      </c>
      <c r="AF66" s="457">
        <v>0</v>
      </c>
      <c r="AG66" s="457">
        <v>17</v>
      </c>
      <c r="AH66" s="457">
        <v>243</v>
      </c>
      <c r="AI66" s="457">
        <v>313</v>
      </c>
      <c r="AJ66" s="457">
        <v>0</v>
      </c>
      <c r="AK66" s="457">
        <v>28</v>
      </c>
      <c r="AL66" s="457">
        <v>23</v>
      </c>
      <c r="AM66" s="457">
        <v>0</v>
      </c>
      <c r="AN66" s="457">
        <v>0</v>
      </c>
      <c r="AO66" s="457">
        <v>0</v>
      </c>
      <c r="AP66" s="458">
        <f>SUM(S66:AO66)+R66+C66+D66</f>
        <v>761</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3">C8+C10+C39</f>
        <v>0</v>
      </c>
      <c r="D68" s="228">
        <f t="shared" si="23"/>
        <v>0</v>
      </c>
      <c r="E68" s="228">
        <f t="shared" si="23"/>
        <v>4</v>
      </c>
      <c r="F68" s="228">
        <f t="shared" si="23"/>
        <v>0</v>
      </c>
      <c r="G68" s="228">
        <f t="shared" si="23"/>
        <v>0</v>
      </c>
      <c r="H68" s="228">
        <f t="shared" si="23"/>
        <v>0</v>
      </c>
      <c r="I68" s="228">
        <f t="shared" si="23"/>
        <v>0</v>
      </c>
      <c r="J68" s="228">
        <f t="shared" si="23"/>
        <v>0</v>
      </c>
      <c r="K68" s="228">
        <f t="shared" si="23"/>
        <v>0</v>
      </c>
      <c r="L68" s="228">
        <f t="shared" si="23"/>
        <v>0</v>
      </c>
      <c r="M68" s="228">
        <f t="shared" si="23"/>
        <v>0</v>
      </c>
      <c r="N68" s="228">
        <f t="shared" si="23"/>
        <v>0</v>
      </c>
      <c r="O68" s="228">
        <f t="shared" si="23"/>
        <v>0</v>
      </c>
      <c r="P68" s="228">
        <f t="shared" si="23"/>
        <v>0</v>
      </c>
      <c r="Q68" s="228">
        <f t="shared" si="23"/>
        <v>196</v>
      </c>
      <c r="R68" s="228">
        <f t="shared" si="23"/>
        <v>200</v>
      </c>
      <c r="S68" s="228">
        <f t="shared" si="23"/>
        <v>128</v>
      </c>
      <c r="T68" s="228">
        <f t="shared" si="23"/>
        <v>2351</v>
      </c>
      <c r="U68" s="228">
        <f t="shared" si="23"/>
        <v>81</v>
      </c>
      <c r="V68" s="228">
        <f t="shared" si="23"/>
        <v>0</v>
      </c>
      <c r="W68" s="228">
        <f t="shared" si="23"/>
        <v>21091</v>
      </c>
      <c r="X68" s="228">
        <f t="shared" si="23"/>
        <v>499</v>
      </c>
      <c r="Y68" s="228">
        <f t="shared" si="23"/>
        <v>1878</v>
      </c>
      <c r="Z68" s="228">
        <f t="shared" si="23"/>
        <v>5200</v>
      </c>
      <c r="AA68" s="228">
        <f t="shared" si="23"/>
        <v>637</v>
      </c>
      <c r="AB68" s="228">
        <f t="shared" si="23"/>
        <v>1478</v>
      </c>
      <c r="AC68" s="228">
        <f t="shared" si="23"/>
        <v>134</v>
      </c>
      <c r="AD68" s="228">
        <f t="shared" si="23"/>
        <v>312</v>
      </c>
      <c r="AE68" s="228">
        <f t="shared" si="23"/>
        <v>4031</v>
      </c>
      <c r="AF68" s="228">
        <f t="shared" si="23"/>
        <v>125</v>
      </c>
      <c r="AG68" s="228">
        <f t="shared" si="23"/>
        <v>2885</v>
      </c>
      <c r="AH68" s="228">
        <f t="shared" si="23"/>
        <v>35692</v>
      </c>
      <c r="AI68" s="228">
        <f t="shared" si="23"/>
        <v>54834</v>
      </c>
      <c r="AJ68" s="228">
        <f t="shared" si="23"/>
        <v>8858</v>
      </c>
      <c r="AK68" s="228">
        <f t="shared" si="23"/>
        <v>6195</v>
      </c>
      <c r="AL68" s="228">
        <f t="shared" si="23"/>
        <v>3789</v>
      </c>
      <c r="AM68" s="228">
        <f t="shared" si="23"/>
        <v>186</v>
      </c>
      <c r="AN68" s="228">
        <f t="shared" si="23"/>
        <v>0</v>
      </c>
      <c r="AO68" s="228">
        <f t="shared" si="23"/>
        <v>1142</v>
      </c>
      <c r="AP68" s="229">
        <f t="shared" si="23"/>
        <v>151726</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147"/>
  <sheetViews>
    <sheetView showGridLines="0" view="pageBreakPreview" topLeftCell="AA34" zoomScale="73" zoomScaleNormal="80" zoomScaleSheetLayoutView="73" workbookViewId="0">
      <selection activeCell="AQ47" sqref="AQ47"/>
    </sheetView>
  </sheetViews>
  <sheetFormatPr defaultColWidth="12.6640625" defaultRowHeight="15.6" x14ac:dyDescent="0.3"/>
  <cols>
    <col min="1" max="1" width="4.44140625" style="231" customWidth="1"/>
    <col min="2" max="2" width="25" style="231" customWidth="1"/>
    <col min="3" max="17" width="10.44140625" style="231" customWidth="1"/>
    <col min="18" max="18" width="10.44140625" style="426" customWidth="1"/>
    <col min="19"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5" t="str">
        <f>"et par lieu de travail au "&amp;Feuil1!A7&amp;" "&amp;Feuil1!A8&amp;" "</f>
        <v xml:space="preserve">et par lieu de travail au 31 décembre 2022 </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R2" s="420"/>
      <c r="T2" s="196"/>
      <c r="U2" s="235" t="s">
        <v>200</v>
      </c>
      <c r="V2" s="236" t="s">
        <v>207</v>
      </c>
    </row>
    <row r="3" spans="1:42" s="197" customFormat="1" ht="27.9" customHeight="1" x14ac:dyDescent="0.4">
      <c r="R3" s="421"/>
      <c r="T3" s="198"/>
      <c r="U3" s="235" t="s">
        <v>205</v>
      </c>
      <c r="V3" s="236" t="s">
        <v>10</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422"/>
      <c r="S4" s="200"/>
      <c r="T4" s="200"/>
    </row>
    <row r="5" spans="1:42" s="203" customFormat="1" ht="22.5" customHeight="1" thickBot="1" x14ac:dyDescent="0.3">
      <c r="A5" s="202" t="s">
        <v>211</v>
      </c>
      <c r="R5" s="423"/>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42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425"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1</v>
      </c>
      <c r="R8" s="451">
        <f t="shared" si="0"/>
        <v>1</v>
      </c>
      <c r="S8" s="451">
        <f t="shared" si="0"/>
        <v>0</v>
      </c>
      <c r="T8" s="451">
        <f t="shared" si="0"/>
        <v>184</v>
      </c>
      <c r="U8" s="451">
        <f t="shared" si="0"/>
        <v>10</v>
      </c>
      <c r="V8" s="451">
        <f t="shared" si="0"/>
        <v>0</v>
      </c>
      <c r="W8" s="451">
        <f t="shared" si="0"/>
        <v>2685</v>
      </c>
      <c r="X8" s="451">
        <f t="shared" si="0"/>
        <v>106</v>
      </c>
      <c r="Y8" s="451">
        <f t="shared" si="0"/>
        <v>1256</v>
      </c>
      <c r="Z8" s="451">
        <f t="shared" si="0"/>
        <v>1918</v>
      </c>
      <c r="AA8" s="451">
        <f t="shared" si="0"/>
        <v>65</v>
      </c>
      <c r="AB8" s="451">
        <f t="shared" si="0"/>
        <v>912</v>
      </c>
      <c r="AC8" s="451">
        <f t="shared" si="0"/>
        <v>73</v>
      </c>
      <c r="AD8" s="451">
        <f t="shared" si="0"/>
        <v>203</v>
      </c>
      <c r="AE8" s="451">
        <f t="shared" si="0"/>
        <v>3020</v>
      </c>
      <c r="AF8" s="451">
        <f t="shared" si="0"/>
        <v>52</v>
      </c>
      <c r="AG8" s="451">
        <f t="shared" si="0"/>
        <v>1123</v>
      </c>
      <c r="AH8" s="451">
        <f t="shared" si="0"/>
        <v>17937</v>
      </c>
      <c r="AI8" s="451">
        <f t="shared" si="0"/>
        <v>21571</v>
      </c>
      <c r="AJ8" s="451">
        <f t="shared" si="0"/>
        <v>6573</v>
      </c>
      <c r="AK8" s="451">
        <f t="shared" si="0"/>
        <v>4062</v>
      </c>
      <c r="AL8" s="451">
        <f t="shared" si="0"/>
        <v>1056</v>
      </c>
      <c r="AM8" s="451">
        <f t="shared" si="0"/>
        <v>114</v>
      </c>
      <c r="AN8" s="451">
        <f t="shared" si="0"/>
        <v>0</v>
      </c>
      <c r="AO8" s="451">
        <f t="shared" si="0"/>
        <v>1287</v>
      </c>
      <c r="AP8" s="452">
        <f t="shared" si="0"/>
        <v>64208</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1</v>
      </c>
      <c r="R9" s="453">
        <f>SUM(E9:Q9)</f>
        <v>1</v>
      </c>
      <c r="S9" s="453">
        <v>0</v>
      </c>
      <c r="T9" s="453">
        <v>184</v>
      </c>
      <c r="U9" s="453">
        <v>10</v>
      </c>
      <c r="V9" s="453">
        <v>0</v>
      </c>
      <c r="W9" s="453">
        <v>2685</v>
      </c>
      <c r="X9" s="453">
        <v>106</v>
      </c>
      <c r="Y9" s="453">
        <v>1256</v>
      </c>
      <c r="Z9" s="453">
        <v>1918</v>
      </c>
      <c r="AA9" s="453">
        <v>65</v>
      </c>
      <c r="AB9" s="453">
        <v>912</v>
      </c>
      <c r="AC9" s="453">
        <v>73</v>
      </c>
      <c r="AD9" s="453">
        <v>203</v>
      </c>
      <c r="AE9" s="453">
        <v>3020</v>
      </c>
      <c r="AF9" s="453">
        <v>52</v>
      </c>
      <c r="AG9" s="453">
        <v>1123</v>
      </c>
      <c r="AH9" s="453">
        <v>17937</v>
      </c>
      <c r="AI9" s="453">
        <v>21571</v>
      </c>
      <c r="AJ9" s="453">
        <v>6573</v>
      </c>
      <c r="AK9" s="453">
        <v>4062</v>
      </c>
      <c r="AL9" s="453">
        <v>1056</v>
      </c>
      <c r="AM9" s="453">
        <v>114</v>
      </c>
      <c r="AN9" s="453">
        <v>0</v>
      </c>
      <c r="AO9" s="453">
        <v>1287</v>
      </c>
      <c r="AP9" s="454">
        <f>SUM(S9:AO9)+R9+C9+D9</f>
        <v>64208</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24</v>
      </c>
      <c r="R10" s="455">
        <f t="shared" si="1"/>
        <v>24</v>
      </c>
      <c r="S10" s="455">
        <f t="shared" si="1"/>
        <v>0</v>
      </c>
      <c r="T10" s="455">
        <f t="shared" si="1"/>
        <v>950</v>
      </c>
      <c r="U10" s="455">
        <f t="shared" si="1"/>
        <v>21</v>
      </c>
      <c r="V10" s="455">
        <f t="shared" si="1"/>
        <v>2</v>
      </c>
      <c r="W10" s="455">
        <f t="shared" si="1"/>
        <v>4135</v>
      </c>
      <c r="X10" s="455">
        <f t="shared" si="1"/>
        <v>727</v>
      </c>
      <c r="Y10" s="455">
        <f t="shared" si="1"/>
        <v>35</v>
      </c>
      <c r="Z10" s="455">
        <f t="shared" si="1"/>
        <v>383</v>
      </c>
      <c r="AA10" s="455">
        <f t="shared" si="1"/>
        <v>142</v>
      </c>
      <c r="AB10" s="455">
        <f t="shared" si="1"/>
        <v>77</v>
      </c>
      <c r="AC10" s="455">
        <f t="shared" si="1"/>
        <v>22</v>
      </c>
      <c r="AD10" s="455">
        <f t="shared" si="1"/>
        <v>168</v>
      </c>
      <c r="AE10" s="455">
        <f t="shared" si="1"/>
        <v>637</v>
      </c>
      <c r="AF10" s="455">
        <f t="shared" si="1"/>
        <v>0</v>
      </c>
      <c r="AG10" s="455">
        <f t="shared" si="1"/>
        <v>1661</v>
      </c>
      <c r="AH10" s="455">
        <f t="shared" si="1"/>
        <v>27531</v>
      </c>
      <c r="AI10" s="455">
        <f t="shared" si="1"/>
        <v>56921</v>
      </c>
      <c r="AJ10" s="455">
        <f t="shared" si="1"/>
        <v>10405</v>
      </c>
      <c r="AK10" s="455">
        <f t="shared" si="1"/>
        <v>24407</v>
      </c>
      <c r="AL10" s="455">
        <f t="shared" si="1"/>
        <v>3745</v>
      </c>
      <c r="AM10" s="455">
        <f t="shared" si="1"/>
        <v>96</v>
      </c>
      <c r="AN10" s="455">
        <f t="shared" si="1"/>
        <v>0</v>
      </c>
      <c r="AO10" s="455">
        <f t="shared" si="1"/>
        <v>23</v>
      </c>
      <c r="AP10" s="456">
        <f t="shared" si="1"/>
        <v>132112</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24</v>
      </c>
      <c r="R11" s="457">
        <f t="shared" si="2"/>
        <v>24</v>
      </c>
      <c r="S11" s="457">
        <f t="shared" si="2"/>
        <v>0</v>
      </c>
      <c r="T11" s="457">
        <f t="shared" si="2"/>
        <v>321</v>
      </c>
      <c r="U11" s="457">
        <f t="shared" si="2"/>
        <v>3</v>
      </c>
      <c r="V11" s="457">
        <f t="shared" si="2"/>
        <v>2</v>
      </c>
      <c r="W11" s="457">
        <f t="shared" si="2"/>
        <v>1507</v>
      </c>
      <c r="X11" s="457">
        <f t="shared" si="2"/>
        <v>103</v>
      </c>
      <c r="Y11" s="457">
        <f t="shared" si="2"/>
        <v>8</v>
      </c>
      <c r="Z11" s="457">
        <f t="shared" si="2"/>
        <v>140</v>
      </c>
      <c r="AA11" s="457">
        <f t="shared" si="2"/>
        <v>88</v>
      </c>
      <c r="AB11" s="457">
        <f t="shared" si="2"/>
        <v>49</v>
      </c>
      <c r="AC11" s="457">
        <f t="shared" si="2"/>
        <v>1</v>
      </c>
      <c r="AD11" s="457">
        <f t="shared" si="2"/>
        <v>91</v>
      </c>
      <c r="AE11" s="457">
        <f t="shared" si="2"/>
        <v>284</v>
      </c>
      <c r="AF11" s="457">
        <f t="shared" si="2"/>
        <v>0</v>
      </c>
      <c r="AG11" s="457">
        <f t="shared" si="2"/>
        <v>572</v>
      </c>
      <c r="AH11" s="457">
        <f t="shared" si="2"/>
        <v>8825</v>
      </c>
      <c r="AI11" s="457">
        <f t="shared" si="2"/>
        <v>16764</v>
      </c>
      <c r="AJ11" s="457">
        <f t="shared" si="2"/>
        <v>1269</v>
      </c>
      <c r="AK11" s="457">
        <f t="shared" si="2"/>
        <v>6932</v>
      </c>
      <c r="AL11" s="457">
        <f t="shared" si="2"/>
        <v>1038</v>
      </c>
      <c r="AM11" s="457">
        <f t="shared" si="2"/>
        <v>52</v>
      </c>
      <c r="AN11" s="457">
        <f t="shared" si="2"/>
        <v>0</v>
      </c>
      <c r="AO11" s="457">
        <f t="shared" si="2"/>
        <v>23</v>
      </c>
      <c r="AP11" s="458">
        <f t="shared" si="2"/>
        <v>38096</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196</v>
      </c>
      <c r="U12" s="453">
        <v>2</v>
      </c>
      <c r="V12" s="453">
        <v>2</v>
      </c>
      <c r="W12" s="453">
        <v>963</v>
      </c>
      <c r="X12" s="453">
        <v>50</v>
      </c>
      <c r="Y12" s="453">
        <v>8</v>
      </c>
      <c r="Z12" s="453">
        <v>132</v>
      </c>
      <c r="AA12" s="453">
        <v>85</v>
      </c>
      <c r="AB12" s="453">
        <v>16</v>
      </c>
      <c r="AC12" s="453">
        <v>1</v>
      </c>
      <c r="AD12" s="453">
        <v>91</v>
      </c>
      <c r="AE12" s="453">
        <v>5</v>
      </c>
      <c r="AF12" s="453">
        <v>0</v>
      </c>
      <c r="AG12" s="453">
        <v>395</v>
      </c>
      <c r="AH12" s="453">
        <v>5142</v>
      </c>
      <c r="AI12" s="453">
        <v>10972</v>
      </c>
      <c r="AJ12" s="453">
        <v>16</v>
      </c>
      <c r="AK12" s="453">
        <v>4394</v>
      </c>
      <c r="AL12" s="453">
        <v>617</v>
      </c>
      <c r="AM12" s="453">
        <v>14</v>
      </c>
      <c r="AN12" s="453">
        <v>0</v>
      </c>
      <c r="AO12" s="453">
        <v>21</v>
      </c>
      <c r="AP12" s="454">
        <f>SUM(S12:AO12)+R12+C12+D12</f>
        <v>23122</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24</v>
      </c>
      <c r="R13" s="453">
        <f>SUM(E13:Q13)</f>
        <v>24</v>
      </c>
      <c r="S13" s="453">
        <v>0</v>
      </c>
      <c r="T13" s="453">
        <v>61</v>
      </c>
      <c r="U13" s="453">
        <v>1</v>
      </c>
      <c r="V13" s="453">
        <v>0</v>
      </c>
      <c r="W13" s="453">
        <v>264</v>
      </c>
      <c r="X13" s="453">
        <v>5</v>
      </c>
      <c r="Y13" s="453">
        <v>0</v>
      </c>
      <c r="Z13" s="453">
        <v>7</v>
      </c>
      <c r="AA13" s="453">
        <v>0</v>
      </c>
      <c r="AB13" s="453">
        <v>31</v>
      </c>
      <c r="AC13" s="453">
        <v>0</v>
      </c>
      <c r="AD13" s="453">
        <v>0</v>
      </c>
      <c r="AE13" s="453">
        <v>0</v>
      </c>
      <c r="AF13" s="453">
        <v>0</v>
      </c>
      <c r="AG13" s="453">
        <v>85</v>
      </c>
      <c r="AH13" s="453">
        <v>1584</v>
      </c>
      <c r="AI13" s="453">
        <v>2537</v>
      </c>
      <c r="AJ13" s="453">
        <v>1</v>
      </c>
      <c r="AK13" s="453">
        <v>1120</v>
      </c>
      <c r="AL13" s="453">
        <v>160</v>
      </c>
      <c r="AM13" s="453">
        <v>38</v>
      </c>
      <c r="AN13" s="453">
        <v>0</v>
      </c>
      <c r="AO13" s="453">
        <v>0</v>
      </c>
      <c r="AP13" s="454">
        <f>SUM(S13:AO13)+R13+C13+D13</f>
        <v>5918</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64</v>
      </c>
      <c r="U14" s="453">
        <v>0</v>
      </c>
      <c r="V14" s="453">
        <v>0</v>
      </c>
      <c r="W14" s="453">
        <v>280</v>
      </c>
      <c r="X14" s="453">
        <v>48</v>
      </c>
      <c r="Y14" s="453">
        <v>0</v>
      </c>
      <c r="Z14" s="453">
        <v>1</v>
      </c>
      <c r="AA14" s="453">
        <v>3</v>
      </c>
      <c r="AB14" s="453">
        <v>2</v>
      </c>
      <c r="AC14" s="453">
        <v>0</v>
      </c>
      <c r="AD14" s="453">
        <v>0</v>
      </c>
      <c r="AE14" s="453">
        <v>279</v>
      </c>
      <c r="AF14" s="453">
        <v>0</v>
      </c>
      <c r="AG14" s="453">
        <v>92</v>
      </c>
      <c r="AH14" s="453">
        <v>2099</v>
      </c>
      <c r="AI14" s="453">
        <v>3255</v>
      </c>
      <c r="AJ14" s="453">
        <v>1252</v>
      </c>
      <c r="AK14" s="453">
        <v>1418</v>
      </c>
      <c r="AL14" s="453">
        <v>261</v>
      </c>
      <c r="AM14" s="453">
        <v>0</v>
      </c>
      <c r="AN14" s="453">
        <v>0</v>
      </c>
      <c r="AO14" s="453">
        <v>2</v>
      </c>
      <c r="AP14" s="454">
        <f>SUM(S14:AO14)+R14+C14+D14</f>
        <v>9056</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106</v>
      </c>
      <c r="U15" s="457">
        <f t="shared" si="3"/>
        <v>6</v>
      </c>
      <c r="V15" s="457">
        <f t="shared" si="3"/>
        <v>0</v>
      </c>
      <c r="W15" s="457">
        <f t="shared" si="3"/>
        <v>656</v>
      </c>
      <c r="X15" s="457">
        <f t="shared" si="3"/>
        <v>244</v>
      </c>
      <c r="Y15" s="457">
        <f t="shared" si="3"/>
        <v>5</v>
      </c>
      <c r="Z15" s="457">
        <f t="shared" si="3"/>
        <v>7</v>
      </c>
      <c r="AA15" s="457">
        <f t="shared" si="3"/>
        <v>0</v>
      </c>
      <c r="AB15" s="457">
        <f t="shared" si="3"/>
        <v>7</v>
      </c>
      <c r="AC15" s="457">
        <f t="shared" si="3"/>
        <v>0</v>
      </c>
      <c r="AD15" s="457">
        <f t="shared" si="3"/>
        <v>12</v>
      </c>
      <c r="AE15" s="457">
        <f t="shared" si="3"/>
        <v>12</v>
      </c>
      <c r="AF15" s="457">
        <f t="shared" si="3"/>
        <v>0</v>
      </c>
      <c r="AG15" s="457">
        <f t="shared" si="3"/>
        <v>220</v>
      </c>
      <c r="AH15" s="457">
        <f t="shared" si="3"/>
        <v>3729</v>
      </c>
      <c r="AI15" s="457">
        <f t="shared" si="3"/>
        <v>11508</v>
      </c>
      <c r="AJ15" s="457">
        <f t="shared" si="3"/>
        <v>0</v>
      </c>
      <c r="AK15" s="457">
        <f t="shared" si="3"/>
        <v>2860</v>
      </c>
      <c r="AL15" s="457">
        <f t="shared" si="3"/>
        <v>613</v>
      </c>
      <c r="AM15" s="457">
        <f t="shared" si="3"/>
        <v>20</v>
      </c>
      <c r="AN15" s="457">
        <f t="shared" si="3"/>
        <v>0</v>
      </c>
      <c r="AO15" s="457">
        <f t="shared" si="3"/>
        <v>0</v>
      </c>
      <c r="AP15" s="458">
        <f t="shared" si="3"/>
        <v>20005</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45</v>
      </c>
      <c r="U16" s="453">
        <v>0</v>
      </c>
      <c r="V16" s="453">
        <v>0</v>
      </c>
      <c r="W16" s="453">
        <v>388</v>
      </c>
      <c r="X16" s="453">
        <v>13</v>
      </c>
      <c r="Y16" s="453">
        <v>0</v>
      </c>
      <c r="Z16" s="453">
        <v>2</v>
      </c>
      <c r="AA16" s="453">
        <v>0</v>
      </c>
      <c r="AB16" s="453">
        <v>5</v>
      </c>
      <c r="AC16" s="453">
        <v>0</v>
      </c>
      <c r="AD16" s="453">
        <v>1</v>
      </c>
      <c r="AE16" s="453">
        <v>3</v>
      </c>
      <c r="AF16" s="453">
        <v>0</v>
      </c>
      <c r="AG16" s="453">
        <v>103</v>
      </c>
      <c r="AH16" s="453">
        <v>1874</v>
      </c>
      <c r="AI16" s="453">
        <v>3146</v>
      </c>
      <c r="AJ16" s="453">
        <v>0</v>
      </c>
      <c r="AK16" s="453">
        <v>1389</v>
      </c>
      <c r="AL16" s="453">
        <v>274</v>
      </c>
      <c r="AM16" s="453">
        <v>13</v>
      </c>
      <c r="AN16" s="453">
        <v>0</v>
      </c>
      <c r="AO16" s="453">
        <v>0</v>
      </c>
      <c r="AP16" s="454">
        <f>SUM(S16:AO16)+R16+C16+D16</f>
        <v>7256</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61</v>
      </c>
      <c r="U17" s="453">
        <v>6</v>
      </c>
      <c r="V17" s="453">
        <v>0</v>
      </c>
      <c r="W17" s="453">
        <v>268</v>
      </c>
      <c r="X17" s="453">
        <v>231</v>
      </c>
      <c r="Y17" s="453">
        <v>5</v>
      </c>
      <c r="Z17" s="453">
        <v>5</v>
      </c>
      <c r="AA17" s="453">
        <v>0</v>
      </c>
      <c r="AB17" s="453">
        <v>2</v>
      </c>
      <c r="AC17" s="453">
        <v>0</v>
      </c>
      <c r="AD17" s="453">
        <v>11</v>
      </c>
      <c r="AE17" s="453">
        <v>9</v>
      </c>
      <c r="AF17" s="453">
        <v>0</v>
      </c>
      <c r="AG17" s="453">
        <v>117</v>
      </c>
      <c r="AH17" s="453">
        <v>1855</v>
      </c>
      <c r="AI17" s="453">
        <v>8362</v>
      </c>
      <c r="AJ17" s="453">
        <v>0</v>
      </c>
      <c r="AK17" s="453">
        <v>1471</v>
      </c>
      <c r="AL17" s="453">
        <v>339</v>
      </c>
      <c r="AM17" s="453">
        <v>7</v>
      </c>
      <c r="AN17" s="453">
        <v>0</v>
      </c>
      <c r="AO17" s="453">
        <v>0</v>
      </c>
      <c r="AP17" s="454">
        <f>SUM(S17:AO17)+R17+C17+D17</f>
        <v>12749</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0</v>
      </c>
      <c r="T18" s="457">
        <f t="shared" si="4"/>
        <v>94</v>
      </c>
      <c r="U18" s="457">
        <f t="shared" si="4"/>
        <v>1</v>
      </c>
      <c r="V18" s="457">
        <f t="shared" si="4"/>
        <v>0</v>
      </c>
      <c r="W18" s="457">
        <f t="shared" si="4"/>
        <v>414</v>
      </c>
      <c r="X18" s="457">
        <f t="shared" si="4"/>
        <v>107</v>
      </c>
      <c r="Y18" s="457">
        <f t="shared" si="4"/>
        <v>8</v>
      </c>
      <c r="Z18" s="457">
        <f t="shared" si="4"/>
        <v>85</v>
      </c>
      <c r="AA18" s="457">
        <f t="shared" si="4"/>
        <v>0</v>
      </c>
      <c r="AB18" s="457">
        <f t="shared" si="4"/>
        <v>19</v>
      </c>
      <c r="AC18" s="457">
        <f t="shared" si="4"/>
        <v>0</v>
      </c>
      <c r="AD18" s="457">
        <f t="shared" si="4"/>
        <v>10</v>
      </c>
      <c r="AE18" s="457">
        <f t="shared" si="4"/>
        <v>48</v>
      </c>
      <c r="AF18" s="457">
        <f t="shared" si="4"/>
        <v>0</v>
      </c>
      <c r="AG18" s="457">
        <f t="shared" si="4"/>
        <v>223</v>
      </c>
      <c r="AH18" s="457">
        <f t="shared" si="4"/>
        <v>3756</v>
      </c>
      <c r="AI18" s="457">
        <f t="shared" si="4"/>
        <v>6524</v>
      </c>
      <c r="AJ18" s="457">
        <f t="shared" si="4"/>
        <v>3893</v>
      </c>
      <c r="AK18" s="457">
        <f t="shared" si="4"/>
        <v>3347</v>
      </c>
      <c r="AL18" s="457">
        <f t="shared" si="4"/>
        <v>470</v>
      </c>
      <c r="AM18" s="457">
        <f t="shared" si="4"/>
        <v>4</v>
      </c>
      <c r="AN18" s="457">
        <f t="shared" si="4"/>
        <v>0</v>
      </c>
      <c r="AO18" s="457">
        <f t="shared" si="4"/>
        <v>0</v>
      </c>
      <c r="AP18" s="458">
        <f t="shared" si="4"/>
        <v>19003</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0</v>
      </c>
      <c r="T19" s="453">
        <v>85</v>
      </c>
      <c r="U19" s="453">
        <v>1</v>
      </c>
      <c r="V19" s="453">
        <v>0</v>
      </c>
      <c r="W19" s="453">
        <v>275</v>
      </c>
      <c r="X19" s="453">
        <v>61</v>
      </c>
      <c r="Y19" s="453">
        <v>8</v>
      </c>
      <c r="Z19" s="453">
        <v>83</v>
      </c>
      <c r="AA19" s="453">
        <v>0</v>
      </c>
      <c r="AB19" s="453">
        <v>19</v>
      </c>
      <c r="AC19" s="453">
        <v>0</v>
      </c>
      <c r="AD19" s="453">
        <v>10</v>
      </c>
      <c r="AE19" s="453">
        <v>48</v>
      </c>
      <c r="AF19" s="453">
        <v>0</v>
      </c>
      <c r="AG19" s="453">
        <v>150</v>
      </c>
      <c r="AH19" s="453">
        <v>2155</v>
      </c>
      <c r="AI19" s="453">
        <v>4045</v>
      </c>
      <c r="AJ19" s="453">
        <v>2237</v>
      </c>
      <c r="AK19" s="453">
        <v>1607</v>
      </c>
      <c r="AL19" s="453">
        <v>237</v>
      </c>
      <c r="AM19" s="453">
        <v>4</v>
      </c>
      <c r="AN19" s="453">
        <v>0</v>
      </c>
      <c r="AO19" s="453">
        <v>0</v>
      </c>
      <c r="AP19" s="454">
        <f>SUM(S19:AO19)+R19+C19+D19</f>
        <v>11025</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6</v>
      </c>
      <c r="U20" s="453">
        <v>0</v>
      </c>
      <c r="V20" s="453">
        <v>0</v>
      </c>
      <c r="W20" s="453">
        <v>108</v>
      </c>
      <c r="X20" s="453">
        <v>25</v>
      </c>
      <c r="Y20" s="453">
        <v>0</v>
      </c>
      <c r="Z20" s="453">
        <v>1</v>
      </c>
      <c r="AA20" s="453">
        <v>0</v>
      </c>
      <c r="AB20" s="453">
        <v>0</v>
      </c>
      <c r="AC20" s="453">
        <v>0</v>
      </c>
      <c r="AD20" s="453">
        <v>0</v>
      </c>
      <c r="AE20" s="453">
        <v>0</v>
      </c>
      <c r="AF20" s="453">
        <v>0</v>
      </c>
      <c r="AG20" s="453">
        <v>31</v>
      </c>
      <c r="AH20" s="453">
        <v>880</v>
      </c>
      <c r="AI20" s="453">
        <v>1379</v>
      </c>
      <c r="AJ20" s="453">
        <v>436</v>
      </c>
      <c r="AK20" s="453">
        <v>1131</v>
      </c>
      <c r="AL20" s="453">
        <v>129</v>
      </c>
      <c r="AM20" s="453">
        <v>0</v>
      </c>
      <c r="AN20" s="453">
        <v>0</v>
      </c>
      <c r="AO20" s="453">
        <v>0</v>
      </c>
      <c r="AP20" s="454">
        <f>SUM(S20:AO20)+R20+C20+D20</f>
        <v>4126</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3</v>
      </c>
      <c r="U21" s="453">
        <v>0</v>
      </c>
      <c r="V21" s="453">
        <v>0</v>
      </c>
      <c r="W21" s="453">
        <v>31</v>
      </c>
      <c r="X21" s="453">
        <v>21</v>
      </c>
      <c r="Y21" s="453">
        <v>0</v>
      </c>
      <c r="Z21" s="453">
        <v>1</v>
      </c>
      <c r="AA21" s="453">
        <v>0</v>
      </c>
      <c r="AB21" s="453">
        <v>0</v>
      </c>
      <c r="AC21" s="453">
        <v>0</v>
      </c>
      <c r="AD21" s="453">
        <v>0</v>
      </c>
      <c r="AE21" s="453">
        <v>0</v>
      </c>
      <c r="AF21" s="453">
        <v>0</v>
      </c>
      <c r="AG21" s="453">
        <v>42</v>
      </c>
      <c r="AH21" s="453">
        <v>721</v>
      </c>
      <c r="AI21" s="453">
        <v>1100</v>
      </c>
      <c r="AJ21" s="453">
        <v>1220</v>
      </c>
      <c r="AK21" s="453">
        <v>609</v>
      </c>
      <c r="AL21" s="453">
        <v>104</v>
      </c>
      <c r="AM21" s="453">
        <v>0</v>
      </c>
      <c r="AN21" s="453">
        <v>0</v>
      </c>
      <c r="AO21" s="453">
        <v>0</v>
      </c>
      <c r="AP21" s="454">
        <f>SUM(S21:AO21)+R21+C21+D21</f>
        <v>3852</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0</v>
      </c>
      <c r="R22" s="457">
        <f t="shared" si="5"/>
        <v>0</v>
      </c>
      <c r="S22" s="457">
        <f t="shared" si="5"/>
        <v>0</v>
      </c>
      <c r="T22" s="457">
        <f t="shared" si="5"/>
        <v>290</v>
      </c>
      <c r="U22" s="457">
        <f t="shared" si="5"/>
        <v>7</v>
      </c>
      <c r="V22" s="457">
        <f t="shared" si="5"/>
        <v>0</v>
      </c>
      <c r="W22" s="457">
        <f t="shared" si="5"/>
        <v>982</v>
      </c>
      <c r="X22" s="457">
        <f t="shared" si="5"/>
        <v>141</v>
      </c>
      <c r="Y22" s="457">
        <f t="shared" si="5"/>
        <v>8</v>
      </c>
      <c r="Z22" s="457">
        <f t="shared" si="5"/>
        <v>69</v>
      </c>
      <c r="AA22" s="457">
        <f t="shared" si="5"/>
        <v>54</v>
      </c>
      <c r="AB22" s="457">
        <f t="shared" si="5"/>
        <v>1</v>
      </c>
      <c r="AC22" s="457">
        <f t="shared" si="5"/>
        <v>11</v>
      </c>
      <c r="AD22" s="457">
        <f t="shared" si="5"/>
        <v>29</v>
      </c>
      <c r="AE22" s="457">
        <f t="shared" si="5"/>
        <v>246</v>
      </c>
      <c r="AF22" s="457">
        <f t="shared" si="5"/>
        <v>0</v>
      </c>
      <c r="AG22" s="457">
        <f t="shared" si="5"/>
        <v>325</v>
      </c>
      <c r="AH22" s="457">
        <f t="shared" si="5"/>
        <v>6338</v>
      </c>
      <c r="AI22" s="457">
        <f t="shared" si="5"/>
        <v>14216</v>
      </c>
      <c r="AJ22" s="457">
        <f t="shared" si="5"/>
        <v>3000</v>
      </c>
      <c r="AK22" s="457">
        <f t="shared" si="5"/>
        <v>6212</v>
      </c>
      <c r="AL22" s="457">
        <f t="shared" si="5"/>
        <v>913</v>
      </c>
      <c r="AM22" s="457">
        <f t="shared" si="5"/>
        <v>16</v>
      </c>
      <c r="AN22" s="457">
        <f t="shared" si="5"/>
        <v>0</v>
      </c>
      <c r="AO22" s="457">
        <f t="shared" si="5"/>
        <v>0</v>
      </c>
      <c r="AP22" s="458">
        <f t="shared" si="5"/>
        <v>32858</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41" si="6">SUM(E23:Q23)</f>
        <v>0</v>
      </c>
      <c r="S23" s="453">
        <v>0</v>
      </c>
      <c r="T23" s="453">
        <v>13</v>
      </c>
      <c r="U23" s="453">
        <v>1</v>
      </c>
      <c r="V23" s="453">
        <v>0</v>
      </c>
      <c r="W23" s="453">
        <v>106</v>
      </c>
      <c r="X23" s="453">
        <v>5</v>
      </c>
      <c r="Y23" s="453">
        <v>0</v>
      </c>
      <c r="Z23" s="453">
        <v>2</v>
      </c>
      <c r="AA23" s="453">
        <v>0</v>
      </c>
      <c r="AB23" s="453">
        <v>0</v>
      </c>
      <c r="AC23" s="453">
        <v>0</v>
      </c>
      <c r="AD23" s="453">
        <v>0</v>
      </c>
      <c r="AE23" s="453">
        <v>4</v>
      </c>
      <c r="AF23" s="453">
        <v>0</v>
      </c>
      <c r="AG23" s="453">
        <v>46</v>
      </c>
      <c r="AH23" s="453">
        <v>955</v>
      </c>
      <c r="AI23" s="453">
        <v>1837</v>
      </c>
      <c r="AJ23" s="453">
        <v>884</v>
      </c>
      <c r="AK23" s="453">
        <v>905</v>
      </c>
      <c r="AL23" s="453">
        <v>119</v>
      </c>
      <c r="AM23" s="453">
        <v>0</v>
      </c>
      <c r="AN23" s="453">
        <v>0</v>
      </c>
      <c r="AO23" s="453">
        <v>0</v>
      </c>
      <c r="AP23" s="454">
        <f t="shared" ref="AP23:AP28" si="7">SUM(S23:AO23)+R23+C23+D23</f>
        <v>4877</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15</v>
      </c>
      <c r="U24" s="453">
        <v>0</v>
      </c>
      <c r="V24" s="453">
        <v>0</v>
      </c>
      <c r="W24" s="453">
        <v>61</v>
      </c>
      <c r="X24" s="453">
        <v>5</v>
      </c>
      <c r="Y24" s="453">
        <v>0</v>
      </c>
      <c r="Z24" s="453">
        <v>2</v>
      </c>
      <c r="AA24" s="453">
        <v>0</v>
      </c>
      <c r="AB24" s="453">
        <v>0</v>
      </c>
      <c r="AC24" s="453">
        <v>0</v>
      </c>
      <c r="AD24" s="453">
        <v>0</v>
      </c>
      <c r="AE24" s="453">
        <v>0</v>
      </c>
      <c r="AF24" s="453">
        <v>0</v>
      </c>
      <c r="AG24" s="453">
        <v>26</v>
      </c>
      <c r="AH24" s="453">
        <v>717</v>
      </c>
      <c r="AI24" s="453">
        <v>1002</v>
      </c>
      <c r="AJ24" s="453">
        <v>115</v>
      </c>
      <c r="AK24" s="453">
        <v>977</v>
      </c>
      <c r="AL24" s="453">
        <v>86</v>
      </c>
      <c r="AM24" s="453">
        <v>2</v>
      </c>
      <c r="AN24" s="453">
        <v>0</v>
      </c>
      <c r="AO24" s="453">
        <v>0</v>
      </c>
      <c r="AP24" s="454">
        <f t="shared" si="7"/>
        <v>3008</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13</v>
      </c>
      <c r="U25" s="453">
        <v>0</v>
      </c>
      <c r="V25" s="453">
        <v>0</v>
      </c>
      <c r="W25" s="453">
        <v>25</v>
      </c>
      <c r="X25" s="453">
        <v>0</v>
      </c>
      <c r="Y25" s="453">
        <v>0</v>
      </c>
      <c r="Z25" s="453">
        <v>1</v>
      </c>
      <c r="AA25" s="453">
        <v>0</v>
      </c>
      <c r="AB25" s="453">
        <v>0</v>
      </c>
      <c r="AC25" s="453">
        <v>0</v>
      </c>
      <c r="AD25" s="453">
        <v>0</v>
      </c>
      <c r="AE25" s="453">
        <v>0</v>
      </c>
      <c r="AF25" s="453">
        <v>0</v>
      </c>
      <c r="AG25" s="453">
        <v>7</v>
      </c>
      <c r="AH25" s="453">
        <v>316</v>
      </c>
      <c r="AI25" s="453">
        <v>483</v>
      </c>
      <c r="AJ25" s="453">
        <v>0</v>
      </c>
      <c r="AK25" s="453">
        <v>249</v>
      </c>
      <c r="AL25" s="453">
        <v>54</v>
      </c>
      <c r="AM25" s="453">
        <v>0</v>
      </c>
      <c r="AN25" s="453">
        <v>0</v>
      </c>
      <c r="AO25" s="453">
        <v>0</v>
      </c>
      <c r="AP25" s="454">
        <f t="shared" si="7"/>
        <v>1148</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0</v>
      </c>
      <c r="R26" s="453">
        <f t="shared" si="6"/>
        <v>0</v>
      </c>
      <c r="S26" s="453">
        <v>0</v>
      </c>
      <c r="T26" s="453">
        <v>202</v>
      </c>
      <c r="U26" s="453">
        <v>6</v>
      </c>
      <c r="V26" s="453">
        <v>0</v>
      </c>
      <c r="W26" s="453">
        <v>509</v>
      </c>
      <c r="X26" s="453">
        <v>66</v>
      </c>
      <c r="Y26" s="453">
        <v>8</v>
      </c>
      <c r="Z26" s="453">
        <v>60</v>
      </c>
      <c r="AA26" s="453">
        <v>54</v>
      </c>
      <c r="AB26" s="453">
        <v>1</v>
      </c>
      <c r="AC26" s="453">
        <v>11</v>
      </c>
      <c r="AD26" s="453">
        <v>28</v>
      </c>
      <c r="AE26" s="453">
        <v>241</v>
      </c>
      <c r="AF26" s="453">
        <v>0</v>
      </c>
      <c r="AG26" s="453">
        <v>157</v>
      </c>
      <c r="AH26" s="453">
        <v>3108</v>
      </c>
      <c r="AI26" s="453">
        <v>8358</v>
      </c>
      <c r="AJ26" s="453">
        <v>1998</v>
      </c>
      <c r="AK26" s="453">
        <v>2534</v>
      </c>
      <c r="AL26" s="453">
        <v>449</v>
      </c>
      <c r="AM26" s="453">
        <v>8</v>
      </c>
      <c r="AN26" s="453">
        <v>0</v>
      </c>
      <c r="AO26" s="453">
        <v>0</v>
      </c>
      <c r="AP26" s="454">
        <f t="shared" si="7"/>
        <v>17798</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10</v>
      </c>
      <c r="U27" s="453">
        <v>0</v>
      </c>
      <c r="V27" s="453">
        <v>0</v>
      </c>
      <c r="W27" s="453">
        <v>64</v>
      </c>
      <c r="X27" s="453">
        <v>35</v>
      </c>
      <c r="Y27" s="453">
        <v>0</v>
      </c>
      <c r="Z27" s="453">
        <v>1</v>
      </c>
      <c r="AA27" s="453">
        <v>0</v>
      </c>
      <c r="AB27" s="453">
        <v>0</v>
      </c>
      <c r="AC27" s="453">
        <v>0</v>
      </c>
      <c r="AD27" s="453">
        <v>0</v>
      </c>
      <c r="AE27" s="453">
        <v>1</v>
      </c>
      <c r="AF27" s="453">
        <v>0</v>
      </c>
      <c r="AG27" s="453">
        <v>29</v>
      </c>
      <c r="AH27" s="453">
        <v>371</v>
      </c>
      <c r="AI27" s="453">
        <v>662</v>
      </c>
      <c r="AJ27" s="453">
        <v>0</v>
      </c>
      <c r="AK27" s="453">
        <v>199</v>
      </c>
      <c r="AL27" s="453">
        <v>32</v>
      </c>
      <c r="AM27" s="453">
        <v>5</v>
      </c>
      <c r="AN27" s="453">
        <v>0</v>
      </c>
      <c r="AO27" s="453">
        <v>0</v>
      </c>
      <c r="AP27" s="454">
        <f t="shared" si="7"/>
        <v>1409</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37</v>
      </c>
      <c r="U28" s="453">
        <v>0</v>
      </c>
      <c r="V28" s="453">
        <v>0</v>
      </c>
      <c r="W28" s="453">
        <v>217</v>
      </c>
      <c r="X28" s="453">
        <v>30</v>
      </c>
      <c r="Y28" s="453">
        <v>0</v>
      </c>
      <c r="Z28" s="453">
        <v>3</v>
      </c>
      <c r="AA28" s="453">
        <v>0</v>
      </c>
      <c r="AB28" s="453">
        <v>0</v>
      </c>
      <c r="AC28" s="453">
        <v>0</v>
      </c>
      <c r="AD28" s="453">
        <v>1</v>
      </c>
      <c r="AE28" s="453">
        <v>0</v>
      </c>
      <c r="AF28" s="453">
        <v>0</v>
      </c>
      <c r="AG28" s="453">
        <v>60</v>
      </c>
      <c r="AH28" s="453">
        <v>871</v>
      </c>
      <c r="AI28" s="453">
        <v>1874</v>
      </c>
      <c r="AJ28" s="453">
        <v>3</v>
      </c>
      <c r="AK28" s="453">
        <v>1348</v>
      </c>
      <c r="AL28" s="453">
        <v>173</v>
      </c>
      <c r="AM28" s="453">
        <v>1</v>
      </c>
      <c r="AN28" s="453">
        <v>0</v>
      </c>
      <c r="AO28" s="453">
        <v>0</v>
      </c>
      <c r="AP28" s="454">
        <f t="shared" si="7"/>
        <v>4618</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ref="R29" si="9">SUM(R30:R37)</f>
        <v>0</v>
      </c>
      <c r="S29" s="457">
        <f t="shared" si="8"/>
        <v>0</v>
      </c>
      <c r="T29" s="457">
        <f t="shared" si="8"/>
        <v>139</v>
      </c>
      <c r="U29" s="457">
        <f t="shared" si="8"/>
        <v>4</v>
      </c>
      <c r="V29" s="457">
        <f t="shared" si="8"/>
        <v>0</v>
      </c>
      <c r="W29" s="457">
        <f t="shared" si="8"/>
        <v>576</v>
      </c>
      <c r="X29" s="457">
        <f t="shared" si="8"/>
        <v>132</v>
      </c>
      <c r="Y29" s="457">
        <f t="shared" si="8"/>
        <v>6</v>
      </c>
      <c r="Z29" s="457">
        <f t="shared" si="8"/>
        <v>82</v>
      </c>
      <c r="AA29" s="457">
        <f t="shared" si="8"/>
        <v>0</v>
      </c>
      <c r="AB29" s="457">
        <f t="shared" si="8"/>
        <v>1</v>
      </c>
      <c r="AC29" s="457">
        <f t="shared" si="8"/>
        <v>10</v>
      </c>
      <c r="AD29" s="457">
        <f t="shared" si="8"/>
        <v>26</v>
      </c>
      <c r="AE29" s="457">
        <f t="shared" si="8"/>
        <v>47</v>
      </c>
      <c r="AF29" s="457">
        <f t="shared" si="8"/>
        <v>0</v>
      </c>
      <c r="AG29" s="457">
        <f t="shared" si="8"/>
        <v>321</v>
      </c>
      <c r="AH29" s="457">
        <f t="shared" si="8"/>
        <v>4883</v>
      </c>
      <c r="AI29" s="457">
        <f t="shared" si="8"/>
        <v>7909</v>
      </c>
      <c r="AJ29" s="457">
        <f t="shared" si="8"/>
        <v>2243</v>
      </c>
      <c r="AK29" s="457">
        <f t="shared" si="8"/>
        <v>5056</v>
      </c>
      <c r="AL29" s="457">
        <f t="shared" si="8"/>
        <v>711</v>
      </c>
      <c r="AM29" s="457">
        <f t="shared" si="8"/>
        <v>4</v>
      </c>
      <c r="AN29" s="457">
        <f t="shared" si="8"/>
        <v>0</v>
      </c>
      <c r="AO29" s="457">
        <f t="shared" si="8"/>
        <v>0</v>
      </c>
      <c r="AP29" s="458">
        <f t="shared" ref="AP29" si="10">SUM(AP30:AP37)</f>
        <v>22150</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si="6"/>
        <v>0</v>
      </c>
      <c r="S30" s="453">
        <v>0</v>
      </c>
      <c r="T30" s="453">
        <v>35</v>
      </c>
      <c r="U30" s="453">
        <v>3</v>
      </c>
      <c r="V30" s="453">
        <v>0</v>
      </c>
      <c r="W30" s="453">
        <v>159</v>
      </c>
      <c r="X30" s="453">
        <v>30</v>
      </c>
      <c r="Y30" s="453">
        <v>0</v>
      </c>
      <c r="Z30" s="453">
        <v>55</v>
      </c>
      <c r="AA30" s="453">
        <v>0</v>
      </c>
      <c r="AB30" s="453">
        <v>0</v>
      </c>
      <c r="AC30" s="453">
        <v>6</v>
      </c>
      <c r="AD30" s="453">
        <v>26</v>
      </c>
      <c r="AE30" s="453">
        <v>0</v>
      </c>
      <c r="AF30" s="453">
        <v>0</v>
      </c>
      <c r="AG30" s="453">
        <v>159</v>
      </c>
      <c r="AH30" s="453">
        <v>1529</v>
      </c>
      <c r="AI30" s="453">
        <v>1998</v>
      </c>
      <c r="AJ30" s="453">
        <v>1669</v>
      </c>
      <c r="AK30" s="453">
        <v>1318</v>
      </c>
      <c r="AL30" s="453">
        <v>204</v>
      </c>
      <c r="AM30" s="453">
        <v>1</v>
      </c>
      <c r="AN30" s="453">
        <v>0</v>
      </c>
      <c r="AO30" s="453">
        <v>0</v>
      </c>
      <c r="AP30" s="454">
        <f t="shared" ref="AP30:AP38" si="11">SUM(S30:AO30)+R30+C30+D30</f>
        <v>7192</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6"/>
        <v>0</v>
      </c>
      <c r="S31" s="453">
        <v>0</v>
      </c>
      <c r="T31" s="453">
        <v>0</v>
      </c>
      <c r="U31" s="453">
        <v>0</v>
      </c>
      <c r="V31" s="453">
        <v>0</v>
      </c>
      <c r="W31" s="453">
        <v>20</v>
      </c>
      <c r="X31" s="453">
        <v>4</v>
      </c>
      <c r="Y31" s="453">
        <v>0</v>
      </c>
      <c r="Z31" s="453">
        <v>0</v>
      </c>
      <c r="AA31" s="453">
        <v>0</v>
      </c>
      <c r="AB31" s="453">
        <v>0</v>
      </c>
      <c r="AC31" s="453">
        <v>0</v>
      </c>
      <c r="AD31" s="453">
        <v>0</v>
      </c>
      <c r="AE31" s="453">
        <v>0</v>
      </c>
      <c r="AF31" s="453">
        <v>0</v>
      </c>
      <c r="AG31" s="453">
        <v>10</v>
      </c>
      <c r="AH31" s="453">
        <v>163</v>
      </c>
      <c r="AI31" s="453">
        <v>218</v>
      </c>
      <c r="AJ31" s="453">
        <v>0</v>
      </c>
      <c r="AK31" s="453">
        <v>66</v>
      </c>
      <c r="AL31" s="453">
        <v>36</v>
      </c>
      <c r="AM31" s="453">
        <v>0</v>
      </c>
      <c r="AN31" s="453">
        <v>0</v>
      </c>
      <c r="AO31" s="453">
        <v>0</v>
      </c>
      <c r="AP31" s="454">
        <f t="shared" si="11"/>
        <v>517</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6"/>
        <v>0</v>
      </c>
      <c r="S32" s="453">
        <v>0</v>
      </c>
      <c r="T32" s="453">
        <v>8</v>
      </c>
      <c r="U32" s="453">
        <v>0</v>
      </c>
      <c r="V32" s="453">
        <v>0</v>
      </c>
      <c r="W32" s="453">
        <v>27</v>
      </c>
      <c r="X32" s="453">
        <v>2</v>
      </c>
      <c r="Y32" s="453">
        <v>0</v>
      </c>
      <c r="Z32" s="453">
        <v>2</v>
      </c>
      <c r="AA32" s="453">
        <v>0</v>
      </c>
      <c r="AB32" s="453">
        <v>0</v>
      </c>
      <c r="AC32" s="453">
        <v>0</v>
      </c>
      <c r="AD32" s="453">
        <v>0</v>
      </c>
      <c r="AE32" s="453">
        <v>0</v>
      </c>
      <c r="AF32" s="453">
        <v>0</v>
      </c>
      <c r="AG32" s="453">
        <v>17</v>
      </c>
      <c r="AH32" s="453">
        <v>336</v>
      </c>
      <c r="AI32" s="453">
        <v>567</v>
      </c>
      <c r="AJ32" s="453">
        <v>0</v>
      </c>
      <c r="AK32" s="453">
        <v>525</v>
      </c>
      <c r="AL32" s="453">
        <v>89</v>
      </c>
      <c r="AM32" s="453">
        <v>0</v>
      </c>
      <c r="AN32" s="453">
        <v>0</v>
      </c>
      <c r="AO32" s="453">
        <v>0</v>
      </c>
      <c r="AP32" s="454">
        <f t="shared" si="11"/>
        <v>1573</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6"/>
        <v>0</v>
      </c>
      <c r="S33" s="453">
        <v>0</v>
      </c>
      <c r="T33" s="453">
        <v>67</v>
      </c>
      <c r="U33" s="453">
        <v>1</v>
      </c>
      <c r="V33" s="453">
        <v>0</v>
      </c>
      <c r="W33" s="453">
        <v>148</v>
      </c>
      <c r="X33" s="453">
        <v>46</v>
      </c>
      <c r="Y33" s="453">
        <v>6</v>
      </c>
      <c r="Z33" s="453">
        <v>16</v>
      </c>
      <c r="AA33" s="453">
        <v>0</v>
      </c>
      <c r="AB33" s="453">
        <v>1</v>
      </c>
      <c r="AC33" s="453">
        <v>0</v>
      </c>
      <c r="AD33" s="453">
        <v>0</v>
      </c>
      <c r="AE33" s="453">
        <v>10</v>
      </c>
      <c r="AF33" s="453">
        <v>0</v>
      </c>
      <c r="AG33" s="453">
        <v>56</v>
      </c>
      <c r="AH33" s="453">
        <v>1074</v>
      </c>
      <c r="AI33" s="453">
        <v>2680</v>
      </c>
      <c r="AJ33" s="453">
        <v>0</v>
      </c>
      <c r="AK33" s="453">
        <v>991</v>
      </c>
      <c r="AL33" s="453">
        <v>180</v>
      </c>
      <c r="AM33" s="453">
        <v>0</v>
      </c>
      <c r="AN33" s="453">
        <v>0</v>
      </c>
      <c r="AO33" s="453">
        <v>0</v>
      </c>
      <c r="AP33" s="454">
        <f t="shared" si="11"/>
        <v>5276</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6"/>
        <v>0</v>
      </c>
      <c r="S34" s="453">
        <v>0</v>
      </c>
      <c r="T34" s="453">
        <v>7</v>
      </c>
      <c r="U34" s="453">
        <v>0</v>
      </c>
      <c r="V34" s="453">
        <v>0</v>
      </c>
      <c r="W34" s="453">
        <v>117</v>
      </c>
      <c r="X34" s="453">
        <v>26</v>
      </c>
      <c r="Y34" s="453">
        <v>0</v>
      </c>
      <c r="Z34" s="453">
        <v>6</v>
      </c>
      <c r="AA34" s="453">
        <v>0</v>
      </c>
      <c r="AB34" s="453">
        <v>0</v>
      </c>
      <c r="AC34" s="453">
        <v>0</v>
      </c>
      <c r="AD34" s="453">
        <v>0</v>
      </c>
      <c r="AE34" s="453">
        <v>37</v>
      </c>
      <c r="AF34" s="453">
        <v>0</v>
      </c>
      <c r="AG34" s="453">
        <v>25</v>
      </c>
      <c r="AH34" s="453">
        <v>741</v>
      </c>
      <c r="AI34" s="453">
        <v>734</v>
      </c>
      <c r="AJ34" s="453">
        <v>510</v>
      </c>
      <c r="AK34" s="453">
        <v>706</v>
      </c>
      <c r="AL34" s="453">
        <v>57</v>
      </c>
      <c r="AM34" s="453">
        <v>3</v>
      </c>
      <c r="AN34" s="453">
        <v>0</v>
      </c>
      <c r="AO34" s="453">
        <v>0</v>
      </c>
      <c r="AP34" s="454">
        <f t="shared" si="11"/>
        <v>2969</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6"/>
        <v>0</v>
      </c>
      <c r="S35" s="453">
        <v>0</v>
      </c>
      <c r="T35" s="453">
        <v>19</v>
      </c>
      <c r="U35" s="453">
        <v>0</v>
      </c>
      <c r="V35" s="453">
        <v>0</v>
      </c>
      <c r="W35" s="453">
        <v>64</v>
      </c>
      <c r="X35" s="453">
        <v>7</v>
      </c>
      <c r="Y35" s="453">
        <v>0</v>
      </c>
      <c r="Z35" s="453">
        <v>3</v>
      </c>
      <c r="AA35" s="453">
        <v>0</v>
      </c>
      <c r="AB35" s="453">
        <v>0</v>
      </c>
      <c r="AC35" s="453">
        <v>4</v>
      </c>
      <c r="AD35" s="453">
        <v>0</v>
      </c>
      <c r="AE35" s="453">
        <v>0</v>
      </c>
      <c r="AF35" s="453">
        <v>0</v>
      </c>
      <c r="AG35" s="453">
        <v>35</v>
      </c>
      <c r="AH35" s="453">
        <v>543</v>
      </c>
      <c r="AI35" s="453">
        <v>1103</v>
      </c>
      <c r="AJ35" s="453">
        <v>64</v>
      </c>
      <c r="AK35" s="453">
        <v>802</v>
      </c>
      <c r="AL35" s="453">
        <v>37</v>
      </c>
      <c r="AM35" s="453">
        <v>0</v>
      </c>
      <c r="AN35" s="453">
        <v>0</v>
      </c>
      <c r="AO35" s="453">
        <v>0</v>
      </c>
      <c r="AP35" s="454">
        <f t="shared" si="11"/>
        <v>2681</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6"/>
        <v>0</v>
      </c>
      <c r="S36" s="453">
        <v>0</v>
      </c>
      <c r="T36" s="453">
        <v>0</v>
      </c>
      <c r="U36" s="453">
        <v>0</v>
      </c>
      <c r="V36" s="453">
        <v>0</v>
      </c>
      <c r="W36" s="453">
        <v>19</v>
      </c>
      <c r="X36" s="453">
        <v>5</v>
      </c>
      <c r="Y36" s="453">
        <v>0</v>
      </c>
      <c r="Z36" s="453">
        <v>0</v>
      </c>
      <c r="AA36" s="453">
        <v>0</v>
      </c>
      <c r="AB36" s="453">
        <v>0</v>
      </c>
      <c r="AC36" s="453">
        <v>0</v>
      </c>
      <c r="AD36" s="453">
        <v>0</v>
      </c>
      <c r="AE36" s="453">
        <v>0</v>
      </c>
      <c r="AF36" s="453">
        <v>0</v>
      </c>
      <c r="AG36" s="453">
        <v>0</v>
      </c>
      <c r="AH36" s="453">
        <v>202</v>
      </c>
      <c r="AI36" s="453">
        <v>299</v>
      </c>
      <c r="AJ36" s="453">
        <v>0</v>
      </c>
      <c r="AK36" s="453">
        <v>279</v>
      </c>
      <c r="AL36" s="453">
        <v>54</v>
      </c>
      <c r="AM36" s="453">
        <v>0</v>
      </c>
      <c r="AN36" s="453">
        <v>0</v>
      </c>
      <c r="AO36" s="453">
        <v>0</v>
      </c>
      <c r="AP36" s="454">
        <f t="shared" si="11"/>
        <v>858</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6"/>
        <v>0</v>
      </c>
      <c r="S37" s="453">
        <v>0</v>
      </c>
      <c r="T37" s="453">
        <v>3</v>
      </c>
      <c r="U37" s="453">
        <v>0</v>
      </c>
      <c r="V37" s="453">
        <v>0</v>
      </c>
      <c r="W37" s="453">
        <v>22</v>
      </c>
      <c r="X37" s="453">
        <v>12</v>
      </c>
      <c r="Y37" s="453">
        <v>0</v>
      </c>
      <c r="Z37" s="453">
        <v>0</v>
      </c>
      <c r="AA37" s="453">
        <v>0</v>
      </c>
      <c r="AB37" s="453">
        <v>0</v>
      </c>
      <c r="AC37" s="453">
        <v>0</v>
      </c>
      <c r="AD37" s="453">
        <v>0</v>
      </c>
      <c r="AE37" s="453">
        <v>0</v>
      </c>
      <c r="AF37" s="453">
        <v>0</v>
      </c>
      <c r="AG37" s="453">
        <v>19</v>
      </c>
      <c r="AH37" s="453">
        <v>295</v>
      </c>
      <c r="AI37" s="453">
        <v>310</v>
      </c>
      <c r="AJ37" s="453">
        <v>0</v>
      </c>
      <c r="AK37" s="453">
        <v>369</v>
      </c>
      <c r="AL37" s="453">
        <v>54</v>
      </c>
      <c r="AM37" s="453">
        <v>0</v>
      </c>
      <c r="AN37" s="453">
        <v>0</v>
      </c>
      <c r="AO37" s="453">
        <v>0</v>
      </c>
      <c r="AP37" s="454">
        <f t="shared" si="11"/>
        <v>1084</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7">
        <f t="shared" si="6"/>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8">
        <f t="shared" si="11"/>
        <v>0</v>
      </c>
    </row>
    <row r="39" spans="1:42" s="213" customFormat="1" ht="33.9" customHeight="1" x14ac:dyDescent="0.35">
      <c r="A39" s="555" t="s">
        <v>259</v>
      </c>
      <c r="B39" s="556"/>
      <c r="C39" s="455">
        <f t="shared" ref="C39:Q39" si="12">C40+C42+C50+C55+C61+C65</f>
        <v>1</v>
      </c>
      <c r="D39" s="455">
        <f t="shared" si="12"/>
        <v>0</v>
      </c>
      <c r="E39" s="455">
        <f t="shared" si="12"/>
        <v>1</v>
      </c>
      <c r="F39" s="455">
        <f t="shared" si="12"/>
        <v>0</v>
      </c>
      <c r="G39" s="455">
        <f t="shared" si="12"/>
        <v>0</v>
      </c>
      <c r="H39" s="455">
        <f t="shared" si="12"/>
        <v>0</v>
      </c>
      <c r="I39" s="455">
        <f t="shared" si="12"/>
        <v>0</v>
      </c>
      <c r="J39" s="455">
        <f t="shared" si="12"/>
        <v>0</v>
      </c>
      <c r="K39" s="455">
        <f t="shared" si="12"/>
        <v>0</v>
      </c>
      <c r="L39" s="455">
        <f t="shared" si="12"/>
        <v>0</v>
      </c>
      <c r="M39" s="455">
        <f t="shared" si="12"/>
        <v>0</v>
      </c>
      <c r="N39" s="455">
        <f t="shared" si="12"/>
        <v>0</v>
      </c>
      <c r="O39" s="455">
        <f t="shared" si="12"/>
        <v>0</v>
      </c>
      <c r="P39" s="455">
        <f t="shared" si="12"/>
        <v>0</v>
      </c>
      <c r="Q39" s="455">
        <f t="shared" si="12"/>
        <v>11</v>
      </c>
      <c r="R39" s="457">
        <f t="shared" si="6"/>
        <v>12</v>
      </c>
      <c r="S39" s="455">
        <f t="shared" ref="S39:AP39" si="13">S40+S42+S50+S55+S61+S65</f>
        <v>87</v>
      </c>
      <c r="T39" s="455">
        <f t="shared" si="13"/>
        <v>580</v>
      </c>
      <c r="U39" s="455">
        <f t="shared" si="13"/>
        <v>10</v>
      </c>
      <c r="V39" s="455">
        <f t="shared" si="13"/>
        <v>0</v>
      </c>
      <c r="W39" s="455">
        <f t="shared" si="13"/>
        <v>2091</v>
      </c>
      <c r="X39" s="455">
        <f t="shared" si="13"/>
        <v>238</v>
      </c>
      <c r="Y39" s="455">
        <f t="shared" si="13"/>
        <v>150</v>
      </c>
      <c r="Z39" s="455">
        <f t="shared" si="13"/>
        <v>465</v>
      </c>
      <c r="AA39" s="455">
        <f t="shared" si="13"/>
        <v>10</v>
      </c>
      <c r="AB39" s="455">
        <f t="shared" si="13"/>
        <v>244</v>
      </c>
      <c r="AC39" s="455">
        <f t="shared" si="13"/>
        <v>106</v>
      </c>
      <c r="AD39" s="455">
        <f t="shared" si="13"/>
        <v>92</v>
      </c>
      <c r="AE39" s="455">
        <f t="shared" si="13"/>
        <v>172</v>
      </c>
      <c r="AF39" s="455">
        <f t="shared" si="13"/>
        <v>0</v>
      </c>
      <c r="AG39" s="455">
        <f t="shared" si="13"/>
        <v>2759</v>
      </c>
      <c r="AH39" s="455">
        <f t="shared" si="13"/>
        <v>25619</v>
      </c>
      <c r="AI39" s="455">
        <f t="shared" si="13"/>
        <v>34597</v>
      </c>
      <c r="AJ39" s="455">
        <f t="shared" si="13"/>
        <v>17865</v>
      </c>
      <c r="AK39" s="455">
        <f t="shared" si="13"/>
        <v>13748</v>
      </c>
      <c r="AL39" s="455">
        <f t="shared" si="13"/>
        <v>790</v>
      </c>
      <c r="AM39" s="455">
        <f t="shared" si="13"/>
        <v>76</v>
      </c>
      <c r="AN39" s="455">
        <f t="shared" si="13"/>
        <v>0</v>
      </c>
      <c r="AO39" s="455">
        <f t="shared" si="13"/>
        <v>162</v>
      </c>
      <c r="AP39" s="456">
        <f t="shared" si="13"/>
        <v>99874</v>
      </c>
    </row>
    <row r="40" spans="1:42" s="220" customFormat="1" ht="26.4" customHeight="1" x14ac:dyDescent="0.35">
      <c r="A40" s="218" t="s">
        <v>63</v>
      </c>
      <c r="B40" s="219"/>
      <c r="C40" s="457">
        <f t="shared" ref="C40:AP40" si="14">C41</f>
        <v>0</v>
      </c>
      <c r="D40" s="457">
        <f t="shared" si="14"/>
        <v>0</v>
      </c>
      <c r="E40" s="457">
        <f t="shared" si="14"/>
        <v>0</v>
      </c>
      <c r="F40" s="457">
        <f t="shared" si="14"/>
        <v>0</v>
      </c>
      <c r="G40" s="457">
        <f t="shared" si="14"/>
        <v>0</v>
      </c>
      <c r="H40" s="457">
        <f t="shared" si="14"/>
        <v>0</v>
      </c>
      <c r="I40" s="457">
        <f t="shared" si="14"/>
        <v>0</v>
      </c>
      <c r="J40" s="457">
        <f t="shared" si="14"/>
        <v>0</v>
      </c>
      <c r="K40" s="457">
        <f t="shared" si="14"/>
        <v>0</v>
      </c>
      <c r="L40" s="457">
        <f t="shared" si="14"/>
        <v>0</v>
      </c>
      <c r="M40" s="457">
        <f t="shared" si="14"/>
        <v>0</v>
      </c>
      <c r="N40" s="457">
        <f t="shared" si="14"/>
        <v>0</v>
      </c>
      <c r="O40" s="457">
        <f t="shared" si="14"/>
        <v>0</v>
      </c>
      <c r="P40" s="457">
        <f t="shared" si="14"/>
        <v>0</v>
      </c>
      <c r="Q40" s="457">
        <f t="shared" si="14"/>
        <v>0</v>
      </c>
      <c r="R40" s="457">
        <f t="shared" si="6"/>
        <v>0</v>
      </c>
      <c r="S40" s="457">
        <f t="shared" si="14"/>
        <v>0</v>
      </c>
      <c r="T40" s="457">
        <f t="shared" si="14"/>
        <v>88</v>
      </c>
      <c r="U40" s="457">
        <f t="shared" si="14"/>
        <v>0</v>
      </c>
      <c r="V40" s="457">
        <f t="shared" si="14"/>
        <v>0</v>
      </c>
      <c r="W40" s="457">
        <f t="shared" si="14"/>
        <v>141</v>
      </c>
      <c r="X40" s="457">
        <f t="shared" si="14"/>
        <v>4</v>
      </c>
      <c r="Y40" s="457">
        <f t="shared" si="14"/>
        <v>1</v>
      </c>
      <c r="Z40" s="457">
        <f t="shared" si="14"/>
        <v>5</v>
      </c>
      <c r="AA40" s="457">
        <f t="shared" si="14"/>
        <v>0</v>
      </c>
      <c r="AB40" s="457">
        <f t="shared" si="14"/>
        <v>1</v>
      </c>
      <c r="AC40" s="457">
        <f t="shared" si="14"/>
        <v>0</v>
      </c>
      <c r="AD40" s="457">
        <f t="shared" si="14"/>
        <v>0</v>
      </c>
      <c r="AE40" s="457">
        <f t="shared" si="14"/>
        <v>2</v>
      </c>
      <c r="AF40" s="457">
        <f t="shared" si="14"/>
        <v>0</v>
      </c>
      <c r="AG40" s="457">
        <f t="shared" si="14"/>
        <v>176</v>
      </c>
      <c r="AH40" s="457">
        <f t="shared" si="14"/>
        <v>2345</v>
      </c>
      <c r="AI40" s="457">
        <f t="shared" si="14"/>
        <v>5076</v>
      </c>
      <c r="AJ40" s="457">
        <f t="shared" si="14"/>
        <v>249</v>
      </c>
      <c r="AK40" s="457">
        <f t="shared" si="14"/>
        <v>1466</v>
      </c>
      <c r="AL40" s="457">
        <f t="shared" si="14"/>
        <v>80</v>
      </c>
      <c r="AM40" s="457">
        <f t="shared" si="14"/>
        <v>9</v>
      </c>
      <c r="AN40" s="457">
        <f t="shared" si="14"/>
        <v>0</v>
      </c>
      <c r="AO40" s="457">
        <f t="shared" si="14"/>
        <v>0</v>
      </c>
      <c r="AP40" s="458">
        <f t="shared" si="14"/>
        <v>9643</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7">
        <f t="shared" si="6"/>
        <v>0</v>
      </c>
      <c r="S41" s="453">
        <v>0</v>
      </c>
      <c r="T41" s="453">
        <v>88</v>
      </c>
      <c r="U41" s="453">
        <v>0</v>
      </c>
      <c r="V41" s="453">
        <v>0</v>
      </c>
      <c r="W41" s="453">
        <v>141</v>
      </c>
      <c r="X41" s="453">
        <v>4</v>
      </c>
      <c r="Y41" s="453">
        <v>1</v>
      </c>
      <c r="Z41" s="453">
        <v>5</v>
      </c>
      <c r="AA41" s="453">
        <v>0</v>
      </c>
      <c r="AB41" s="453">
        <v>1</v>
      </c>
      <c r="AC41" s="453">
        <v>0</v>
      </c>
      <c r="AD41" s="453">
        <v>0</v>
      </c>
      <c r="AE41" s="453">
        <v>2</v>
      </c>
      <c r="AF41" s="453">
        <v>0</v>
      </c>
      <c r="AG41" s="453">
        <v>176</v>
      </c>
      <c r="AH41" s="453">
        <v>2345</v>
      </c>
      <c r="AI41" s="453">
        <v>5076</v>
      </c>
      <c r="AJ41" s="453">
        <v>249</v>
      </c>
      <c r="AK41" s="453">
        <v>1466</v>
      </c>
      <c r="AL41" s="453">
        <v>80</v>
      </c>
      <c r="AM41" s="453">
        <v>9</v>
      </c>
      <c r="AN41" s="453">
        <v>0</v>
      </c>
      <c r="AO41" s="453">
        <v>0</v>
      </c>
      <c r="AP41" s="454">
        <f>SUM(S41:AO41)+R41+C41+D41</f>
        <v>9643</v>
      </c>
    </row>
    <row r="42" spans="1:42" s="220" customFormat="1" ht="26.4" customHeight="1" x14ac:dyDescent="0.35">
      <c r="A42" s="218" t="s">
        <v>65</v>
      </c>
      <c r="B42" s="225"/>
      <c r="C42" s="457">
        <f t="shared" ref="C42:AO42" si="15">SUM(C43:C49)</f>
        <v>1</v>
      </c>
      <c r="D42" s="457">
        <f t="shared" si="15"/>
        <v>0</v>
      </c>
      <c r="E42" s="457">
        <f t="shared" si="15"/>
        <v>0</v>
      </c>
      <c r="F42" s="457">
        <f t="shared" si="15"/>
        <v>0</v>
      </c>
      <c r="G42" s="457">
        <f t="shared" si="15"/>
        <v>0</v>
      </c>
      <c r="H42" s="457">
        <f t="shared" si="15"/>
        <v>0</v>
      </c>
      <c r="I42" s="457">
        <f t="shared" si="15"/>
        <v>0</v>
      </c>
      <c r="J42" s="457">
        <f t="shared" si="15"/>
        <v>0</v>
      </c>
      <c r="K42" s="457">
        <f t="shared" si="15"/>
        <v>0</v>
      </c>
      <c r="L42" s="457">
        <f t="shared" si="15"/>
        <v>0</v>
      </c>
      <c r="M42" s="457">
        <f t="shared" si="15"/>
        <v>0</v>
      </c>
      <c r="N42" s="457">
        <f t="shared" si="15"/>
        <v>0</v>
      </c>
      <c r="O42" s="457">
        <f t="shared" si="15"/>
        <v>0</v>
      </c>
      <c r="P42" s="457">
        <f t="shared" si="15"/>
        <v>0</v>
      </c>
      <c r="Q42" s="457">
        <f t="shared" si="15"/>
        <v>9</v>
      </c>
      <c r="R42" s="457">
        <f t="shared" ref="R42" si="16">SUM(R43:R49)</f>
        <v>9</v>
      </c>
      <c r="S42" s="457">
        <f t="shared" si="15"/>
        <v>4</v>
      </c>
      <c r="T42" s="457">
        <f t="shared" si="15"/>
        <v>128</v>
      </c>
      <c r="U42" s="457">
        <f t="shared" si="15"/>
        <v>1</v>
      </c>
      <c r="V42" s="457">
        <f t="shared" si="15"/>
        <v>0</v>
      </c>
      <c r="W42" s="457">
        <f t="shared" si="15"/>
        <v>693</v>
      </c>
      <c r="X42" s="457">
        <f t="shared" si="15"/>
        <v>60</v>
      </c>
      <c r="Y42" s="457">
        <f t="shared" si="15"/>
        <v>56</v>
      </c>
      <c r="Z42" s="457">
        <f t="shared" si="15"/>
        <v>205</v>
      </c>
      <c r="AA42" s="457">
        <f t="shared" si="15"/>
        <v>0</v>
      </c>
      <c r="AB42" s="457">
        <f t="shared" si="15"/>
        <v>94</v>
      </c>
      <c r="AC42" s="457">
        <f t="shared" si="15"/>
        <v>67</v>
      </c>
      <c r="AD42" s="457">
        <f t="shared" si="15"/>
        <v>22</v>
      </c>
      <c r="AE42" s="457">
        <f t="shared" si="15"/>
        <v>17</v>
      </c>
      <c r="AF42" s="457">
        <f t="shared" si="15"/>
        <v>0</v>
      </c>
      <c r="AG42" s="457">
        <f t="shared" si="15"/>
        <v>1389</v>
      </c>
      <c r="AH42" s="457">
        <f t="shared" si="15"/>
        <v>9089</v>
      </c>
      <c r="AI42" s="457">
        <f t="shared" si="15"/>
        <v>10699</v>
      </c>
      <c r="AJ42" s="457">
        <f t="shared" si="15"/>
        <v>4991</v>
      </c>
      <c r="AK42" s="457">
        <f t="shared" si="15"/>
        <v>5814</v>
      </c>
      <c r="AL42" s="457">
        <f t="shared" si="15"/>
        <v>285</v>
      </c>
      <c r="AM42" s="457">
        <f t="shared" si="15"/>
        <v>38</v>
      </c>
      <c r="AN42" s="457">
        <f t="shared" si="15"/>
        <v>0</v>
      </c>
      <c r="AO42" s="457">
        <f t="shared" si="15"/>
        <v>159</v>
      </c>
      <c r="AP42" s="458">
        <f t="shared" ref="AP42" si="17">SUM(AP43:AP49)</f>
        <v>33821</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ref="R43:R49" si="18">SUM(E43:Q43)</f>
        <v>0</v>
      </c>
      <c r="S43" s="453">
        <v>0</v>
      </c>
      <c r="T43" s="453">
        <v>3</v>
      </c>
      <c r="U43" s="453">
        <v>0</v>
      </c>
      <c r="V43" s="453">
        <v>0</v>
      </c>
      <c r="W43" s="453">
        <v>32</v>
      </c>
      <c r="X43" s="453">
        <v>20</v>
      </c>
      <c r="Y43" s="453">
        <v>0</v>
      </c>
      <c r="Z43" s="453">
        <v>0</v>
      </c>
      <c r="AA43" s="453">
        <v>0</v>
      </c>
      <c r="AB43" s="453">
        <v>0</v>
      </c>
      <c r="AC43" s="453">
        <v>1</v>
      </c>
      <c r="AD43" s="453">
        <v>0</v>
      </c>
      <c r="AE43" s="453">
        <v>0</v>
      </c>
      <c r="AF43" s="453">
        <v>0</v>
      </c>
      <c r="AG43" s="453">
        <v>31</v>
      </c>
      <c r="AH43" s="453">
        <v>645</v>
      </c>
      <c r="AI43" s="453">
        <v>799</v>
      </c>
      <c r="AJ43" s="453">
        <v>2</v>
      </c>
      <c r="AK43" s="453">
        <v>516</v>
      </c>
      <c r="AL43" s="453">
        <v>28</v>
      </c>
      <c r="AM43" s="453">
        <v>6</v>
      </c>
      <c r="AN43" s="453">
        <v>0</v>
      </c>
      <c r="AO43" s="453">
        <v>0</v>
      </c>
      <c r="AP43" s="454">
        <f t="shared" ref="AP43:AP49" si="19">SUM(S43:AO43)+R43+C43+D43</f>
        <v>2083</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6</v>
      </c>
      <c r="R44" s="453">
        <f t="shared" si="18"/>
        <v>6</v>
      </c>
      <c r="S44" s="453">
        <v>0</v>
      </c>
      <c r="T44" s="453">
        <v>68</v>
      </c>
      <c r="U44" s="453">
        <v>0</v>
      </c>
      <c r="V44" s="453">
        <v>0</v>
      </c>
      <c r="W44" s="453">
        <v>340</v>
      </c>
      <c r="X44" s="453">
        <v>1</v>
      </c>
      <c r="Y44" s="453">
        <v>29</v>
      </c>
      <c r="Z44" s="453">
        <v>94</v>
      </c>
      <c r="AA44" s="453">
        <v>0</v>
      </c>
      <c r="AB44" s="453">
        <v>90</v>
      </c>
      <c r="AC44" s="453">
        <v>63</v>
      </c>
      <c r="AD44" s="453">
        <v>0</v>
      </c>
      <c r="AE44" s="453">
        <v>0</v>
      </c>
      <c r="AF44" s="453">
        <v>0</v>
      </c>
      <c r="AG44" s="453">
        <v>765</v>
      </c>
      <c r="AH44" s="453">
        <v>3638</v>
      </c>
      <c r="AI44" s="453">
        <v>3390</v>
      </c>
      <c r="AJ44" s="453">
        <v>2652</v>
      </c>
      <c r="AK44" s="453">
        <v>2022</v>
      </c>
      <c r="AL44" s="453">
        <v>69</v>
      </c>
      <c r="AM44" s="453">
        <v>3</v>
      </c>
      <c r="AN44" s="453">
        <v>0</v>
      </c>
      <c r="AO44" s="453">
        <v>4</v>
      </c>
      <c r="AP44" s="454">
        <f t="shared" si="19"/>
        <v>13234</v>
      </c>
    </row>
    <row r="45" spans="1:42" s="216" customFormat="1" ht="21" customHeight="1" x14ac:dyDescent="0.35">
      <c r="A45" s="224"/>
      <c r="B45" s="215" t="s">
        <v>68</v>
      </c>
      <c r="C45" s="453">
        <v>1</v>
      </c>
      <c r="D45" s="453">
        <v>0</v>
      </c>
      <c r="E45" s="453">
        <v>0</v>
      </c>
      <c r="F45" s="453">
        <v>0</v>
      </c>
      <c r="G45" s="453">
        <v>0</v>
      </c>
      <c r="H45" s="453">
        <v>0</v>
      </c>
      <c r="I45" s="453">
        <v>0</v>
      </c>
      <c r="J45" s="453">
        <v>0</v>
      </c>
      <c r="K45" s="453">
        <v>0</v>
      </c>
      <c r="L45" s="453">
        <v>0</v>
      </c>
      <c r="M45" s="453">
        <v>0</v>
      </c>
      <c r="N45" s="453">
        <v>0</v>
      </c>
      <c r="O45" s="453">
        <v>0</v>
      </c>
      <c r="P45" s="453">
        <v>0</v>
      </c>
      <c r="Q45" s="453">
        <v>3</v>
      </c>
      <c r="R45" s="453">
        <f t="shared" si="18"/>
        <v>3</v>
      </c>
      <c r="S45" s="453">
        <v>0</v>
      </c>
      <c r="T45" s="453">
        <v>10</v>
      </c>
      <c r="U45" s="453">
        <v>0</v>
      </c>
      <c r="V45" s="453">
        <v>0</v>
      </c>
      <c r="W45" s="453">
        <v>157</v>
      </c>
      <c r="X45" s="453">
        <v>6</v>
      </c>
      <c r="Y45" s="453">
        <v>27</v>
      </c>
      <c r="Z45" s="453">
        <v>103</v>
      </c>
      <c r="AA45" s="453">
        <v>0</v>
      </c>
      <c r="AB45" s="453">
        <v>1</v>
      </c>
      <c r="AC45" s="453">
        <v>0</v>
      </c>
      <c r="AD45" s="453">
        <v>17</v>
      </c>
      <c r="AE45" s="453">
        <v>17</v>
      </c>
      <c r="AF45" s="453">
        <v>0</v>
      </c>
      <c r="AG45" s="453">
        <v>237</v>
      </c>
      <c r="AH45" s="453">
        <v>1951</v>
      </c>
      <c r="AI45" s="453">
        <v>2859</v>
      </c>
      <c r="AJ45" s="453">
        <v>1274</v>
      </c>
      <c r="AK45" s="453">
        <v>893</v>
      </c>
      <c r="AL45" s="453">
        <v>85</v>
      </c>
      <c r="AM45" s="453">
        <v>10</v>
      </c>
      <c r="AN45" s="453">
        <v>0</v>
      </c>
      <c r="AO45" s="453">
        <v>155</v>
      </c>
      <c r="AP45" s="454">
        <f t="shared" si="19"/>
        <v>7806</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8"/>
        <v>0</v>
      </c>
      <c r="S46" s="453">
        <v>0</v>
      </c>
      <c r="T46" s="453">
        <v>0</v>
      </c>
      <c r="U46" s="453">
        <v>0</v>
      </c>
      <c r="V46" s="453">
        <v>0</v>
      </c>
      <c r="W46" s="453">
        <v>14</v>
      </c>
      <c r="X46" s="453">
        <v>2</v>
      </c>
      <c r="Y46" s="453">
        <v>0</v>
      </c>
      <c r="Z46" s="453">
        <v>0</v>
      </c>
      <c r="AA46" s="453">
        <v>0</v>
      </c>
      <c r="AB46" s="453">
        <v>2</v>
      </c>
      <c r="AC46" s="453">
        <v>0</v>
      </c>
      <c r="AD46" s="453">
        <v>0</v>
      </c>
      <c r="AE46" s="453">
        <v>0</v>
      </c>
      <c r="AF46" s="453">
        <v>0</v>
      </c>
      <c r="AG46" s="453">
        <v>26</v>
      </c>
      <c r="AH46" s="453">
        <v>509</v>
      </c>
      <c r="AI46" s="453">
        <v>587</v>
      </c>
      <c r="AJ46" s="453">
        <v>0</v>
      </c>
      <c r="AK46" s="453">
        <v>436</v>
      </c>
      <c r="AL46" s="453">
        <v>10</v>
      </c>
      <c r="AM46" s="453">
        <v>0</v>
      </c>
      <c r="AN46" s="453">
        <v>0</v>
      </c>
      <c r="AO46" s="453">
        <v>0</v>
      </c>
      <c r="AP46" s="454">
        <f t="shared" si="19"/>
        <v>1586</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8"/>
        <v>0</v>
      </c>
      <c r="S47" s="453">
        <v>4</v>
      </c>
      <c r="T47" s="453">
        <v>5</v>
      </c>
      <c r="U47" s="453">
        <v>0</v>
      </c>
      <c r="V47" s="453">
        <v>0</v>
      </c>
      <c r="W47" s="453">
        <v>26</v>
      </c>
      <c r="X47" s="453">
        <v>1</v>
      </c>
      <c r="Y47" s="453">
        <v>0</v>
      </c>
      <c r="Z47" s="453">
        <v>0</v>
      </c>
      <c r="AA47" s="453">
        <v>0</v>
      </c>
      <c r="AB47" s="453">
        <v>1</v>
      </c>
      <c r="AC47" s="453">
        <v>0</v>
      </c>
      <c r="AD47" s="453">
        <v>0</v>
      </c>
      <c r="AE47" s="453">
        <v>0</v>
      </c>
      <c r="AF47" s="453">
        <v>0</v>
      </c>
      <c r="AG47" s="453">
        <v>11</v>
      </c>
      <c r="AH47" s="453">
        <v>496</v>
      </c>
      <c r="AI47" s="453">
        <v>525</v>
      </c>
      <c r="AJ47" s="453">
        <v>343</v>
      </c>
      <c r="AK47" s="453">
        <v>363</v>
      </c>
      <c r="AL47" s="453">
        <v>17</v>
      </c>
      <c r="AM47" s="453">
        <v>0</v>
      </c>
      <c r="AN47" s="453">
        <v>0</v>
      </c>
      <c r="AO47" s="453">
        <v>0</v>
      </c>
      <c r="AP47" s="454">
        <f t="shared" si="19"/>
        <v>1792</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8"/>
        <v>0</v>
      </c>
      <c r="S48" s="453">
        <v>0</v>
      </c>
      <c r="T48" s="453">
        <v>42</v>
      </c>
      <c r="U48" s="453">
        <v>0</v>
      </c>
      <c r="V48" s="453">
        <v>0</v>
      </c>
      <c r="W48" s="453">
        <v>84</v>
      </c>
      <c r="X48" s="453">
        <v>30</v>
      </c>
      <c r="Y48" s="453">
        <v>0</v>
      </c>
      <c r="Z48" s="453">
        <v>3</v>
      </c>
      <c r="AA48" s="453">
        <v>0</v>
      </c>
      <c r="AB48" s="453">
        <v>0</v>
      </c>
      <c r="AC48" s="453">
        <v>3</v>
      </c>
      <c r="AD48" s="453">
        <v>5</v>
      </c>
      <c r="AE48" s="453">
        <v>0</v>
      </c>
      <c r="AF48" s="453">
        <v>0</v>
      </c>
      <c r="AG48" s="453">
        <v>184</v>
      </c>
      <c r="AH48" s="453">
        <v>1145</v>
      </c>
      <c r="AI48" s="453">
        <v>1654</v>
      </c>
      <c r="AJ48" s="453">
        <v>716</v>
      </c>
      <c r="AK48" s="453">
        <v>1149</v>
      </c>
      <c r="AL48" s="453">
        <v>52</v>
      </c>
      <c r="AM48" s="453">
        <v>14</v>
      </c>
      <c r="AN48" s="453">
        <v>0</v>
      </c>
      <c r="AO48" s="453">
        <v>0</v>
      </c>
      <c r="AP48" s="454">
        <f t="shared" si="19"/>
        <v>5081</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8"/>
        <v>0</v>
      </c>
      <c r="S49" s="453">
        <v>0</v>
      </c>
      <c r="T49" s="453">
        <v>0</v>
      </c>
      <c r="U49" s="453">
        <v>1</v>
      </c>
      <c r="V49" s="453">
        <v>0</v>
      </c>
      <c r="W49" s="453">
        <v>40</v>
      </c>
      <c r="X49" s="453">
        <v>0</v>
      </c>
      <c r="Y49" s="453">
        <v>0</v>
      </c>
      <c r="Z49" s="453">
        <v>5</v>
      </c>
      <c r="AA49" s="453">
        <v>0</v>
      </c>
      <c r="AB49" s="453">
        <v>0</v>
      </c>
      <c r="AC49" s="453">
        <v>0</v>
      </c>
      <c r="AD49" s="453">
        <v>0</v>
      </c>
      <c r="AE49" s="453">
        <v>0</v>
      </c>
      <c r="AF49" s="453">
        <v>0</v>
      </c>
      <c r="AG49" s="453">
        <v>135</v>
      </c>
      <c r="AH49" s="453">
        <v>705</v>
      </c>
      <c r="AI49" s="453">
        <v>885</v>
      </c>
      <c r="AJ49" s="453">
        <v>4</v>
      </c>
      <c r="AK49" s="453">
        <v>435</v>
      </c>
      <c r="AL49" s="453">
        <v>24</v>
      </c>
      <c r="AM49" s="453">
        <v>5</v>
      </c>
      <c r="AN49" s="453">
        <v>0</v>
      </c>
      <c r="AO49" s="453">
        <v>0</v>
      </c>
      <c r="AP49" s="454">
        <f t="shared" si="19"/>
        <v>2239</v>
      </c>
    </row>
    <row r="50" spans="1:42" s="220" customFormat="1" ht="26.4" customHeight="1" x14ac:dyDescent="0.35">
      <c r="A50" s="218" t="s">
        <v>71</v>
      </c>
      <c r="B50" s="225"/>
      <c r="C50" s="457">
        <f>SUM(C51:C54)</f>
        <v>0</v>
      </c>
      <c r="D50" s="457">
        <f t="shared" ref="D50:Q50" si="20">SUM(D51:D54)</f>
        <v>0</v>
      </c>
      <c r="E50" s="457">
        <f t="shared" si="20"/>
        <v>1</v>
      </c>
      <c r="F50" s="457">
        <f t="shared" si="20"/>
        <v>0</v>
      </c>
      <c r="G50" s="457">
        <f t="shared" si="20"/>
        <v>0</v>
      </c>
      <c r="H50" s="457">
        <f t="shared" si="20"/>
        <v>0</v>
      </c>
      <c r="I50" s="457">
        <f t="shared" si="20"/>
        <v>0</v>
      </c>
      <c r="J50" s="457">
        <f t="shared" si="20"/>
        <v>0</v>
      </c>
      <c r="K50" s="457">
        <f t="shared" si="20"/>
        <v>0</v>
      </c>
      <c r="L50" s="457">
        <f t="shared" si="20"/>
        <v>0</v>
      </c>
      <c r="M50" s="457">
        <f t="shared" si="20"/>
        <v>0</v>
      </c>
      <c r="N50" s="457">
        <f t="shared" si="20"/>
        <v>0</v>
      </c>
      <c r="O50" s="457">
        <f t="shared" si="20"/>
        <v>0</v>
      </c>
      <c r="P50" s="457">
        <f t="shared" si="20"/>
        <v>0</v>
      </c>
      <c r="Q50" s="457">
        <f t="shared" si="20"/>
        <v>0</v>
      </c>
      <c r="R50" s="457">
        <f t="shared" ref="R50" si="21">R51+R52+R53+R54</f>
        <v>1</v>
      </c>
      <c r="S50" s="457">
        <f>SUM(S51:S54)</f>
        <v>73</v>
      </c>
      <c r="T50" s="457">
        <f t="shared" ref="T50:AP50" si="22">SUM(T51:T54)</f>
        <v>219</v>
      </c>
      <c r="U50" s="457">
        <f t="shared" si="22"/>
        <v>0</v>
      </c>
      <c r="V50" s="457">
        <f t="shared" si="22"/>
        <v>0</v>
      </c>
      <c r="W50" s="457">
        <f t="shared" si="22"/>
        <v>613</v>
      </c>
      <c r="X50" s="457">
        <f t="shared" si="22"/>
        <v>74</v>
      </c>
      <c r="Y50" s="457">
        <f t="shared" si="22"/>
        <v>60</v>
      </c>
      <c r="Z50" s="457">
        <f t="shared" si="22"/>
        <v>139</v>
      </c>
      <c r="AA50" s="457">
        <f t="shared" si="22"/>
        <v>0</v>
      </c>
      <c r="AB50" s="457">
        <f t="shared" si="22"/>
        <v>145</v>
      </c>
      <c r="AC50" s="457">
        <f t="shared" si="22"/>
        <v>39</v>
      </c>
      <c r="AD50" s="457">
        <f t="shared" si="22"/>
        <v>17</v>
      </c>
      <c r="AE50" s="457">
        <f t="shared" si="22"/>
        <v>36</v>
      </c>
      <c r="AF50" s="457">
        <f t="shared" si="22"/>
        <v>0</v>
      </c>
      <c r="AG50" s="457">
        <f t="shared" si="22"/>
        <v>819</v>
      </c>
      <c r="AH50" s="457">
        <f t="shared" si="22"/>
        <v>7001</v>
      </c>
      <c r="AI50" s="457">
        <f t="shared" si="22"/>
        <v>11768</v>
      </c>
      <c r="AJ50" s="457">
        <f t="shared" si="22"/>
        <v>8820</v>
      </c>
      <c r="AK50" s="457">
        <f t="shared" si="22"/>
        <v>3513</v>
      </c>
      <c r="AL50" s="457">
        <f t="shared" si="22"/>
        <v>335</v>
      </c>
      <c r="AM50" s="457">
        <f t="shared" si="22"/>
        <v>18</v>
      </c>
      <c r="AN50" s="457">
        <f t="shared" si="22"/>
        <v>0</v>
      </c>
      <c r="AO50" s="457">
        <f t="shared" si="22"/>
        <v>3</v>
      </c>
      <c r="AP50" s="457">
        <f t="shared" si="22"/>
        <v>33693</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SUM(E51:Q51)</f>
        <v>0</v>
      </c>
      <c r="S51" s="453">
        <v>0</v>
      </c>
      <c r="T51" s="453">
        <v>3</v>
      </c>
      <c r="U51" s="453">
        <v>0</v>
      </c>
      <c r="V51" s="453">
        <v>0</v>
      </c>
      <c r="W51" s="453">
        <v>41</v>
      </c>
      <c r="X51" s="453">
        <v>13</v>
      </c>
      <c r="Y51" s="453">
        <v>0</v>
      </c>
      <c r="Z51" s="453">
        <v>1</v>
      </c>
      <c r="AA51" s="453">
        <v>0</v>
      </c>
      <c r="AB51" s="453">
        <v>0</v>
      </c>
      <c r="AC51" s="453">
        <v>0</v>
      </c>
      <c r="AD51" s="453">
        <v>3</v>
      </c>
      <c r="AE51" s="453">
        <v>0</v>
      </c>
      <c r="AF51" s="453">
        <v>0</v>
      </c>
      <c r="AG51" s="453">
        <v>65</v>
      </c>
      <c r="AH51" s="453">
        <v>778</v>
      </c>
      <c r="AI51" s="453">
        <v>810</v>
      </c>
      <c r="AJ51" s="453">
        <v>655</v>
      </c>
      <c r="AK51" s="453">
        <v>268</v>
      </c>
      <c r="AL51" s="453">
        <v>28</v>
      </c>
      <c r="AM51" s="453">
        <v>0</v>
      </c>
      <c r="AN51" s="453">
        <v>0</v>
      </c>
      <c r="AO51" s="453">
        <v>0</v>
      </c>
      <c r="AP51" s="454">
        <f>SUM(S51:AO51)+R51+C51+D51</f>
        <v>2665</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SUM(E52:Q52)</f>
        <v>0</v>
      </c>
      <c r="S52" s="453">
        <v>72</v>
      </c>
      <c r="T52" s="453">
        <v>156</v>
      </c>
      <c r="U52" s="453">
        <v>0</v>
      </c>
      <c r="V52" s="453">
        <v>0</v>
      </c>
      <c r="W52" s="453">
        <v>423</v>
      </c>
      <c r="X52" s="453">
        <v>34</v>
      </c>
      <c r="Y52" s="453">
        <v>44</v>
      </c>
      <c r="Z52" s="453">
        <v>130</v>
      </c>
      <c r="AA52" s="453">
        <v>0</v>
      </c>
      <c r="AB52" s="453">
        <v>137</v>
      </c>
      <c r="AC52" s="453">
        <v>37</v>
      </c>
      <c r="AD52" s="453">
        <v>14</v>
      </c>
      <c r="AE52" s="453">
        <v>36</v>
      </c>
      <c r="AF52" s="453">
        <v>0</v>
      </c>
      <c r="AG52" s="453">
        <v>493</v>
      </c>
      <c r="AH52" s="453">
        <v>4127</v>
      </c>
      <c r="AI52" s="453">
        <v>8004</v>
      </c>
      <c r="AJ52" s="453">
        <v>6939</v>
      </c>
      <c r="AK52" s="453">
        <v>1513</v>
      </c>
      <c r="AL52" s="453">
        <v>189</v>
      </c>
      <c r="AM52" s="453">
        <v>14</v>
      </c>
      <c r="AN52" s="453">
        <v>0</v>
      </c>
      <c r="AO52" s="453">
        <v>3</v>
      </c>
      <c r="AP52" s="454">
        <f>SUM(S52:AO52)+R52+C52+D52</f>
        <v>22365</v>
      </c>
    </row>
    <row r="53" spans="1:42" s="216" customFormat="1" ht="21" customHeight="1" x14ac:dyDescent="0.35">
      <c r="A53" s="224"/>
      <c r="B53" s="215" t="s">
        <v>73</v>
      </c>
      <c r="C53" s="453">
        <v>0</v>
      </c>
      <c r="D53" s="453">
        <v>0</v>
      </c>
      <c r="E53" s="453">
        <v>1</v>
      </c>
      <c r="F53" s="453">
        <v>0</v>
      </c>
      <c r="G53" s="453">
        <v>0</v>
      </c>
      <c r="H53" s="453">
        <v>0</v>
      </c>
      <c r="I53" s="453">
        <v>0</v>
      </c>
      <c r="J53" s="453">
        <v>0</v>
      </c>
      <c r="K53" s="453">
        <v>0</v>
      </c>
      <c r="L53" s="453">
        <v>0</v>
      </c>
      <c r="M53" s="453">
        <v>0</v>
      </c>
      <c r="N53" s="453">
        <v>0</v>
      </c>
      <c r="O53" s="453">
        <v>0</v>
      </c>
      <c r="P53" s="453">
        <v>0</v>
      </c>
      <c r="Q53" s="453">
        <v>0</v>
      </c>
      <c r="R53" s="453">
        <f>SUM(E53:Q53)</f>
        <v>1</v>
      </c>
      <c r="S53" s="453">
        <v>1</v>
      </c>
      <c r="T53" s="453">
        <v>60</v>
      </c>
      <c r="U53" s="453">
        <v>0</v>
      </c>
      <c r="V53" s="453">
        <v>0</v>
      </c>
      <c r="W53" s="453">
        <v>136</v>
      </c>
      <c r="X53" s="453">
        <v>25</v>
      </c>
      <c r="Y53" s="453">
        <v>16</v>
      </c>
      <c r="Z53" s="453">
        <v>8</v>
      </c>
      <c r="AA53" s="453">
        <v>0</v>
      </c>
      <c r="AB53" s="453">
        <v>1</v>
      </c>
      <c r="AC53" s="453">
        <v>2</v>
      </c>
      <c r="AD53" s="453">
        <v>0</v>
      </c>
      <c r="AE53" s="453">
        <v>0</v>
      </c>
      <c r="AF53" s="453">
        <v>0</v>
      </c>
      <c r="AG53" s="453">
        <v>253</v>
      </c>
      <c r="AH53" s="453">
        <v>1620</v>
      </c>
      <c r="AI53" s="453">
        <v>2483</v>
      </c>
      <c r="AJ53" s="453">
        <v>1108</v>
      </c>
      <c r="AK53" s="453">
        <v>1588</v>
      </c>
      <c r="AL53" s="453">
        <v>116</v>
      </c>
      <c r="AM53" s="453">
        <v>4</v>
      </c>
      <c r="AN53" s="453">
        <v>0</v>
      </c>
      <c r="AO53" s="453">
        <v>0</v>
      </c>
      <c r="AP53" s="454">
        <f>SUM(S53:AO53)+R53+C53+D53</f>
        <v>7422</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SUM(E54:Q54)</f>
        <v>0</v>
      </c>
      <c r="S54" s="453">
        <v>0</v>
      </c>
      <c r="T54" s="453">
        <v>0</v>
      </c>
      <c r="U54" s="453">
        <v>0</v>
      </c>
      <c r="V54" s="453">
        <v>0</v>
      </c>
      <c r="W54" s="453">
        <v>13</v>
      </c>
      <c r="X54" s="453">
        <v>2</v>
      </c>
      <c r="Y54" s="453">
        <v>0</v>
      </c>
      <c r="Z54" s="453">
        <v>0</v>
      </c>
      <c r="AA54" s="453">
        <v>0</v>
      </c>
      <c r="AB54" s="453">
        <v>7</v>
      </c>
      <c r="AC54" s="453">
        <v>0</v>
      </c>
      <c r="AD54" s="453">
        <v>0</v>
      </c>
      <c r="AE54" s="453">
        <v>0</v>
      </c>
      <c r="AF54" s="453">
        <v>0</v>
      </c>
      <c r="AG54" s="453">
        <v>8</v>
      </c>
      <c r="AH54" s="453">
        <v>476</v>
      </c>
      <c r="AI54" s="453">
        <v>471</v>
      </c>
      <c r="AJ54" s="453">
        <v>118</v>
      </c>
      <c r="AK54" s="453">
        <v>144</v>
      </c>
      <c r="AL54" s="453">
        <v>2</v>
      </c>
      <c r="AM54" s="453">
        <v>0</v>
      </c>
      <c r="AN54" s="453">
        <v>0</v>
      </c>
      <c r="AO54" s="453">
        <v>0</v>
      </c>
      <c r="AP54" s="454">
        <f>SUM(S54:AO54)+R54+C54+D54</f>
        <v>1241</v>
      </c>
    </row>
    <row r="55" spans="1:42" s="220" customFormat="1" ht="26.4" customHeight="1" x14ac:dyDescent="0.35">
      <c r="A55" s="218" t="s">
        <v>75</v>
      </c>
      <c r="B55" s="225"/>
      <c r="C55" s="457">
        <f>SUM(C56:C60)</f>
        <v>0</v>
      </c>
      <c r="D55" s="457">
        <f t="shared" ref="D55:AP55" si="23">SUM(D56:D60)</f>
        <v>0</v>
      </c>
      <c r="E55" s="457">
        <f t="shared" si="23"/>
        <v>0</v>
      </c>
      <c r="F55" s="457">
        <f t="shared" si="23"/>
        <v>0</v>
      </c>
      <c r="G55" s="457">
        <f t="shared" si="23"/>
        <v>0</v>
      </c>
      <c r="H55" s="457">
        <f t="shared" si="23"/>
        <v>0</v>
      </c>
      <c r="I55" s="457">
        <f t="shared" si="23"/>
        <v>0</v>
      </c>
      <c r="J55" s="457">
        <f t="shared" si="23"/>
        <v>0</v>
      </c>
      <c r="K55" s="457">
        <f t="shared" si="23"/>
        <v>0</v>
      </c>
      <c r="L55" s="457">
        <f t="shared" si="23"/>
        <v>0</v>
      </c>
      <c r="M55" s="457">
        <f t="shared" si="23"/>
        <v>0</v>
      </c>
      <c r="N55" s="457">
        <f t="shared" si="23"/>
        <v>0</v>
      </c>
      <c r="O55" s="457">
        <f t="shared" si="23"/>
        <v>0</v>
      </c>
      <c r="P55" s="457">
        <f t="shared" si="23"/>
        <v>0</v>
      </c>
      <c r="Q55" s="457">
        <f t="shared" si="23"/>
        <v>0</v>
      </c>
      <c r="R55" s="457">
        <f t="shared" si="23"/>
        <v>0</v>
      </c>
      <c r="S55" s="457">
        <f t="shared" si="23"/>
        <v>0</v>
      </c>
      <c r="T55" s="457">
        <f t="shared" si="23"/>
        <v>46</v>
      </c>
      <c r="U55" s="457">
        <f t="shared" si="23"/>
        <v>9</v>
      </c>
      <c r="V55" s="457">
        <f t="shared" si="23"/>
        <v>0</v>
      </c>
      <c r="W55" s="457">
        <f t="shared" si="23"/>
        <v>203</v>
      </c>
      <c r="X55" s="457">
        <f t="shared" si="23"/>
        <v>33</v>
      </c>
      <c r="Y55" s="457">
        <f t="shared" si="23"/>
        <v>1</v>
      </c>
      <c r="Z55" s="457">
        <f t="shared" si="23"/>
        <v>44</v>
      </c>
      <c r="AA55" s="457">
        <f t="shared" si="23"/>
        <v>0</v>
      </c>
      <c r="AB55" s="457">
        <f t="shared" si="23"/>
        <v>1</v>
      </c>
      <c r="AC55" s="457">
        <f t="shared" si="23"/>
        <v>0</v>
      </c>
      <c r="AD55" s="457">
        <f t="shared" si="23"/>
        <v>6</v>
      </c>
      <c r="AE55" s="457">
        <f t="shared" si="23"/>
        <v>17</v>
      </c>
      <c r="AF55" s="457">
        <f t="shared" si="23"/>
        <v>0</v>
      </c>
      <c r="AG55" s="457">
        <f t="shared" si="23"/>
        <v>154</v>
      </c>
      <c r="AH55" s="457">
        <f t="shared" si="23"/>
        <v>2643</v>
      </c>
      <c r="AI55" s="457">
        <f t="shared" si="23"/>
        <v>2570</v>
      </c>
      <c r="AJ55" s="457">
        <f t="shared" si="23"/>
        <v>1833</v>
      </c>
      <c r="AK55" s="457">
        <f t="shared" si="23"/>
        <v>1224</v>
      </c>
      <c r="AL55" s="457">
        <f t="shared" si="23"/>
        <v>32</v>
      </c>
      <c r="AM55" s="457">
        <f t="shared" si="23"/>
        <v>4</v>
      </c>
      <c r="AN55" s="457">
        <f t="shared" si="23"/>
        <v>0</v>
      </c>
      <c r="AO55" s="457">
        <f t="shared" si="23"/>
        <v>0</v>
      </c>
      <c r="AP55" s="458">
        <f t="shared" si="23"/>
        <v>8820</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26</v>
      </c>
      <c r="U56" s="453">
        <v>9</v>
      </c>
      <c r="V56" s="453">
        <v>0</v>
      </c>
      <c r="W56" s="453">
        <v>39</v>
      </c>
      <c r="X56" s="453">
        <v>0</v>
      </c>
      <c r="Y56" s="453">
        <v>0</v>
      </c>
      <c r="Z56" s="453">
        <v>2</v>
      </c>
      <c r="AA56" s="453">
        <v>0</v>
      </c>
      <c r="AB56" s="453">
        <v>0</v>
      </c>
      <c r="AC56" s="453">
        <v>0</v>
      </c>
      <c r="AD56" s="453">
        <v>0</v>
      </c>
      <c r="AE56" s="453">
        <v>0</v>
      </c>
      <c r="AF56" s="453">
        <v>0</v>
      </c>
      <c r="AG56" s="453">
        <v>48</v>
      </c>
      <c r="AH56" s="453">
        <v>705</v>
      </c>
      <c r="AI56" s="453">
        <v>554</v>
      </c>
      <c r="AJ56" s="453">
        <v>478</v>
      </c>
      <c r="AK56" s="453">
        <v>150</v>
      </c>
      <c r="AL56" s="453">
        <v>7</v>
      </c>
      <c r="AM56" s="453">
        <v>0</v>
      </c>
      <c r="AN56" s="453">
        <v>0</v>
      </c>
      <c r="AO56" s="453">
        <v>0</v>
      </c>
      <c r="AP56" s="454">
        <f>SUM(S56:AO56)+R56+C56+D56</f>
        <v>2018</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1</v>
      </c>
      <c r="U57" s="453">
        <v>0</v>
      </c>
      <c r="V57" s="453">
        <v>0</v>
      </c>
      <c r="W57" s="453">
        <v>14</v>
      </c>
      <c r="X57" s="453">
        <v>6</v>
      </c>
      <c r="Y57" s="453">
        <v>0</v>
      </c>
      <c r="Z57" s="453">
        <v>0</v>
      </c>
      <c r="AA57" s="453">
        <v>0</v>
      </c>
      <c r="AB57" s="453">
        <v>0</v>
      </c>
      <c r="AC57" s="453">
        <v>0</v>
      </c>
      <c r="AD57" s="453">
        <v>0</v>
      </c>
      <c r="AE57" s="453">
        <v>0</v>
      </c>
      <c r="AF57" s="453">
        <v>0</v>
      </c>
      <c r="AG57" s="453">
        <v>16</v>
      </c>
      <c r="AH57" s="453">
        <v>338</v>
      </c>
      <c r="AI57" s="453">
        <v>422</v>
      </c>
      <c r="AJ57" s="453">
        <v>169</v>
      </c>
      <c r="AK57" s="453">
        <v>302</v>
      </c>
      <c r="AL57" s="453">
        <v>4</v>
      </c>
      <c r="AM57" s="453">
        <v>0</v>
      </c>
      <c r="AN57" s="453">
        <v>0</v>
      </c>
      <c r="AO57" s="453">
        <v>0</v>
      </c>
      <c r="AP57" s="454">
        <f>SUM(S57:AO57)+R57+C57+D57</f>
        <v>1272</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7</v>
      </c>
      <c r="U58" s="453">
        <v>0</v>
      </c>
      <c r="V58" s="453">
        <v>0</v>
      </c>
      <c r="W58" s="453">
        <v>62</v>
      </c>
      <c r="X58" s="453">
        <v>4</v>
      </c>
      <c r="Y58" s="453">
        <v>0</v>
      </c>
      <c r="Z58" s="453">
        <v>2</v>
      </c>
      <c r="AA58" s="453">
        <v>0</v>
      </c>
      <c r="AB58" s="453">
        <v>0</v>
      </c>
      <c r="AC58" s="453">
        <v>0</v>
      </c>
      <c r="AD58" s="453">
        <v>0</v>
      </c>
      <c r="AE58" s="453">
        <v>0</v>
      </c>
      <c r="AF58" s="453">
        <v>0</v>
      </c>
      <c r="AG58" s="453">
        <v>43</v>
      </c>
      <c r="AH58" s="453">
        <v>557</v>
      </c>
      <c r="AI58" s="453">
        <v>479</v>
      </c>
      <c r="AJ58" s="453">
        <v>406</v>
      </c>
      <c r="AK58" s="453">
        <v>383</v>
      </c>
      <c r="AL58" s="453">
        <v>14</v>
      </c>
      <c r="AM58" s="453">
        <v>0</v>
      </c>
      <c r="AN58" s="453">
        <v>0</v>
      </c>
      <c r="AO58" s="453">
        <v>0</v>
      </c>
      <c r="AP58" s="454">
        <f>SUM(S58:AO58)+R58+C58+D58</f>
        <v>1957</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1</v>
      </c>
      <c r="U59" s="453">
        <v>0</v>
      </c>
      <c r="V59" s="453">
        <v>0</v>
      </c>
      <c r="W59" s="453">
        <v>65</v>
      </c>
      <c r="X59" s="453">
        <v>9</v>
      </c>
      <c r="Y59" s="453">
        <v>1</v>
      </c>
      <c r="Z59" s="453">
        <v>40</v>
      </c>
      <c r="AA59" s="453">
        <v>0</v>
      </c>
      <c r="AB59" s="453">
        <v>0</v>
      </c>
      <c r="AC59" s="453">
        <v>0</v>
      </c>
      <c r="AD59" s="453">
        <v>6</v>
      </c>
      <c r="AE59" s="453">
        <v>17</v>
      </c>
      <c r="AF59" s="453">
        <v>0</v>
      </c>
      <c r="AG59" s="453">
        <v>43</v>
      </c>
      <c r="AH59" s="453">
        <v>634</v>
      </c>
      <c r="AI59" s="453">
        <v>625</v>
      </c>
      <c r="AJ59" s="453">
        <v>730</v>
      </c>
      <c r="AK59" s="453">
        <v>267</v>
      </c>
      <c r="AL59" s="453">
        <v>3</v>
      </c>
      <c r="AM59" s="453">
        <v>4</v>
      </c>
      <c r="AN59" s="453">
        <v>0</v>
      </c>
      <c r="AO59" s="453">
        <v>0</v>
      </c>
      <c r="AP59" s="454">
        <f>SUM(S59:AO59)+R59+C59+D59</f>
        <v>2445</v>
      </c>
    </row>
    <row r="60" spans="1:42" s="216" customFormat="1" ht="21" customHeight="1" x14ac:dyDescent="0.35">
      <c r="A60" s="224"/>
      <c r="B60" s="215" t="s">
        <v>80</v>
      </c>
      <c r="C60" s="453">
        <v>0</v>
      </c>
      <c r="D60" s="453">
        <v>0</v>
      </c>
      <c r="E60" s="453">
        <v>0</v>
      </c>
      <c r="F60" s="453">
        <v>0</v>
      </c>
      <c r="G60" s="453">
        <v>0</v>
      </c>
      <c r="H60" s="453">
        <v>0</v>
      </c>
      <c r="I60" s="453">
        <v>0</v>
      </c>
      <c r="J60" s="453">
        <v>0</v>
      </c>
      <c r="K60" s="453">
        <v>0</v>
      </c>
      <c r="L60" s="453">
        <v>0</v>
      </c>
      <c r="M60" s="453">
        <v>0</v>
      </c>
      <c r="N60" s="453">
        <v>0</v>
      </c>
      <c r="O60" s="453">
        <v>0</v>
      </c>
      <c r="P60" s="453">
        <v>0</v>
      </c>
      <c r="Q60" s="453">
        <v>0</v>
      </c>
      <c r="R60" s="453">
        <f>SUM(E60:Q60)</f>
        <v>0</v>
      </c>
      <c r="S60" s="453">
        <v>0</v>
      </c>
      <c r="T60" s="453">
        <v>11</v>
      </c>
      <c r="U60" s="453">
        <v>0</v>
      </c>
      <c r="V60" s="453">
        <v>0</v>
      </c>
      <c r="W60" s="453">
        <v>23</v>
      </c>
      <c r="X60" s="453">
        <v>14</v>
      </c>
      <c r="Y60" s="453">
        <v>0</v>
      </c>
      <c r="Z60" s="453">
        <v>0</v>
      </c>
      <c r="AA60" s="453">
        <v>0</v>
      </c>
      <c r="AB60" s="453">
        <v>1</v>
      </c>
      <c r="AC60" s="453">
        <v>0</v>
      </c>
      <c r="AD60" s="453">
        <v>0</v>
      </c>
      <c r="AE60" s="453">
        <v>0</v>
      </c>
      <c r="AF60" s="453">
        <v>0</v>
      </c>
      <c r="AG60" s="453">
        <v>4</v>
      </c>
      <c r="AH60" s="453">
        <v>409</v>
      </c>
      <c r="AI60" s="453">
        <v>490</v>
      </c>
      <c r="AJ60" s="453">
        <v>50</v>
      </c>
      <c r="AK60" s="453">
        <v>122</v>
      </c>
      <c r="AL60" s="453">
        <v>4</v>
      </c>
      <c r="AM60" s="453">
        <v>0</v>
      </c>
      <c r="AN60" s="453">
        <v>0</v>
      </c>
      <c r="AO60" s="453">
        <v>0</v>
      </c>
      <c r="AP60" s="454">
        <f>SUM(S60:AO60)+R60+C60+D60</f>
        <v>1128</v>
      </c>
    </row>
    <row r="61" spans="1:42" s="220" customFormat="1" ht="26.4" customHeight="1" x14ac:dyDescent="0.35">
      <c r="A61" s="218" t="s">
        <v>81</v>
      </c>
      <c r="B61" s="225"/>
      <c r="C61" s="457">
        <f t="shared" ref="C61:AP61" si="24">SUM(C62:C64)</f>
        <v>0</v>
      </c>
      <c r="D61" s="457">
        <f t="shared" si="24"/>
        <v>0</v>
      </c>
      <c r="E61" s="457">
        <f t="shared" si="24"/>
        <v>0</v>
      </c>
      <c r="F61" s="457">
        <f t="shared" si="24"/>
        <v>0</v>
      </c>
      <c r="G61" s="457">
        <f t="shared" si="24"/>
        <v>0</v>
      </c>
      <c r="H61" s="457">
        <f t="shared" si="24"/>
        <v>0</v>
      </c>
      <c r="I61" s="457">
        <f t="shared" si="24"/>
        <v>0</v>
      </c>
      <c r="J61" s="457">
        <f t="shared" si="24"/>
        <v>0</v>
      </c>
      <c r="K61" s="457">
        <f t="shared" si="24"/>
        <v>0</v>
      </c>
      <c r="L61" s="457">
        <f t="shared" si="24"/>
        <v>0</v>
      </c>
      <c r="M61" s="457">
        <f t="shared" si="24"/>
        <v>0</v>
      </c>
      <c r="N61" s="457">
        <f t="shared" si="24"/>
        <v>0</v>
      </c>
      <c r="O61" s="457">
        <f t="shared" si="24"/>
        <v>0</v>
      </c>
      <c r="P61" s="457">
        <f t="shared" si="24"/>
        <v>0</v>
      </c>
      <c r="Q61" s="457">
        <f t="shared" si="24"/>
        <v>2</v>
      </c>
      <c r="R61" s="457">
        <f t="shared" si="24"/>
        <v>2</v>
      </c>
      <c r="S61" s="457">
        <f t="shared" si="24"/>
        <v>10</v>
      </c>
      <c r="T61" s="457">
        <f t="shared" si="24"/>
        <v>99</v>
      </c>
      <c r="U61" s="457">
        <f t="shared" si="24"/>
        <v>0</v>
      </c>
      <c r="V61" s="457">
        <f t="shared" si="24"/>
        <v>0</v>
      </c>
      <c r="W61" s="457">
        <f t="shared" si="24"/>
        <v>441</v>
      </c>
      <c r="X61" s="457">
        <f t="shared" si="24"/>
        <v>67</v>
      </c>
      <c r="Y61" s="457">
        <f t="shared" si="24"/>
        <v>32</v>
      </c>
      <c r="Z61" s="457">
        <f t="shared" si="24"/>
        <v>72</v>
      </c>
      <c r="AA61" s="457">
        <f t="shared" si="24"/>
        <v>10</v>
      </c>
      <c r="AB61" s="457">
        <f t="shared" si="24"/>
        <v>3</v>
      </c>
      <c r="AC61" s="457">
        <f t="shared" si="24"/>
        <v>0</v>
      </c>
      <c r="AD61" s="457">
        <f t="shared" si="24"/>
        <v>47</v>
      </c>
      <c r="AE61" s="457">
        <f t="shared" si="24"/>
        <v>100</v>
      </c>
      <c r="AF61" s="457">
        <f t="shared" si="24"/>
        <v>0</v>
      </c>
      <c r="AG61" s="457">
        <f t="shared" si="24"/>
        <v>221</v>
      </c>
      <c r="AH61" s="457">
        <f t="shared" si="24"/>
        <v>4541</v>
      </c>
      <c r="AI61" s="457">
        <f t="shared" si="24"/>
        <v>4481</v>
      </c>
      <c r="AJ61" s="457">
        <f t="shared" si="24"/>
        <v>1972</v>
      </c>
      <c r="AK61" s="457">
        <f t="shared" si="24"/>
        <v>1731</v>
      </c>
      <c r="AL61" s="457">
        <f t="shared" si="24"/>
        <v>58</v>
      </c>
      <c r="AM61" s="457">
        <f t="shared" si="24"/>
        <v>7</v>
      </c>
      <c r="AN61" s="457">
        <f t="shared" si="24"/>
        <v>0</v>
      </c>
      <c r="AO61" s="457">
        <f t="shared" si="24"/>
        <v>0</v>
      </c>
      <c r="AP61" s="458">
        <f t="shared" si="24"/>
        <v>13894</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4</v>
      </c>
      <c r="U62" s="453">
        <v>0</v>
      </c>
      <c r="V62" s="453">
        <v>0</v>
      </c>
      <c r="W62" s="453">
        <v>52</v>
      </c>
      <c r="X62" s="453">
        <v>30</v>
      </c>
      <c r="Y62" s="453">
        <v>0</v>
      </c>
      <c r="Z62" s="453">
        <v>1</v>
      </c>
      <c r="AA62" s="453">
        <v>0</v>
      </c>
      <c r="AB62" s="453">
        <v>2</v>
      </c>
      <c r="AC62" s="453">
        <v>0</v>
      </c>
      <c r="AD62" s="453">
        <v>0</v>
      </c>
      <c r="AE62" s="453">
        <v>0</v>
      </c>
      <c r="AF62" s="453">
        <v>0</v>
      </c>
      <c r="AG62" s="453">
        <v>31</v>
      </c>
      <c r="AH62" s="453">
        <v>706</v>
      </c>
      <c r="AI62" s="453">
        <v>787</v>
      </c>
      <c r="AJ62" s="453">
        <v>14</v>
      </c>
      <c r="AK62" s="453">
        <v>210</v>
      </c>
      <c r="AL62" s="453">
        <v>18</v>
      </c>
      <c r="AM62" s="453">
        <v>0</v>
      </c>
      <c r="AN62" s="453">
        <v>0</v>
      </c>
      <c r="AO62" s="453">
        <v>0</v>
      </c>
      <c r="AP62" s="454">
        <f>SUM(S62:AO62)+R62+C62+D62</f>
        <v>1855</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2</v>
      </c>
      <c r="R63" s="453">
        <f>SUM(E63:Q63)</f>
        <v>2</v>
      </c>
      <c r="S63" s="453">
        <v>10</v>
      </c>
      <c r="T63" s="453">
        <v>87</v>
      </c>
      <c r="U63" s="453">
        <v>0</v>
      </c>
      <c r="V63" s="453">
        <v>0</v>
      </c>
      <c r="W63" s="453">
        <v>347</v>
      </c>
      <c r="X63" s="453">
        <v>33</v>
      </c>
      <c r="Y63" s="453">
        <v>32</v>
      </c>
      <c r="Z63" s="453">
        <v>71</v>
      </c>
      <c r="AA63" s="453">
        <v>10</v>
      </c>
      <c r="AB63" s="453">
        <v>1</v>
      </c>
      <c r="AC63" s="453">
        <v>0</v>
      </c>
      <c r="AD63" s="453">
        <v>47</v>
      </c>
      <c r="AE63" s="453">
        <v>100</v>
      </c>
      <c r="AF63" s="453">
        <v>0</v>
      </c>
      <c r="AG63" s="453">
        <v>175</v>
      </c>
      <c r="AH63" s="453">
        <v>3443</v>
      </c>
      <c r="AI63" s="453">
        <v>3345</v>
      </c>
      <c r="AJ63" s="453">
        <v>1949</v>
      </c>
      <c r="AK63" s="453">
        <v>1282</v>
      </c>
      <c r="AL63" s="453">
        <v>32</v>
      </c>
      <c r="AM63" s="453">
        <v>7</v>
      </c>
      <c r="AN63" s="453">
        <v>0</v>
      </c>
      <c r="AO63" s="453">
        <v>0</v>
      </c>
      <c r="AP63" s="454">
        <f>SUM(S63:AO63)+R63+C63+D63</f>
        <v>10973</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8</v>
      </c>
      <c r="U64" s="453">
        <v>0</v>
      </c>
      <c r="V64" s="453">
        <v>0</v>
      </c>
      <c r="W64" s="453">
        <v>42</v>
      </c>
      <c r="X64" s="453">
        <v>4</v>
      </c>
      <c r="Y64" s="453">
        <v>0</v>
      </c>
      <c r="Z64" s="453">
        <v>0</v>
      </c>
      <c r="AA64" s="453">
        <v>0</v>
      </c>
      <c r="AB64" s="453">
        <v>0</v>
      </c>
      <c r="AC64" s="453">
        <v>0</v>
      </c>
      <c r="AD64" s="453">
        <v>0</v>
      </c>
      <c r="AE64" s="453">
        <v>0</v>
      </c>
      <c r="AF64" s="453">
        <v>0</v>
      </c>
      <c r="AG64" s="453">
        <v>15</v>
      </c>
      <c r="AH64" s="453">
        <v>392</v>
      </c>
      <c r="AI64" s="453">
        <v>349</v>
      </c>
      <c r="AJ64" s="453">
        <v>9</v>
      </c>
      <c r="AK64" s="453">
        <v>239</v>
      </c>
      <c r="AL64" s="453">
        <v>8</v>
      </c>
      <c r="AM64" s="453">
        <v>0</v>
      </c>
      <c r="AN64" s="453">
        <v>0</v>
      </c>
      <c r="AO64" s="453">
        <v>0</v>
      </c>
      <c r="AP64" s="454">
        <f>SUM(S64:AO64)+R64+C64+D64</f>
        <v>1066</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3</v>
      </c>
      <c r="AJ65" s="457">
        <v>0</v>
      </c>
      <c r="AK65" s="457">
        <v>0</v>
      </c>
      <c r="AL65" s="457">
        <v>0</v>
      </c>
      <c r="AM65" s="457">
        <v>0</v>
      </c>
      <c r="AN65" s="457">
        <v>0</v>
      </c>
      <c r="AO65" s="457">
        <v>0</v>
      </c>
      <c r="AP65" s="458">
        <f t="shared" ref="AP65" si="25">SUM(S65:AO65)+R65+C65+D65</f>
        <v>3</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v>0</v>
      </c>
      <c r="S66" s="457">
        <v>1</v>
      </c>
      <c r="T66" s="457">
        <v>1</v>
      </c>
      <c r="U66" s="457">
        <v>0</v>
      </c>
      <c r="V66" s="457">
        <v>0</v>
      </c>
      <c r="W66" s="457">
        <v>52</v>
      </c>
      <c r="X66" s="457">
        <v>9</v>
      </c>
      <c r="Y66" s="457">
        <v>16</v>
      </c>
      <c r="Z66" s="457">
        <v>8</v>
      </c>
      <c r="AA66" s="457">
        <v>0</v>
      </c>
      <c r="AB66" s="457">
        <v>0</v>
      </c>
      <c r="AC66" s="457">
        <v>0</v>
      </c>
      <c r="AD66" s="457">
        <v>0</v>
      </c>
      <c r="AE66" s="457">
        <v>0</v>
      </c>
      <c r="AF66" s="457">
        <v>0</v>
      </c>
      <c r="AG66" s="457">
        <v>32</v>
      </c>
      <c r="AH66" s="457">
        <v>575</v>
      </c>
      <c r="AI66" s="457">
        <v>939</v>
      </c>
      <c r="AJ66" s="457">
        <v>0</v>
      </c>
      <c r="AK66" s="457">
        <v>329</v>
      </c>
      <c r="AL66" s="457">
        <v>41</v>
      </c>
      <c r="AM66" s="457">
        <v>0</v>
      </c>
      <c r="AN66" s="457">
        <v>0</v>
      </c>
      <c r="AO66" s="457">
        <v>0</v>
      </c>
      <c r="AP66" s="458">
        <f t="shared" ref="AP66" si="26">SUM(S66:AO66)+R66+C66+D66</f>
        <v>2003</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7">C8+C10+C39</f>
        <v>1</v>
      </c>
      <c r="D68" s="228">
        <f t="shared" si="27"/>
        <v>0</v>
      </c>
      <c r="E68" s="228">
        <f t="shared" si="27"/>
        <v>1</v>
      </c>
      <c r="F68" s="228">
        <f t="shared" si="27"/>
        <v>0</v>
      </c>
      <c r="G68" s="228">
        <f t="shared" si="27"/>
        <v>0</v>
      </c>
      <c r="H68" s="228">
        <f t="shared" si="27"/>
        <v>0</v>
      </c>
      <c r="I68" s="228">
        <f t="shared" si="27"/>
        <v>0</v>
      </c>
      <c r="J68" s="228">
        <f t="shared" si="27"/>
        <v>0</v>
      </c>
      <c r="K68" s="228">
        <f t="shared" si="27"/>
        <v>0</v>
      </c>
      <c r="L68" s="228">
        <f t="shared" si="27"/>
        <v>0</v>
      </c>
      <c r="M68" s="228">
        <f t="shared" si="27"/>
        <v>0</v>
      </c>
      <c r="N68" s="228">
        <f t="shared" si="27"/>
        <v>0</v>
      </c>
      <c r="O68" s="228">
        <f t="shared" si="27"/>
        <v>0</v>
      </c>
      <c r="P68" s="228">
        <f t="shared" si="27"/>
        <v>0</v>
      </c>
      <c r="Q68" s="228">
        <f t="shared" si="27"/>
        <v>36</v>
      </c>
      <c r="R68" s="228">
        <f t="shared" si="27"/>
        <v>37</v>
      </c>
      <c r="S68" s="228">
        <f t="shared" si="27"/>
        <v>87</v>
      </c>
      <c r="T68" s="228">
        <f t="shared" si="27"/>
        <v>1714</v>
      </c>
      <c r="U68" s="228">
        <f t="shared" si="27"/>
        <v>41</v>
      </c>
      <c r="V68" s="228">
        <f t="shared" si="27"/>
        <v>2</v>
      </c>
      <c r="W68" s="228">
        <f t="shared" si="27"/>
        <v>8911</v>
      </c>
      <c r="X68" s="228">
        <f t="shared" si="27"/>
        <v>1071</v>
      </c>
      <c r="Y68" s="228">
        <f t="shared" si="27"/>
        <v>1441</v>
      </c>
      <c r="Z68" s="228">
        <f t="shared" si="27"/>
        <v>2766</v>
      </c>
      <c r="AA68" s="228">
        <f t="shared" si="27"/>
        <v>217</v>
      </c>
      <c r="AB68" s="228">
        <f t="shared" si="27"/>
        <v>1233</v>
      </c>
      <c r="AC68" s="228">
        <f t="shared" si="27"/>
        <v>201</v>
      </c>
      <c r="AD68" s="228">
        <f t="shared" si="27"/>
        <v>463</v>
      </c>
      <c r="AE68" s="228">
        <f t="shared" si="27"/>
        <v>3829</v>
      </c>
      <c r="AF68" s="228">
        <f t="shared" si="27"/>
        <v>52</v>
      </c>
      <c r="AG68" s="228">
        <f t="shared" si="27"/>
        <v>5543</v>
      </c>
      <c r="AH68" s="228">
        <f t="shared" si="27"/>
        <v>71087</v>
      </c>
      <c r="AI68" s="228">
        <f t="shared" si="27"/>
        <v>113089</v>
      </c>
      <c r="AJ68" s="228">
        <f t="shared" si="27"/>
        <v>34843</v>
      </c>
      <c r="AK68" s="228">
        <f t="shared" si="27"/>
        <v>42217</v>
      </c>
      <c r="AL68" s="228">
        <f t="shared" si="27"/>
        <v>5591</v>
      </c>
      <c r="AM68" s="228">
        <f t="shared" si="27"/>
        <v>286</v>
      </c>
      <c r="AN68" s="228">
        <f t="shared" si="27"/>
        <v>0</v>
      </c>
      <c r="AO68" s="228">
        <f t="shared" si="27"/>
        <v>1472</v>
      </c>
      <c r="AP68" s="379">
        <f t="shared" si="27"/>
        <v>296194</v>
      </c>
    </row>
    <row r="69" spans="1:42" s="203" customFormat="1" ht="18" customHeight="1" x14ac:dyDescent="0.3">
      <c r="A69" s="370" t="s">
        <v>253</v>
      </c>
      <c r="C69" s="208"/>
      <c r="R69" s="423"/>
    </row>
    <row r="70" spans="1:42" s="203" customFormat="1" ht="15" x14ac:dyDescent="0.25">
      <c r="C70" s="208"/>
      <c r="R70" s="423"/>
    </row>
    <row r="71" spans="1:42" s="203" customFormat="1" ht="10.95" customHeight="1" x14ac:dyDescent="0.25">
      <c r="C71" s="208"/>
      <c r="R71" s="423"/>
    </row>
    <row r="72" spans="1:42" s="203" customFormat="1" ht="10.95" customHeight="1" x14ac:dyDescent="0.25">
      <c r="C72" s="208"/>
      <c r="R72" s="423"/>
    </row>
    <row r="73" spans="1:42" s="203" customFormat="1" ht="15" x14ac:dyDescent="0.25">
      <c r="C73" s="208"/>
      <c r="R73" s="423"/>
    </row>
    <row r="74" spans="1:42" s="203" customFormat="1" ht="15" x14ac:dyDescent="0.25">
      <c r="R74" s="423"/>
    </row>
    <row r="75" spans="1:42" s="203" customFormat="1" ht="15" x14ac:dyDescent="0.25">
      <c r="R75" s="423"/>
    </row>
    <row r="76" spans="1:42" s="203" customFormat="1" ht="15" x14ac:dyDescent="0.25">
      <c r="R76" s="423"/>
    </row>
    <row r="77" spans="1:42" s="203" customFormat="1" ht="15" x14ac:dyDescent="0.25">
      <c r="R77" s="423"/>
    </row>
    <row r="78" spans="1:42" s="203" customFormat="1" ht="15" x14ac:dyDescent="0.25">
      <c r="R78" s="423"/>
    </row>
    <row r="79" spans="1:42" s="203" customFormat="1" ht="15" x14ac:dyDescent="0.25">
      <c r="R79" s="423"/>
    </row>
    <row r="80" spans="1:42" s="203" customFormat="1" ht="15" x14ac:dyDescent="0.25">
      <c r="R80" s="423"/>
    </row>
    <row r="81" spans="18:18" s="203" customFormat="1" ht="15" x14ac:dyDescent="0.25">
      <c r="R81" s="423"/>
    </row>
    <row r="82" spans="18:18" s="203" customFormat="1" ht="15" x14ac:dyDescent="0.25">
      <c r="R82" s="423"/>
    </row>
    <row r="83" spans="18:18" s="203" customFormat="1" ht="15" x14ac:dyDescent="0.25">
      <c r="R83" s="423"/>
    </row>
    <row r="84" spans="18:18" s="203" customFormat="1" ht="15" x14ac:dyDescent="0.25">
      <c r="R84" s="423"/>
    </row>
    <row r="85" spans="18:18" s="203" customFormat="1" ht="15" x14ac:dyDescent="0.25">
      <c r="R85" s="423"/>
    </row>
    <row r="86" spans="18:18" s="203" customFormat="1" ht="15" x14ac:dyDescent="0.25">
      <c r="R86" s="423"/>
    </row>
    <row r="87" spans="18:18" s="203" customFormat="1" ht="15" x14ac:dyDescent="0.25">
      <c r="R87" s="423"/>
    </row>
    <row r="88" spans="18:18" s="203" customFormat="1" ht="15" x14ac:dyDescent="0.25">
      <c r="R88" s="423"/>
    </row>
    <row r="89" spans="18:18" s="203" customFormat="1" ht="15" x14ac:dyDescent="0.25">
      <c r="R89" s="423"/>
    </row>
    <row r="90" spans="18:18" s="203" customFormat="1" ht="15" x14ac:dyDescent="0.25">
      <c r="R90" s="423"/>
    </row>
    <row r="91" spans="18:18" s="203" customFormat="1" ht="15" x14ac:dyDescent="0.25">
      <c r="R91" s="423"/>
    </row>
    <row r="92" spans="18:18" s="203" customFormat="1" ht="15" x14ac:dyDescent="0.25">
      <c r="R92" s="423"/>
    </row>
    <row r="93" spans="18:18" s="203" customFormat="1" ht="15" x14ac:dyDescent="0.25">
      <c r="R93" s="423"/>
    </row>
    <row r="94" spans="18:18" s="203" customFormat="1" ht="15" x14ac:dyDescent="0.25">
      <c r="R94" s="423"/>
    </row>
    <row r="95" spans="18:18" s="203" customFormat="1" ht="15" x14ac:dyDescent="0.25">
      <c r="R95" s="423"/>
    </row>
    <row r="96" spans="18:18" s="203" customFormat="1" ht="15" x14ac:dyDescent="0.25">
      <c r="R96" s="423"/>
    </row>
    <row r="97" spans="18:18" s="203" customFormat="1" ht="15" x14ac:dyDescent="0.25">
      <c r="R97" s="423"/>
    </row>
    <row r="98" spans="18:18" s="203" customFormat="1" ht="15" x14ac:dyDescent="0.25">
      <c r="R98" s="423"/>
    </row>
    <row r="99" spans="18:18" s="203" customFormat="1" ht="15" x14ac:dyDescent="0.25">
      <c r="R99" s="423"/>
    </row>
    <row r="100" spans="18:18" s="203" customFormat="1" ht="15" x14ac:dyDescent="0.25">
      <c r="R100" s="423"/>
    </row>
    <row r="101" spans="18:18" s="203" customFormat="1" ht="15" x14ac:dyDescent="0.25">
      <c r="R101" s="423"/>
    </row>
    <row r="102" spans="18:18" s="203" customFormat="1" ht="15" x14ac:dyDescent="0.25">
      <c r="R102" s="423"/>
    </row>
    <row r="103" spans="18:18" s="203" customFormat="1" ht="15" x14ac:dyDescent="0.25">
      <c r="R103" s="423"/>
    </row>
    <row r="104" spans="18:18" s="203" customFormat="1" ht="15" x14ac:dyDescent="0.25">
      <c r="R104" s="423"/>
    </row>
    <row r="105" spans="18:18" s="203" customFormat="1" ht="15" x14ac:dyDescent="0.25">
      <c r="R105" s="423"/>
    </row>
    <row r="106" spans="18:18" s="203" customFormat="1" ht="15" x14ac:dyDescent="0.25">
      <c r="R106" s="423"/>
    </row>
    <row r="107" spans="18:18" s="203" customFormat="1" ht="15" x14ac:dyDescent="0.25">
      <c r="R107" s="423"/>
    </row>
    <row r="108" spans="18:18" s="203" customFormat="1" ht="15" x14ac:dyDescent="0.25">
      <c r="R108" s="423"/>
    </row>
    <row r="109" spans="18:18" s="203" customFormat="1" ht="15" x14ac:dyDescent="0.25">
      <c r="R109" s="423"/>
    </row>
    <row r="110" spans="18:18" s="203" customFormat="1" ht="15" x14ac:dyDescent="0.25">
      <c r="R110" s="423"/>
    </row>
    <row r="111" spans="18:18" s="203" customFormat="1" ht="15" x14ac:dyDescent="0.25">
      <c r="R111" s="423"/>
    </row>
    <row r="112" spans="18:18" s="203" customFormat="1" ht="15" x14ac:dyDescent="0.25">
      <c r="R112" s="423"/>
    </row>
    <row r="113" spans="18:18" s="203" customFormat="1" ht="15" x14ac:dyDescent="0.25">
      <c r="R113" s="423"/>
    </row>
    <row r="114" spans="18:18" s="203" customFormat="1" ht="15" x14ac:dyDescent="0.25">
      <c r="R114" s="423"/>
    </row>
    <row r="115" spans="18:18" s="203" customFormat="1" ht="15" x14ac:dyDescent="0.25">
      <c r="R115" s="423"/>
    </row>
    <row r="116" spans="18:18" s="203" customFormat="1" ht="15" x14ac:dyDescent="0.25">
      <c r="R116" s="423"/>
    </row>
    <row r="117" spans="18:18" s="203" customFormat="1" ht="15" x14ac:dyDescent="0.25">
      <c r="R117" s="423"/>
    </row>
    <row r="118" spans="18:18" s="203" customFormat="1" ht="15" x14ac:dyDescent="0.25">
      <c r="R118" s="423"/>
    </row>
    <row r="119" spans="18:18" s="203" customFormat="1" ht="15" x14ac:dyDescent="0.25">
      <c r="R119" s="423"/>
    </row>
    <row r="120" spans="18:18" s="203" customFormat="1" ht="15" x14ac:dyDescent="0.25">
      <c r="R120" s="423"/>
    </row>
    <row r="121" spans="18:18" s="203" customFormat="1" ht="15" x14ac:dyDescent="0.25">
      <c r="R121" s="423"/>
    </row>
    <row r="122" spans="18:18" s="203" customFormat="1" ht="15" x14ac:dyDescent="0.25">
      <c r="R122" s="423"/>
    </row>
    <row r="123" spans="18:18" s="203" customFormat="1" ht="15" x14ac:dyDescent="0.25">
      <c r="R123" s="423"/>
    </row>
    <row r="124" spans="18:18" s="203" customFormat="1" ht="15" x14ac:dyDescent="0.25">
      <c r="R124" s="423"/>
    </row>
    <row r="125" spans="18:18" s="203" customFormat="1" ht="15" x14ac:dyDescent="0.25">
      <c r="R125" s="423"/>
    </row>
    <row r="126" spans="18:18" s="203" customFormat="1" ht="15" x14ac:dyDescent="0.25">
      <c r="R126" s="423"/>
    </row>
    <row r="127" spans="18:18" s="203" customFormat="1" ht="15" x14ac:dyDescent="0.25">
      <c r="R127" s="423"/>
    </row>
    <row r="128" spans="18:18" s="203" customFormat="1" ht="15" x14ac:dyDescent="0.25">
      <c r="R128" s="423"/>
    </row>
    <row r="129" spans="1:18" s="203" customFormat="1" ht="15" x14ac:dyDescent="0.25">
      <c r="R129" s="423"/>
    </row>
    <row r="130" spans="1:18" s="203" customFormat="1" ht="15" x14ac:dyDescent="0.25">
      <c r="R130" s="423"/>
    </row>
    <row r="131" spans="1:18" s="203" customFormat="1" ht="15" x14ac:dyDescent="0.25">
      <c r="R131" s="423"/>
    </row>
    <row r="132" spans="1:18" s="203" customFormat="1" ht="15" x14ac:dyDescent="0.25">
      <c r="R132" s="423"/>
    </row>
    <row r="133" spans="1:18" s="203" customFormat="1" x14ac:dyDescent="0.3">
      <c r="A133" s="231"/>
      <c r="B133" s="231"/>
      <c r="R133" s="423"/>
    </row>
    <row r="134" spans="1:18" s="203" customFormat="1" x14ac:dyDescent="0.3">
      <c r="A134" s="231"/>
      <c r="B134" s="231"/>
      <c r="R134" s="423"/>
    </row>
    <row r="135" spans="1:18" s="203" customFormat="1" x14ac:dyDescent="0.3">
      <c r="A135" s="231"/>
      <c r="B135" s="231"/>
      <c r="R135" s="423"/>
    </row>
    <row r="136" spans="1:18" s="203" customFormat="1" x14ac:dyDescent="0.3">
      <c r="A136" s="231"/>
      <c r="B136" s="231"/>
      <c r="R136" s="423"/>
    </row>
    <row r="137" spans="1:18" s="203" customFormat="1" x14ac:dyDescent="0.3">
      <c r="A137" s="231"/>
      <c r="B137" s="231"/>
      <c r="R137" s="423"/>
    </row>
    <row r="138" spans="1:18" s="203" customFormat="1" x14ac:dyDescent="0.3">
      <c r="A138" s="231"/>
      <c r="B138" s="231"/>
      <c r="R138" s="423"/>
    </row>
    <row r="139" spans="1:18" s="203" customFormat="1" x14ac:dyDescent="0.3">
      <c r="A139" s="231"/>
      <c r="B139" s="231"/>
      <c r="R139" s="423"/>
    </row>
    <row r="140" spans="1:18" s="203" customFormat="1" x14ac:dyDescent="0.3">
      <c r="A140" s="231"/>
      <c r="B140" s="231"/>
      <c r="R140" s="423"/>
    </row>
    <row r="141" spans="1:18" s="203" customFormat="1" x14ac:dyDescent="0.3">
      <c r="A141" s="231"/>
      <c r="B141" s="231"/>
      <c r="R141" s="423"/>
    </row>
    <row r="142" spans="1:18" s="203" customFormat="1" x14ac:dyDescent="0.3">
      <c r="A142" s="231"/>
      <c r="B142" s="231"/>
      <c r="R142" s="423"/>
    </row>
    <row r="143" spans="1:18" s="203" customFormat="1" x14ac:dyDescent="0.3">
      <c r="A143" s="231"/>
      <c r="B143" s="231"/>
      <c r="R143" s="423"/>
    </row>
    <row r="144" spans="1:18" s="203" customFormat="1" x14ac:dyDescent="0.3">
      <c r="A144" s="231"/>
      <c r="B144" s="231"/>
      <c r="R144" s="423"/>
    </row>
    <row r="145" spans="1:18" s="203" customFormat="1" x14ac:dyDescent="0.3">
      <c r="A145" s="231"/>
      <c r="B145" s="231"/>
      <c r="R145" s="423"/>
    </row>
    <row r="146" spans="1:18" s="203" customFormat="1" x14ac:dyDescent="0.3">
      <c r="A146" s="231"/>
      <c r="B146" s="231"/>
      <c r="R146" s="423"/>
    </row>
    <row r="147" spans="1:18" s="203" customFormat="1" x14ac:dyDescent="0.3">
      <c r="A147" s="231"/>
      <c r="B147" s="231"/>
      <c r="R147" s="423"/>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39" fitToWidth="2" orientation="portrait" r:id="rId1"/>
  <headerFooter alignWithMargins="0"/>
  <colBreaks count="1" manualBreakCount="1">
    <brk id="21" max="68"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P147"/>
  <sheetViews>
    <sheetView showGridLines="0" view="pageBreakPreview" topLeftCell="AD37" zoomScale="72" zoomScaleNormal="80" zoomScaleSheetLayoutView="72" workbookViewId="0">
      <selection activeCell="AP68" sqref="AP68"/>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4.950000000000003"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6" t="str">
        <f>"et par lieu de travail au "&amp;Feuil1!A7&amp;" "&amp;Feuil1!A8&amp;""</f>
        <v>et par lieu de travail au 31 décembre 2022</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207</v>
      </c>
    </row>
    <row r="3" spans="1:42" s="197" customFormat="1" ht="27.9" customHeight="1" x14ac:dyDescent="0.4">
      <c r="T3" s="198"/>
      <c r="U3" s="235" t="s">
        <v>7</v>
      </c>
      <c r="V3" s="236" t="s">
        <v>9</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212</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306</v>
      </c>
      <c r="R8" s="451">
        <f t="shared" si="0"/>
        <v>306</v>
      </c>
      <c r="S8" s="451">
        <f t="shared" si="0"/>
        <v>0</v>
      </c>
      <c r="T8" s="451">
        <f t="shared" si="0"/>
        <v>1339</v>
      </c>
      <c r="U8" s="451">
        <f t="shared" si="0"/>
        <v>551</v>
      </c>
      <c r="V8" s="451">
        <f t="shared" si="0"/>
        <v>0</v>
      </c>
      <c r="W8" s="451">
        <f t="shared" si="0"/>
        <v>5507</v>
      </c>
      <c r="X8" s="451">
        <f t="shared" si="0"/>
        <v>55</v>
      </c>
      <c r="Y8" s="451">
        <f t="shared" si="0"/>
        <v>466</v>
      </c>
      <c r="Z8" s="451">
        <f t="shared" si="0"/>
        <v>762</v>
      </c>
      <c r="AA8" s="451">
        <f t="shared" si="0"/>
        <v>9</v>
      </c>
      <c r="AB8" s="451">
        <f t="shared" si="0"/>
        <v>28</v>
      </c>
      <c r="AC8" s="451">
        <f t="shared" si="0"/>
        <v>39</v>
      </c>
      <c r="AD8" s="451">
        <f t="shared" si="0"/>
        <v>351</v>
      </c>
      <c r="AE8" s="451">
        <f t="shared" si="0"/>
        <v>213</v>
      </c>
      <c r="AF8" s="451">
        <f t="shared" si="0"/>
        <v>58</v>
      </c>
      <c r="AG8" s="451">
        <f t="shared" si="0"/>
        <v>1158</v>
      </c>
      <c r="AH8" s="451">
        <f t="shared" si="0"/>
        <v>35649</v>
      </c>
      <c r="AI8" s="451">
        <f t="shared" si="0"/>
        <v>9376</v>
      </c>
      <c r="AJ8" s="451">
        <f t="shared" si="0"/>
        <v>252</v>
      </c>
      <c r="AK8" s="451">
        <f t="shared" si="0"/>
        <v>174</v>
      </c>
      <c r="AL8" s="451">
        <f t="shared" si="0"/>
        <v>381</v>
      </c>
      <c r="AM8" s="451">
        <f t="shared" si="0"/>
        <v>113</v>
      </c>
      <c r="AN8" s="451">
        <f t="shared" si="0"/>
        <v>0</v>
      </c>
      <c r="AO8" s="451">
        <f t="shared" si="0"/>
        <v>0</v>
      </c>
      <c r="AP8" s="452">
        <f t="shared" si="0"/>
        <v>56787</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306</v>
      </c>
      <c r="R9" s="453">
        <f>SUM(E9:Q9)</f>
        <v>306</v>
      </c>
      <c r="S9" s="453">
        <v>0</v>
      </c>
      <c r="T9" s="453">
        <v>1339</v>
      </c>
      <c r="U9" s="453">
        <v>551</v>
      </c>
      <c r="V9" s="453">
        <v>0</v>
      </c>
      <c r="W9" s="453">
        <v>5507</v>
      </c>
      <c r="X9" s="453">
        <v>55</v>
      </c>
      <c r="Y9" s="453">
        <v>466</v>
      </c>
      <c r="Z9" s="453">
        <v>762</v>
      </c>
      <c r="AA9" s="453">
        <v>9</v>
      </c>
      <c r="AB9" s="453">
        <v>28</v>
      </c>
      <c r="AC9" s="453">
        <v>39</v>
      </c>
      <c r="AD9" s="453">
        <v>351</v>
      </c>
      <c r="AE9" s="453">
        <v>213</v>
      </c>
      <c r="AF9" s="453">
        <v>58</v>
      </c>
      <c r="AG9" s="453">
        <v>1158</v>
      </c>
      <c r="AH9" s="453">
        <v>35649</v>
      </c>
      <c r="AI9" s="453">
        <v>9376</v>
      </c>
      <c r="AJ9" s="453">
        <v>252</v>
      </c>
      <c r="AK9" s="453">
        <v>174</v>
      </c>
      <c r="AL9" s="453">
        <v>381</v>
      </c>
      <c r="AM9" s="453">
        <v>113</v>
      </c>
      <c r="AN9" s="453">
        <v>0</v>
      </c>
      <c r="AO9" s="453">
        <v>0</v>
      </c>
      <c r="AP9" s="454">
        <f>SUM(S9:AO9)+R9+C9+D9</f>
        <v>56787</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1135</v>
      </c>
      <c r="R10" s="455">
        <f t="shared" si="1"/>
        <v>1135</v>
      </c>
      <c r="S10" s="455">
        <f t="shared" si="1"/>
        <v>566</v>
      </c>
      <c r="T10" s="455">
        <f t="shared" si="1"/>
        <v>2038</v>
      </c>
      <c r="U10" s="455">
        <f t="shared" si="1"/>
        <v>1554</v>
      </c>
      <c r="V10" s="455">
        <f t="shared" si="1"/>
        <v>0</v>
      </c>
      <c r="W10" s="455">
        <f t="shared" si="1"/>
        <v>9305</v>
      </c>
      <c r="X10" s="455">
        <f t="shared" si="1"/>
        <v>317</v>
      </c>
      <c r="Y10" s="455">
        <f t="shared" si="1"/>
        <v>1</v>
      </c>
      <c r="Z10" s="455">
        <f t="shared" si="1"/>
        <v>315</v>
      </c>
      <c r="AA10" s="455">
        <f t="shared" si="1"/>
        <v>15</v>
      </c>
      <c r="AB10" s="455">
        <f t="shared" si="1"/>
        <v>6</v>
      </c>
      <c r="AC10" s="455">
        <f t="shared" si="1"/>
        <v>0</v>
      </c>
      <c r="AD10" s="455">
        <f t="shared" si="1"/>
        <v>202</v>
      </c>
      <c r="AE10" s="455">
        <f t="shared" si="1"/>
        <v>142</v>
      </c>
      <c r="AF10" s="455">
        <f t="shared" si="1"/>
        <v>0</v>
      </c>
      <c r="AG10" s="455">
        <f t="shared" si="1"/>
        <v>503</v>
      </c>
      <c r="AH10" s="455">
        <f t="shared" si="1"/>
        <v>47882</v>
      </c>
      <c r="AI10" s="455">
        <f t="shared" si="1"/>
        <v>35335</v>
      </c>
      <c r="AJ10" s="455">
        <f t="shared" si="1"/>
        <v>1728</v>
      </c>
      <c r="AK10" s="455">
        <f t="shared" si="1"/>
        <v>908</v>
      </c>
      <c r="AL10" s="455">
        <f t="shared" si="1"/>
        <v>1467</v>
      </c>
      <c r="AM10" s="455">
        <f t="shared" si="1"/>
        <v>1198</v>
      </c>
      <c r="AN10" s="455">
        <f t="shared" si="1"/>
        <v>0</v>
      </c>
      <c r="AO10" s="455">
        <f t="shared" si="1"/>
        <v>0</v>
      </c>
      <c r="AP10" s="456">
        <f t="shared" si="1"/>
        <v>104617</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1133</v>
      </c>
      <c r="R11" s="457">
        <f t="shared" si="2"/>
        <v>1133</v>
      </c>
      <c r="S11" s="457">
        <f t="shared" si="2"/>
        <v>0</v>
      </c>
      <c r="T11" s="457">
        <f t="shared" si="2"/>
        <v>637</v>
      </c>
      <c r="U11" s="457">
        <f t="shared" si="2"/>
        <v>572</v>
      </c>
      <c r="V11" s="457">
        <f t="shared" si="2"/>
        <v>0</v>
      </c>
      <c r="W11" s="457">
        <f t="shared" si="2"/>
        <v>2347</v>
      </c>
      <c r="X11" s="457">
        <f t="shared" si="2"/>
        <v>45</v>
      </c>
      <c r="Y11" s="457">
        <f t="shared" si="2"/>
        <v>0</v>
      </c>
      <c r="Z11" s="457">
        <f t="shared" si="2"/>
        <v>90</v>
      </c>
      <c r="AA11" s="457">
        <f t="shared" si="2"/>
        <v>15</v>
      </c>
      <c r="AB11" s="457">
        <f t="shared" si="2"/>
        <v>5</v>
      </c>
      <c r="AC11" s="457">
        <f t="shared" si="2"/>
        <v>0</v>
      </c>
      <c r="AD11" s="457">
        <f t="shared" si="2"/>
        <v>80</v>
      </c>
      <c r="AE11" s="457">
        <f t="shared" si="2"/>
        <v>2</v>
      </c>
      <c r="AF11" s="457">
        <f t="shared" si="2"/>
        <v>0</v>
      </c>
      <c r="AG11" s="457">
        <f t="shared" si="2"/>
        <v>192</v>
      </c>
      <c r="AH11" s="457">
        <f t="shared" si="2"/>
        <v>13007</v>
      </c>
      <c r="AI11" s="457">
        <f t="shared" si="2"/>
        <v>10013</v>
      </c>
      <c r="AJ11" s="457">
        <f t="shared" si="2"/>
        <v>220</v>
      </c>
      <c r="AK11" s="457">
        <f t="shared" si="2"/>
        <v>277</v>
      </c>
      <c r="AL11" s="457">
        <f t="shared" si="2"/>
        <v>334</v>
      </c>
      <c r="AM11" s="457">
        <f t="shared" si="2"/>
        <v>506</v>
      </c>
      <c r="AN11" s="457">
        <f t="shared" si="2"/>
        <v>0</v>
      </c>
      <c r="AO11" s="457">
        <f t="shared" si="2"/>
        <v>0</v>
      </c>
      <c r="AP11" s="458">
        <f t="shared" si="2"/>
        <v>29475</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402</v>
      </c>
      <c r="U12" s="453">
        <v>503</v>
      </c>
      <c r="V12" s="453">
        <v>0</v>
      </c>
      <c r="W12" s="453">
        <v>1696</v>
      </c>
      <c r="X12" s="453">
        <v>16</v>
      </c>
      <c r="Y12" s="453">
        <v>0</v>
      </c>
      <c r="Z12" s="453">
        <v>73</v>
      </c>
      <c r="AA12" s="453">
        <v>1</v>
      </c>
      <c r="AB12" s="453">
        <v>2</v>
      </c>
      <c r="AC12" s="453">
        <v>0</v>
      </c>
      <c r="AD12" s="453">
        <v>79</v>
      </c>
      <c r="AE12" s="453">
        <v>0</v>
      </c>
      <c r="AF12" s="453">
        <v>0</v>
      </c>
      <c r="AG12" s="453">
        <v>155</v>
      </c>
      <c r="AH12" s="453">
        <v>8553</v>
      </c>
      <c r="AI12" s="453">
        <v>5870</v>
      </c>
      <c r="AJ12" s="453">
        <v>165</v>
      </c>
      <c r="AK12" s="453">
        <v>95</v>
      </c>
      <c r="AL12" s="453">
        <v>216</v>
      </c>
      <c r="AM12" s="453">
        <v>186</v>
      </c>
      <c r="AN12" s="453">
        <v>0</v>
      </c>
      <c r="AO12" s="453">
        <v>0</v>
      </c>
      <c r="AP12" s="454">
        <f>SUM(S12:AO12)+R12+C12+D12</f>
        <v>18012</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1133</v>
      </c>
      <c r="R13" s="453">
        <f>SUM(E13:Q13)</f>
        <v>1133</v>
      </c>
      <c r="S13" s="453">
        <v>0</v>
      </c>
      <c r="T13" s="453">
        <v>0</v>
      </c>
      <c r="U13" s="453">
        <v>69</v>
      </c>
      <c r="V13" s="453">
        <v>0</v>
      </c>
      <c r="W13" s="453">
        <v>265</v>
      </c>
      <c r="X13" s="453">
        <v>7</v>
      </c>
      <c r="Y13" s="453">
        <v>0</v>
      </c>
      <c r="Z13" s="453">
        <v>13</v>
      </c>
      <c r="AA13" s="453">
        <v>0</v>
      </c>
      <c r="AB13" s="453">
        <v>3</v>
      </c>
      <c r="AC13" s="453">
        <v>0</v>
      </c>
      <c r="AD13" s="453">
        <v>1</v>
      </c>
      <c r="AE13" s="453">
        <v>0</v>
      </c>
      <c r="AF13" s="453">
        <v>0</v>
      </c>
      <c r="AG13" s="453">
        <v>14</v>
      </c>
      <c r="AH13" s="453">
        <v>1421</v>
      </c>
      <c r="AI13" s="453">
        <v>1894</v>
      </c>
      <c r="AJ13" s="453">
        <v>3</v>
      </c>
      <c r="AK13" s="453">
        <v>37</v>
      </c>
      <c r="AL13" s="453">
        <v>44</v>
      </c>
      <c r="AM13" s="453">
        <v>320</v>
      </c>
      <c r="AN13" s="453">
        <v>0</v>
      </c>
      <c r="AO13" s="453">
        <v>0</v>
      </c>
      <c r="AP13" s="454">
        <f>SUM(S13:AO13)+R13+C13+D13</f>
        <v>5224</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235</v>
      </c>
      <c r="U14" s="453">
        <v>0</v>
      </c>
      <c r="V14" s="453">
        <v>0</v>
      </c>
      <c r="W14" s="453">
        <v>386</v>
      </c>
      <c r="X14" s="453">
        <v>22</v>
      </c>
      <c r="Y14" s="453">
        <v>0</v>
      </c>
      <c r="Z14" s="453">
        <v>4</v>
      </c>
      <c r="AA14" s="453">
        <v>14</v>
      </c>
      <c r="AB14" s="453">
        <v>0</v>
      </c>
      <c r="AC14" s="453">
        <v>0</v>
      </c>
      <c r="AD14" s="453">
        <v>0</v>
      </c>
      <c r="AE14" s="453">
        <v>2</v>
      </c>
      <c r="AF14" s="453">
        <v>0</v>
      </c>
      <c r="AG14" s="453">
        <v>23</v>
      </c>
      <c r="AH14" s="453">
        <v>3033</v>
      </c>
      <c r="AI14" s="453">
        <v>2249</v>
      </c>
      <c r="AJ14" s="453">
        <v>52</v>
      </c>
      <c r="AK14" s="453">
        <v>145</v>
      </c>
      <c r="AL14" s="453">
        <v>74</v>
      </c>
      <c r="AM14" s="453">
        <v>0</v>
      </c>
      <c r="AN14" s="453">
        <v>0</v>
      </c>
      <c r="AO14" s="453">
        <v>0</v>
      </c>
      <c r="AP14" s="454">
        <f>SUM(S14:AO14)+R14+C14+D14</f>
        <v>6239</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344</v>
      </c>
      <c r="U15" s="457">
        <f t="shared" si="3"/>
        <v>189</v>
      </c>
      <c r="V15" s="457">
        <f t="shared" si="3"/>
        <v>0</v>
      </c>
      <c r="W15" s="457">
        <f t="shared" si="3"/>
        <v>1066</v>
      </c>
      <c r="X15" s="457">
        <f t="shared" si="3"/>
        <v>20</v>
      </c>
      <c r="Y15" s="457">
        <f t="shared" si="3"/>
        <v>1</v>
      </c>
      <c r="Z15" s="457">
        <f t="shared" si="3"/>
        <v>19</v>
      </c>
      <c r="AA15" s="457">
        <f t="shared" si="3"/>
        <v>0</v>
      </c>
      <c r="AB15" s="457">
        <f t="shared" si="3"/>
        <v>1</v>
      </c>
      <c r="AC15" s="457">
        <f t="shared" si="3"/>
        <v>0</v>
      </c>
      <c r="AD15" s="457">
        <f t="shared" si="3"/>
        <v>26</v>
      </c>
      <c r="AE15" s="457">
        <f t="shared" si="3"/>
        <v>17</v>
      </c>
      <c r="AF15" s="457">
        <f t="shared" si="3"/>
        <v>0</v>
      </c>
      <c r="AG15" s="457">
        <f t="shared" si="3"/>
        <v>41</v>
      </c>
      <c r="AH15" s="457">
        <f t="shared" si="3"/>
        <v>9098</v>
      </c>
      <c r="AI15" s="457">
        <f t="shared" si="3"/>
        <v>4979</v>
      </c>
      <c r="AJ15" s="457">
        <f t="shared" si="3"/>
        <v>2</v>
      </c>
      <c r="AK15" s="457">
        <f t="shared" si="3"/>
        <v>141</v>
      </c>
      <c r="AL15" s="457">
        <f t="shared" si="3"/>
        <v>320</v>
      </c>
      <c r="AM15" s="457">
        <f t="shared" si="3"/>
        <v>28</v>
      </c>
      <c r="AN15" s="457">
        <f t="shared" si="3"/>
        <v>0</v>
      </c>
      <c r="AO15" s="457">
        <f t="shared" si="3"/>
        <v>0</v>
      </c>
      <c r="AP15" s="458">
        <f t="shared" si="3"/>
        <v>16292</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158</v>
      </c>
      <c r="U16" s="453">
        <v>21</v>
      </c>
      <c r="V16" s="453">
        <v>0</v>
      </c>
      <c r="W16" s="453">
        <v>507</v>
      </c>
      <c r="X16" s="453">
        <v>10</v>
      </c>
      <c r="Y16" s="453">
        <v>0</v>
      </c>
      <c r="Z16" s="453">
        <v>11</v>
      </c>
      <c r="AA16" s="453">
        <v>0</v>
      </c>
      <c r="AB16" s="453">
        <v>1</v>
      </c>
      <c r="AC16" s="453">
        <v>0</v>
      </c>
      <c r="AD16" s="453">
        <v>1</v>
      </c>
      <c r="AE16" s="453">
        <v>13</v>
      </c>
      <c r="AF16" s="453">
        <v>0</v>
      </c>
      <c r="AG16" s="453">
        <v>20</v>
      </c>
      <c r="AH16" s="453">
        <v>4786</v>
      </c>
      <c r="AI16" s="453">
        <v>1933</v>
      </c>
      <c r="AJ16" s="453">
        <v>2</v>
      </c>
      <c r="AK16" s="453">
        <v>47</v>
      </c>
      <c r="AL16" s="453">
        <v>138</v>
      </c>
      <c r="AM16" s="453">
        <v>19</v>
      </c>
      <c r="AN16" s="453">
        <v>0</v>
      </c>
      <c r="AO16" s="453">
        <v>0</v>
      </c>
      <c r="AP16" s="454">
        <f>SUM(S16:AO16)+R16+C16+D16</f>
        <v>7667</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186</v>
      </c>
      <c r="U17" s="453">
        <v>168</v>
      </c>
      <c r="V17" s="453">
        <v>0</v>
      </c>
      <c r="W17" s="453">
        <v>559</v>
      </c>
      <c r="X17" s="453">
        <v>10</v>
      </c>
      <c r="Y17" s="453">
        <v>1</v>
      </c>
      <c r="Z17" s="453">
        <v>8</v>
      </c>
      <c r="AA17" s="453">
        <v>0</v>
      </c>
      <c r="AB17" s="453">
        <v>0</v>
      </c>
      <c r="AC17" s="453">
        <v>0</v>
      </c>
      <c r="AD17" s="453">
        <v>25</v>
      </c>
      <c r="AE17" s="453">
        <v>4</v>
      </c>
      <c r="AF17" s="453">
        <v>0</v>
      </c>
      <c r="AG17" s="453">
        <v>21</v>
      </c>
      <c r="AH17" s="453">
        <v>4312</v>
      </c>
      <c r="AI17" s="453">
        <v>3046</v>
      </c>
      <c r="AJ17" s="453">
        <v>0</v>
      </c>
      <c r="AK17" s="453">
        <v>94</v>
      </c>
      <c r="AL17" s="453">
        <v>182</v>
      </c>
      <c r="AM17" s="453">
        <v>9</v>
      </c>
      <c r="AN17" s="453">
        <v>0</v>
      </c>
      <c r="AO17" s="453">
        <v>0</v>
      </c>
      <c r="AP17" s="454">
        <f>SUM(S17:AO17)+R17+C17+D17</f>
        <v>8625</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566</v>
      </c>
      <c r="T18" s="457">
        <f t="shared" si="4"/>
        <v>294</v>
      </c>
      <c r="U18" s="457">
        <f t="shared" si="4"/>
        <v>130</v>
      </c>
      <c r="V18" s="457">
        <f t="shared" si="4"/>
        <v>0</v>
      </c>
      <c r="W18" s="457">
        <f t="shared" si="4"/>
        <v>1193</v>
      </c>
      <c r="X18" s="457">
        <f t="shared" si="4"/>
        <v>48</v>
      </c>
      <c r="Y18" s="457">
        <f t="shared" si="4"/>
        <v>0</v>
      </c>
      <c r="Z18" s="457">
        <f t="shared" si="4"/>
        <v>62</v>
      </c>
      <c r="AA18" s="457">
        <f t="shared" si="4"/>
        <v>0</v>
      </c>
      <c r="AB18" s="457">
        <f t="shared" si="4"/>
        <v>0</v>
      </c>
      <c r="AC18" s="457">
        <f t="shared" si="4"/>
        <v>0</v>
      </c>
      <c r="AD18" s="457">
        <f t="shared" si="4"/>
        <v>12</v>
      </c>
      <c r="AE18" s="457">
        <f t="shared" si="4"/>
        <v>0</v>
      </c>
      <c r="AF18" s="457">
        <f t="shared" si="4"/>
        <v>0</v>
      </c>
      <c r="AG18" s="457">
        <f t="shared" si="4"/>
        <v>69</v>
      </c>
      <c r="AH18" s="457">
        <f t="shared" si="4"/>
        <v>7893</v>
      </c>
      <c r="AI18" s="457">
        <f t="shared" si="4"/>
        <v>4865</v>
      </c>
      <c r="AJ18" s="457">
        <f t="shared" si="4"/>
        <v>130</v>
      </c>
      <c r="AK18" s="457">
        <f t="shared" si="4"/>
        <v>56</v>
      </c>
      <c r="AL18" s="457">
        <f t="shared" si="4"/>
        <v>157</v>
      </c>
      <c r="AM18" s="457">
        <f t="shared" si="4"/>
        <v>183</v>
      </c>
      <c r="AN18" s="457">
        <f t="shared" si="4"/>
        <v>0</v>
      </c>
      <c r="AO18" s="457">
        <f t="shared" si="4"/>
        <v>0</v>
      </c>
      <c r="AP18" s="458">
        <f t="shared" si="4"/>
        <v>15658</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566</v>
      </c>
      <c r="T19" s="453">
        <v>250</v>
      </c>
      <c r="U19" s="453">
        <v>130</v>
      </c>
      <c r="V19" s="453">
        <v>0</v>
      </c>
      <c r="W19" s="453">
        <v>1053</v>
      </c>
      <c r="X19" s="453">
        <v>16</v>
      </c>
      <c r="Y19" s="453">
        <v>0</v>
      </c>
      <c r="Z19" s="453">
        <v>62</v>
      </c>
      <c r="AA19" s="453">
        <v>0</v>
      </c>
      <c r="AB19" s="453">
        <v>0</v>
      </c>
      <c r="AC19" s="453">
        <v>0</v>
      </c>
      <c r="AD19" s="453">
        <v>12</v>
      </c>
      <c r="AE19" s="453">
        <v>0</v>
      </c>
      <c r="AF19" s="453">
        <v>0</v>
      </c>
      <c r="AG19" s="453">
        <v>52</v>
      </c>
      <c r="AH19" s="453">
        <v>5453</v>
      </c>
      <c r="AI19" s="453">
        <v>2622</v>
      </c>
      <c r="AJ19" s="453">
        <v>101</v>
      </c>
      <c r="AK19" s="453">
        <v>22</v>
      </c>
      <c r="AL19" s="453">
        <v>99</v>
      </c>
      <c r="AM19" s="453">
        <v>183</v>
      </c>
      <c r="AN19" s="453">
        <v>0</v>
      </c>
      <c r="AO19" s="453">
        <v>0</v>
      </c>
      <c r="AP19" s="454">
        <f>SUM(S19:AO19)+R19+C19+D19</f>
        <v>10621</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18</v>
      </c>
      <c r="U20" s="453">
        <v>0</v>
      </c>
      <c r="V20" s="453">
        <v>0</v>
      </c>
      <c r="W20" s="453">
        <v>108</v>
      </c>
      <c r="X20" s="453">
        <v>21</v>
      </c>
      <c r="Y20" s="453">
        <v>0</v>
      </c>
      <c r="Z20" s="453">
        <v>0</v>
      </c>
      <c r="AA20" s="453">
        <v>0</v>
      </c>
      <c r="AB20" s="453">
        <v>0</v>
      </c>
      <c r="AC20" s="453">
        <v>0</v>
      </c>
      <c r="AD20" s="453">
        <v>0</v>
      </c>
      <c r="AE20" s="453">
        <v>0</v>
      </c>
      <c r="AF20" s="453">
        <v>0</v>
      </c>
      <c r="AG20" s="453">
        <v>4</v>
      </c>
      <c r="AH20" s="453">
        <v>1777</v>
      </c>
      <c r="AI20" s="453">
        <v>1302</v>
      </c>
      <c r="AJ20" s="453">
        <v>0</v>
      </c>
      <c r="AK20" s="453">
        <v>15</v>
      </c>
      <c r="AL20" s="453">
        <v>21</v>
      </c>
      <c r="AM20" s="453">
        <v>0</v>
      </c>
      <c r="AN20" s="453">
        <v>0</v>
      </c>
      <c r="AO20" s="453">
        <v>0</v>
      </c>
      <c r="AP20" s="454">
        <f>SUM(S20:AO20)+R20+C20+D20</f>
        <v>3266</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26</v>
      </c>
      <c r="U21" s="453">
        <v>0</v>
      </c>
      <c r="V21" s="453">
        <v>0</v>
      </c>
      <c r="W21" s="453">
        <v>32</v>
      </c>
      <c r="X21" s="453">
        <v>11</v>
      </c>
      <c r="Y21" s="453">
        <v>0</v>
      </c>
      <c r="Z21" s="453">
        <v>0</v>
      </c>
      <c r="AA21" s="453">
        <v>0</v>
      </c>
      <c r="AB21" s="453">
        <v>0</v>
      </c>
      <c r="AC21" s="453">
        <v>0</v>
      </c>
      <c r="AD21" s="453">
        <v>0</v>
      </c>
      <c r="AE21" s="453">
        <v>0</v>
      </c>
      <c r="AF21" s="453">
        <v>0</v>
      </c>
      <c r="AG21" s="453">
        <v>13</v>
      </c>
      <c r="AH21" s="453">
        <v>663</v>
      </c>
      <c r="AI21" s="453">
        <v>941</v>
      </c>
      <c r="AJ21" s="453">
        <v>29</v>
      </c>
      <c r="AK21" s="453">
        <v>19</v>
      </c>
      <c r="AL21" s="453">
        <v>37</v>
      </c>
      <c r="AM21" s="453">
        <v>0</v>
      </c>
      <c r="AN21" s="453">
        <v>0</v>
      </c>
      <c r="AO21" s="453">
        <v>0</v>
      </c>
      <c r="AP21" s="454">
        <f>SUM(S21:AO21)+R21+C21+D21</f>
        <v>1771</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2</v>
      </c>
      <c r="R22" s="457">
        <f t="shared" si="5"/>
        <v>2</v>
      </c>
      <c r="S22" s="457">
        <f t="shared" si="5"/>
        <v>0</v>
      </c>
      <c r="T22" s="457">
        <f t="shared" si="5"/>
        <v>468</v>
      </c>
      <c r="U22" s="457">
        <f t="shared" si="5"/>
        <v>413</v>
      </c>
      <c r="V22" s="457">
        <f t="shared" si="5"/>
        <v>0</v>
      </c>
      <c r="W22" s="457">
        <f t="shared" si="5"/>
        <v>2627</v>
      </c>
      <c r="X22" s="457">
        <f t="shared" si="5"/>
        <v>77</v>
      </c>
      <c r="Y22" s="457">
        <f t="shared" si="5"/>
        <v>0</v>
      </c>
      <c r="Z22" s="457">
        <f t="shared" si="5"/>
        <v>76</v>
      </c>
      <c r="AA22" s="457">
        <f t="shared" si="5"/>
        <v>0</v>
      </c>
      <c r="AB22" s="457">
        <f t="shared" si="5"/>
        <v>0</v>
      </c>
      <c r="AC22" s="457">
        <f t="shared" si="5"/>
        <v>0</v>
      </c>
      <c r="AD22" s="457">
        <f t="shared" si="5"/>
        <v>47</v>
      </c>
      <c r="AE22" s="457">
        <f t="shared" si="5"/>
        <v>107</v>
      </c>
      <c r="AF22" s="457">
        <f t="shared" si="5"/>
        <v>0</v>
      </c>
      <c r="AG22" s="457">
        <f t="shared" si="5"/>
        <v>99</v>
      </c>
      <c r="AH22" s="457">
        <f t="shared" si="5"/>
        <v>8793</v>
      </c>
      <c r="AI22" s="457">
        <f t="shared" si="5"/>
        <v>9122</v>
      </c>
      <c r="AJ22" s="457">
        <f t="shared" si="5"/>
        <v>1173</v>
      </c>
      <c r="AK22" s="457">
        <f t="shared" si="5"/>
        <v>255</v>
      </c>
      <c r="AL22" s="457">
        <f t="shared" si="5"/>
        <v>323</v>
      </c>
      <c r="AM22" s="457">
        <f t="shared" si="5"/>
        <v>259</v>
      </c>
      <c r="AN22" s="457">
        <f t="shared" si="5"/>
        <v>0</v>
      </c>
      <c r="AO22" s="457">
        <f t="shared" si="5"/>
        <v>0</v>
      </c>
      <c r="AP22" s="458">
        <f t="shared" si="5"/>
        <v>23841</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28" si="6">SUM(E23:Q23)</f>
        <v>0</v>
      </c>
      <c r="S23" s="453">
        <v>0</v>
      </c>
      <c r="T23" s="453">
        <v>27</v>
      </c>
      <c r="U23" s="453">
        <v>79</v>
      </c>
      <c r="V23" s="453">
        <v>0</v>
      </c>
      <c r="W23" s="453">
        <v>393</v>
      </c>
      <c r="X23" s="453">
        <v>4</v>
      </c>
      <c r="Y23" s="453">
        <v>0</v>
      </c>
      <c r="Z23" s="453">
        <v>2</v>
      </c>
      <c r="AA23" s="453">
        <v>0</v>
      </c>
      <c r="AB23" s="453">
        <v>0</v>
      </c>
      <c r="AC23" s="453">
        <v>0</v>
      </c>
      <c r="AD23" s="453">
        <v>0</v>
      </c>
      <c r="AE23" s="453">
        <v>37</v>
      </c>
      <c r="AF23" s="453">
        <v>0</v>
      </c>
      <c r="AG23" s="453">
        <v>11</v>
      </c>
      <c r="AH23" s="453">
        <v>1261</v>
      </c>
      <c r="AI23" s="453">
        <v>1436</v>
      </c>
      <c r="AJ23" s="453">
        <v>29</v>
      </c>
      <c r="AK23" s="453">
        <v>25</v>
      </c>
      <c r="AL23" s="453">
        <v>27</v>
      </c>
      <c r="AM23" s="453">
        <v>0</v>
      </c>
      <c r="AN23" s="453">
        <v>0</v>
      </c>
      <c r="AO23" s="453">
        <v>0</v>
      </c>
      <c r="AP23" s="454">
        <f t="shared" ref="AP23:AP28" si="7">SUM(S23:AO23)+R23+C23+D23</f>
        <v>3331</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1</v>
      </c>
      <c r="U24" s="453">
        <v>0</v>
      </c>
      <c r="V24" s="453">
        <v>0</v>
      </c>
      <c r="W24" s="453">
        <v>190</v>
      </c>
      <c r="X24" s="453">
        <v>1</v>
      </c>
      <c r="Y24" s="453">
        <v>0</v>
      </c>
      <c r="Z24" s="453">
        <v>0</v>
      </c>
      <c r="AA24" s="453">
        <v>0</v>
      </c>
      <c r="AB24" s="453">
        <v>0</v>
      </c>
      <c r="AC24" s="453">
        <v>0</v>
      </c>
      <c r="AD24" s="453">
        <v>0</v>
      </c>
      <c r="AE24" s="453">
        <v>0</v>
      </c>
      <c r="AF24" s="453">
        <v>0</v>
      </c>
      <c r="AG24" s="453">
        <v>7</v>
      </c>
      <c r="AH24" s="453">
        <v>764</v>
      </c>
      <c r="AI24" s="453">
        <v>699</v>
      </c>
      <c r="AJ24" s="453">
        <v>7</v>
      </c>
      <c r="AK24" s="453">
        <v>23</v>
      </c>
      <c r="AL24" s="453">
        <v>31</v>
      </c>
      <c r="AM24" s="453">
        <v>3</v>
      </c>
      <c r="AN24" s="453">
        <v>0</v>
      </c>
      <c r="AO24" s="453">
        <v>0</v>
      </c>
      <c r="AP24" s="454">
        <f t="shared" si="7"/>
        <v>1726</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19</v>
      </c>
      <c r="U25" s="453">
        <v>0</v>
      </c>
      <c r="V25" s="453">
        <v>0</v>
      </c>
      <c r="W25" s="453">
        <v>26</v>
      </c>
      <c r="X25" s="453">
        <v>0</v>
      </c>
      <c r="Y25" s="453">
        <v>0</v>
      </c>
      <c r="Z25" s="453">
        <v>0</v>
      </c>
      <c r="AA25" s="453">
        <v>0</v>
      </c>
      <c r="AB25" s="453">
        <v>0</v>
      </c>
      <c r="AC25" s="453">
        <v>0</v>
      </c>
      <c r="AD25" s="453">
        <v>0</v>
      </c>
      <c r="AE25" s="453">
        <v>0</v>
      </c>
      <c r="AF25" s="453">
        <v>0</v>
      </c>
      <c r="AG25" s="453">
        <v>0</v>
      </c>
      <c r="AH25" s="453">
        <v>193</v>
      </c>
      <c r="AI25" s="453">
        <v>369</v>
      </c>
      <c r="AJ25" s="453">
        <v>0</v>
      </c>
      <c r="AK25" s="453">
        <v>5</v>
      </c>
      <c r="AL25" s="453">
        <v>17</v>
      </c>
      <c r="AM25" s="453">
        <v>0</v>
      </c>
      <c r="AN25" s="453">
        <v>0</v>
      </c>
      <c r="AO25" s="453">
        <v>0</v>
      </c>
      <c r="AP25" s="454">
        <f t="shared" si="7"/>
        <v>629</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2</v>
      </c>
      <c r="R26" s="453">
        <f t="shared" si="6"/>
        <v>2</v>
      </c>
      <c r="S26" s="453">
        <v>0</v>
      </c>
      <c r="T26" s="453">
        <v>325</v>
      </c>
      <c r="U26" s="453">
        <v>334</v>
      </c>
      <c r="V26" s="453">
        <v>0</v>
      </c>
      <c r="W26" s="453">
        <v>1668</v>
      </c>
      <c r="X26" s="453">
        <v>52</v>
      </c>
      <c r="Y26" s="453">
        <v>0</v>
      </c>
      <c r="Z26" s="453">
        <v>72</v>
      </c>
      <c r="AA26" s="453">
        <v>0</v>
      </c>
      <c r="AB26" s="453">
        <v>0</v>
      </c>
      <c r="AC26" s="453">
        <v>0</v>
      </c>
      <c r="AD26" s="453">
        <v>47</v>
      </c>
      <c r="AE26" s="453">
        <v>70</v>
      </c>
      <c r="AF26" s="453">
        <v>0</v>
      </c>
      <c r="AG26" s="453">
        <v>61</v>
      </c>
      <c r="AH26" s="453">
        <v>4946</v>
      </c>
      <c r="AI26" s="453">
        <v>4844</v>
      </c>
      <c r="AJ26" s="453">
        <v>1105</v>
      </c>
      <c r="AK26" s="453">
        <v>141</v>
      </c>
      <c r="AL26" s="453">
        <v>182</v>
      </c>
      <c r="AM26" s="453">
        <v>248</v>
      </c>
      <c r="AN26" s="453">
        <v>0</v>
      </c>
      <c r="AO26" s="453">
        <v>0</v>
      </c>
      <c r="AP26" s="454">
        <f t="shared" si="7"/>
        <v>14097</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28</v>
      </c>
      <c r="U27" s="453">
        <v>0</v>
      </c>
      <c r="V27" s="453">
        <v>0</v>
      </c>
      <c r="W27" s="453">
        <v>133</v>
      </c>
      <c r="X27" s="453">
        <v>17</v>
      </c>
      <c r="Y27" s="453">
        <v>0</v>
      </c>
      <c r="Z27" s="453">
        <v>0</v>
      </c>
      <c r="AA27" s="453">
        <v>0</v>
      </c>
      <c r="AB27" s="453">
        <v>0</v>
      </c>
      <c r="AC27" s="453">
        <v>0</v>
      </c>
      <c r="AD27" s="453">
        <v>0</v>
      </c>
      <c r="AE27" s="453">
        <v>0</v>
      </c>
      <c r="AF27" s="453">
        <v>0</v>
      </c>
      <c r="AG27" s="453">
        <v>8</v>
      </c>
      <c r="AH27" s="453">
        <v>526</v>
      </c>
      <c r="AI27" s="453">
        <v>501</v>
      </c>
      <c r="AJ27" s="453">
        <v>3</v>
      </c>
      <c r="AK27" s="453">
        <v>9</v>
      </c>
      <c r="AL27" s="453">
        <v>16</v>
      </c>
      <c r="AM27" s="453">
        <v>0</v>
      </c>
      <c r="AN27" s="453">
        <v>0</v>
      </c>
      <c r="AO27" s="453">
        <v>0</v>
      </c>
      <c r="AP27" s="454">
        <f t="shared" si="7"/>
        <v>1241</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68</v>
      </c>
      <c r="U28" s="453">
        <v>0</v>
      </c>
      <c r="V28" s="453">
        <v>0</v>
      </c>
      <c r="W28" s="453">
        <v>217</v>
      </c>
      <c r="X28" s="453">
        <v>3</v>
      </c>
      <c r="Y28" s="453">
        <v>0</v>
      </c>
      <c r="Z28" s="453">
        <v>2</v>
      </c>
      <c r="AA28" s="453">
        <v>0</v>
      </c>
      <c r="AB28" s="453">
        <v>0</v>
      </c>
      <c r="AC28" s="453">
        <v>0</v>
      </c>
      <c r="AD28" s="453">
        <v>0</v>
      </c>
      <c r="AE28" s="453">
        <v>0</v>
      </c>
      <c r="AF28" s="453">
        <v>0</v>
      </c>
      <c r="AG28" s="453">
        <v>12</v>
      </c>
      <c r="AH28" s="453">
        <v>1103</v>
      </c>
      <c r="AI28" s="453">
        <v>1273</v>
      </c>
      <c r="AJ28" s="453">
        <v>29</v>
      </c>
      <c r="AK28" s="453">
        <v>52</v>
      </c>
      <c r="AL28" s="453">
        <v>50</v>
      </c>
      <c r="AM28" s="453">
        <v>8</v>
      </c>
      <c r="AN28" s="453">
        <v>0</v>
      </c>
      <c r="AO28" s="453">
        <v>0</v>
      </c>
      <c r="AP28" s="454">
        <f t="shared" si="7"/>
        <v>2817</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ref="R29" si="9">SUM(R30:R37)</f>
        <v>0</v>
      </c>
      <c r="S29" s="457">
        <f t="shared" si="8"/>
        <v>0</v>
      </c>
      <c r="T29" s="457">
        <f t="shared" si="8"/>
        <v>295</v>
      </c>
      <c r="U29" s="457">
        <f t="shared" si="8"/>
        <v>250</v>
      </c>
      <c r="V29" s="457">
        <f t="shared" si="8"/>
        <v>0</v>
      </c>
      <c r="W29" s="457">
        <f t="shared" si="8"/>
        <v>2072</v>
      </c>
      <c r="X29" s="457">
        <f t="shared" si="8"/>
        <v>127</v>
      </c>
      <c r="Y29" s="457">
        <f t="shared" si="8"/>
        <v>0</v>
      </c>
      <c r="Z29" s="457">
        <f t="shared" si="8"/>
        <v>68</v>
      </c>
      <c r="AA29" s="457">
        <f t="shared" si="8"/>
        <v>0</v>
      </c>
      <c r="AB29" s="457">
        <f t="shared" si="8"/>
        <v>0</v>
      </c>
      <c r="AC29" s="457">
        <f t="shared" si="8"/>
        <v>0</v>
      </c>
      <c r="AD29" s="457">
        <f t="shared" si="8"/>
        <v>37</v>
      </c>
      <c r="AE29" s="457">
        <f t="shared" si="8"/>
        <v>16</v>
      </c>
      <c r="AF29" s="457">
        <f t="shared" si="8"/>
        <v>0</v>
      </c>
      <c r="AG29" s="457">
        <f t="shared" si="8"/>
        <v>102</v>
      </c>
      <c r="AH29" s="457">
        <f t="shared" si="8"/>
        <v>9091</v>
      </c>
      <c r="AI29" s="457">
        <f t="shared" si="8"/>
        <v>6356</v>
      </c>
      <c r="AJ29" s="457">
        <f t="shared" si="8"/>
        <v>203</v>
      </c>
      <c r="AK29" s="457">
        <f t="shared" si="8"/>
        <v>179</v>
      </c>
      <c r="AL29" s="457">
        <f t="shared" si="8"/>
        <v>333</v>
      </c>
      <c r="AM29" s="457">
        <f t="shared" si="8"/>
        <v>222</v>
      </c>
      <c r="AN29" s="457">
        <f t="shared" si="8"/>
        <v>0</v>
      </c>
      <c r="AO29" s="457">
        <f t="shared" si="8"/>
        <v>0</v>
      </c>
      <c r="AP29" s="458">
        <f t="shared" ref="AP29" si="10">SUM(AP30:AP37)</f>
        <v>19351</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ref="R30:R37" si="11">SUM(E30:Q30)</f>
        <v>0</v>
      </c>
      <c r="S30" s="453">
        <v>0</v>
      </c>
      <c r="T30" s="453">
        <v>40</v>
      </c>
      <c r="U30" s="453">
        <v>155</v>
      </c>
      <c r="V30" s="453">
        <v>0</v>
      </c>
      <c r="W30" s="453">
        <v>517</v>
      </c>
      <c r="X30" s="453">
        <v>29</v>
      </c>
      <c r="Y30" s="453">
        <v>0</v>
      </c>
      <c r="Z30" s="453">
        <v>49</v>
      </c>
      <c r="AA30" s="453">
        <v>0</v>
      </c>
      <c r="AB30" s="453">
        <v>0</v>
      </c>
      <c r="AC30" s="453">
        <v>0</v>
      </c>
      <c r="AD30" s="453">
        <v>37</v>
      </c>
      <c r="AE30" s="453">
        <v>0</v>
      </c>
      <c r="AF30" s="453">
        <v>0</v>
      </c>
      <c r="AG30" s="453">
        <v>30</v>
      </c>
      <c r="AH30" s="453">
        <v>4574</v>
      </c>
      <c r="AI30" s="453">
        <v>1724</v>
      </c>
      <c r="AJ30" s="453">
        <v>179</v>
      </c>
      <c r="AK30" s="453">
        <v>64</v>
      </c>
      <c r="AL30" s="453">
        <v>115</v>
      </c>
      <c r="AM30" s="453">
        <v>220</v>
      </c>
      <c r="AN30" s="453">
        <v>0</v>
      </c>
      <c r="AO30" s="453">
        <v>0</v>
      </c>
      <c r="AP30" s="454">
        <f t="shared" ref="AP30:AP38" si="12">SUM(S30:AO30)+R30+C30+D30</f>
        <v>7733</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11"/>
        <v>0</v>
      </c>
      <c r="S31" s="453">
        <v>0</v>
      </c>
      <c r="T31" s="453">
        <v>10</v>
      </c>
      <c r="U31" s="453">
        <v>0</v>
      </c>
      <c r="V31" s="453">
        <v>0</v>
      </c>
      <c r="W31" s="453">
        <v>17</v>
      </c>
      <c r="X31" s="453">
        <v>4</v>
      </c>
      <c r="Y31" s="453">
        <v>0</v>
      </c>
      <c r="Z31" s="453">
        <v>0</v>
      </c>
      <c r="AA31" s="453">
        <v>0</v>
      </c>
      <c r="AB31" s="453">
        <v>0</v>
      </c>
      <c r="AC31" s="453">
        <v>0</v>
      </c>
      <c r="AD31" s="453">
        <v>0</v>
      </c>
      <c r="AE31" s="453">
        <v>0</v>
      </c>
      <c r="AF31" s="453">
        <v>0</v>
      </c>
      <c r="AG31" s="453">
        <v>2</v>
      </c>
      <c r="AH31" s="453">
        <v>121</v>
      </c>
      <c r="AI31" s="453">
        <v>214</v>
      </c>
      <c r="AJ31" s="453">
        <v>0</v>
      </c>
      <c r="AK31" s="453">
        <v>0</v>
      </c>
      <c r="AL31" s="453">
        <v>11</v>
      </c>
      <c r="AM31" s="453">
        <v>0</v>
      </c>
      <c r="AN31" s="453">
        <v>0</v>
      </c>
      <c r="AO31" s="453">
        <v>0</v>
      </c>
      <c r="AP31" s="454">
        <f t="shared" si="12"/>
        <v>379</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11"/>
        <v>0</v>
      </c>
      <c r="S32" s="453">
        <v>0</v>
      </c>
      <c r="T32" s="453">
        <v>4</v>
      </c>
      <c r="U32" s="453">
        <v>0</v>
      </c>
      <c r="V32" s="453">
        <v>0</v>
      </c>
      <c r="W32" s="453">
        <v>74</v>
      </c>
      <c r="X32" s="453">
        <v>6</v>
      </c>
      <c r="Y32" s="453">
        <v>0</v>
      </c>
      <c r="Z32" s="453">
        <v>0</v>
      </c>
      <c r="AA32" s="453">
        <v>0</v>
      </c>
      <c r="AB32" s="453">
        <v>0</v>
      </c>
      <c r="AC32" s="453">
        <v>0</v>
      </c>
      <c r="AD32" s="453">
        <v>0</v>
      </c>
      <c r="AE32" s="453">
        <v>0</v>
      </c>
      <c r="AF32" s="453">
        <v>0</v>
      </c>
      <c r="AG32" s="453">
        <v>7</v>
      </c>
      <c r="AH32" s="453">
        <v>527</v>
      </c>
      <c r="AI32" s="453">
        <v>476</v>
      </c>
      <c r="AJ32" s="453">
        <v>0</v>
      </c>
      <c r="AK32" s="453">
        <v>6</v>
      </c>
      <c r="AL32" s="453">
        <v>42</v>
      </c>
      <c r="AM32" s="453">
        <v>0</v>
      </c>
      <c r="AN32" s="453">
        <v>0</v>
      </c>
      <c r="AO32" s="453">
        <v>0</v>
      </c>
      <c r="AP32" s="454">
        <f t="shared" si="12"/>
        <v>1142</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11"/>
        <v>0</v>
      </c>
      <c r="S33" s="453">
        <v>0</v>
      </c>
      <c r="T33" s="453">
        <v>208</v>
      </c>
      <c r="U33" s="453">
        <v>82</v>
      </c>
      <c r="V33" s="453">
        <v>0</v>
      </c>
      <c r="W33" s="453">
        <v>418</v>
      </c>
      <c r="X33" s="453">
        <v>16</v>
      </c>
      <c r="Y33" s="453">
        <v>0</v>
      </c>
      <c r="Z33" s="453">
        <v>11</v>
      </c>
      <c r="AA33" s="453">
        <v>0</v>
      </c>
      <c r="AB33" s="453">
        <v>0</v>
      </c>
      <c r="AC33" s="453">
        <v>0</v>
      </c>
      <c r="AD33" s="453">
        <v>0</v>
      </c>
      <c r="AE33" s="453">
        <v>0</v>
      </c>
      <c r="AF33" s="453">
        <v>0</v>
      </c>
      <c r="AG33" s="453">
        <v>23</v>
      </c>
      <c r="AH33" s="453">
        <v>1103</v>
      </c>
      <c r="AI33" s="453">
        <v>1937</v>
      </c>
      <c r="AJ33" s="453">
        <v>0</v>
      </c>
      <c r="AK33" s="453">
        <v>18</v>
      </c>
      <c r="AL33" s="453">
        <v>58</v>
      </c>
      <c r="AM33" s="453">
        <v>0</v>
      </c>
      <c r="AN33" s="453">
        <v>0</v>
      </c>
      <c r="AO33" s="453">
        <v>0</v>
      </c>
      <c r="AP33" s="454">
        <f t="shared" si="12"/>
        <v>3874</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11"/>
        <v>0</v>
      </c>
      <c r="S34" s="453">
        <v>0</v>
      </c>
      <c r="T34" s="453">
        <v>2</v>
      </c>
      <c r="U34" s="453">
        <v>0</v>
      </c>
      <c r="V34" s="453">
        <v>0</v>
      </c>
      <c r="W34" s="453">
        <v>867</v>
      </c>
      <c r="X34" s="453">
        <v>33</v>
      </c>
      <c r="Y34" s="453">
        <v>0</v>
      </c>
      <c r="Z34" s="453">
        <v>5</v>
      </c>
      <c r="AA34" s="453">
        <v>0</v>
      </c>
      <c r="AB34" s="453">
        <v>0</v>
      </c>
      <c r="AC34" s="453">
        <v>0</v>
      </c>
      <c r="AD34" s="453">
        <v>0</v>
      </c>
      <c r="AE34" s="453">
        <v>0</v>
      </c>
      <c r="AF34" s="453">
        <v>0</v>
      </c>
      <c r="AG34" s="453">
        <v>25</v>
      </c>
      <c r="AH34" s="453">
        <v>1094</v>
      </c>
      <c r="AI34" s="453">
        <v>583</v>
      </c>
      <c r="AJ34" s="453">
        <v>5</v>
      </c>
      <c r="AK34" s="453">
        <v>8</v>
      </c>
      <c r="AL34" s="453">
        <v>34</v>
      </c>
      <c r="AM34" s="453">
        <v>1</v>
      </c>
      <c r="AN34" s="453">
        <v>0</v>
      </c>
      <c r="AO34" s="453">
        <v>0</v>
      </c>
      <c r="AP34" s="454">
        <f t="shared" si="12"/>
        <v>2657</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11"/>
        <v>0</v>
      </c>
      <c r="S35" s="453">
        <v>0</v>
      </c>
      <c r="T35" s="453">
        <v>16</v>
      </c>
      <c r="U35" s="453">
        <v>13</v>
      </c>
      <c r="V35" s="453">
        <v>0</v>
      </c>
      <c r="W35" s="453">
        <v>87</v>
      </c>
      <c r="X35" s="453">
        <v>14</v>
      </c>
      <c r="Y35" s="453">
        <v>0</v>
      </c>
      <c r="Z35" s="453">
        <v>2</v>
      </c>
      <c r="AA35" s="453">
        <v>0</v>
      </c>
      <c r="AB35" s="453">
        <v>0</v>
      </c>
      <c r="AC35" s="453">
        <v>0</v>
      </c>
      <c r="AD35" s="453">
        <v>0</v>
      </c>
      <c r="AE35" s="453">
        <v>16</v>
      </c>
      <c r="AF35" s="453">
        <v>0</v>
      </c>
      <c r="AG35" s="453">
        <v>10</v>
      </c>
      <c r="AH35" s="453">
        <v>499</v>
      </c>
      <c r="AI35" s="453">
        <v>901</v>
      </c>
      <c r="AJ35" s="453">
        <v>19</v>
      </c>
      <c r="AK35" s="453">
        <v>9</v>
      </c>
      <c r="AL35" s="453">
        <v>25</v>
      </c>
      <c r="AM35" s="453">
        <v>1</v>
      </c>
      <c r="AN35" s="453">
        <v>0</v>
      </c>
      <c r="AO35" s="453">
        <v>0</v>
      </c>
      <c r="AP35" s="454">
        <f t="shared" si="12"/>
        <v>1612</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11"/>
        <v>0</v>
      </c>
      <c r="S36" s="453">
        <v>0</v>
      </c>
      <c r="T36" s="453">
        <v>0</v>
      </c>
      <c r="U36" s="453">
        <v>0</v>
      </c>
      <c r="V36" s="453">
        <v>0</v>
      </c>
      <c r="W36" s="453">
        <v>22</v>
      </c>
      <c r="X36" s="453">
        <v>4</v>
      </c>
      <c r="Y36" s="453">
        <v>0</v>
      </c>
      <c r="Z36" s="453">
        <v>0</v>
      </c>
      <c r="AA36" s="453">
        <v>0</v>
      </c>
      <c r="AB36" s="453">
        <v>0</v>
      </c>
      <c r="AC36" s="453">
        <v>0</v>
      </c>
      <c r="AD36" s="453">
        <v>0</v>
      </c>
      <c r="AE36" s="453">
        <v>0</v>
      </c>
      <c r="AF36" s="453">
        <v>0</v>
      </c>
      <c r="AG36" s="453">
        <v>0</v>
      </c>
      <c r="AH36" s="453">
        <v>305</v>
      </c>
      <c r="AI36" s="453">
        <v>256</v>
      </c>
      <c r="AJ36" s="453">
        <v>0</v>
      </c>
      <c r="AK36" s="453">
        <v>70</v>
      </c>
      <c r="AL36" s="453">
        <v>25</v>
      </c>
      <c r="AM36" s="453">
        <v>0</v>
      </c>
      <c r="AN36" s="453">
        <v>0</v>
      </c>
      <c r="AO36" s="453">
        <v>0</v>
      </c>
      <c r="AP36" s="454">
        <f t="shared" si="12"/>
        <v>682</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11"/>
        <v>0</v>
      </c>
      <c r="S37" s="453">
        <v>0</v>
      </c>
      <c r="T37" s="453">
        <v>15</v>
      </c>
      <c r="U37" s="453">
        <v>0</v>
      </c>
      <c r="V37" s="453">
        <v>0</v>
      </c>
      <c r="W37" s="453">
        <v>70</v>
      </c>
      <c r="X37" s="453">
        <v>21</v>
      </c>
      <c r="Y37" s="453">
        <v>0</v>
      </c>
      <c r="Z37" s="453">
        <v>1</v>
      </c>
      <c r="AA37" s="453">
        <v>0</v>
      </c>
      <c r="AB37" s="453">
        <v>0</v>
      </c>
      <c r="AC37" s="453">
        <v>0</v>
      </c>
      <c r="AD37" s="453">
        <v>0</v>
      </c>
      <c r="AE37" s="453">
        <v>0</v>
      </c>
      <c r="AF37" s="453">
        <v>0</v>
      </c>
      <c r="AG37" s="453">
        <v>5</v>
      </c>
      <c r="AH37" s="453">
        <v>868</v>
      </c>
      <c r="AI37" s="453">
        <v>265</v>
      </c>
      <c r="AJ37" s="453">
        <v>0</v>
      </c>
      <c r="AK37" s="453">
        <v>4</v>
      </c>
      <c r="AL37" s="453">
        <v>23</v>
      </c>
      <c r="AM37" s="453">
        <v>0</v>
      </c>
      <c r="AN37" s="453">
        <v>0</v>
      </c>
      <c r="AO37" s="453">
        <v>0</v>
      </c>
      <c r="AP37" s="454">
        <f t="shared" si="12"/>
        <v>1272</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7">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8">
        <f t="shared" si="12"/>
        <v>0</v>
      </c>
    </row>
    <row r="39" spans="1:42" s="213" customFormat="1" ht="33.9" customHeight="1" x14ac:dyDescent="0.35">
      <c r="A39" s="555" t="s">
        <v>259</v>
      </c>
      <c r="B39" s="556"/>
      <c r="C39" s="455">
        <f t="shared" ref="C39:AP39" si="13">C40+C42+C50+C55+C61+C65</f>
        <v>0</v>
      </c>
      <c r="D39" s="455">
        <f t="shared" si="13"/>
        <v>0</v>
      </c>
      <c r="E39" s="455">
        <f t="shared" si="13"/>
        <v>0</v>
      </c>
      <c r="F39" s="455">
        <f t="shared" si="13"/>
        <v>0</v>
      </c>
      <c r="G39" s="455">
        <f t="shared" si="13"/>
        <v>0</v>
      </c>
      <c r="H39" s="455">
        <f t="shared" si="13"/>
        <v>0</v>
      </c>
      <c r="I39" s="455">
        <f t="shared" si="13"/>
        <v>0</v>
      </c>
      <c r="J39" s="455">
        <f t="shared" si="13"/>
        <v>0</v>
      </c>
      <c r="K39" s="455">
        <f t="shared" si="13"/>
        <v>0</v>
      </c>
      <c r="L39" s="455">
        <f t="shared" si="13"/>
        <v>0</v>
      </c>
      <c r="M39" s="455">
        <f t="shared" si="13"/>
        <v>0</v>
      </c>
      <c r="N39" s="455">
        <f t="shared" si="13"/>
        <v>0</v>
      </c>
      <c r="O39" s="455">
        <f t="shared" si="13"/>
        <v>0</v>
      </c>
      <c r="P39" s="455">
        <f t="shared" si="13"/>
        <v>0</v>
      </c>
      <c r="Q39" s="455">
        <f t="shared" si="13"/>
        <v>1203</v>
      </c>
      <c r="R39" s="455">
        <f t="shared" si="13"/>
        <v>1203</v>
      </c>
      <c r="S39" s="455">
        <f t="shared" si="13"/>
        <v>639</v>
      </c>
      <c r="T39" s="455">
        <f t="shared" si="13"/>
        <v>2063</v>
      </c>
      <c r="U39" s="455">
        <f t="shared" si="13"/>
        <v>441</v>
      </c>
      <c r="V39" s="455">
        <f t="shared" si="13"/>
        <v>0</v>
      </c>
      <c r="W39" s="455">
        <f t="shared" si="13"/>
        <v>7350</v>
      </c>
      <c r="X39" s="455">
        <f t="shared" si="13"/>
        <v>391</v>
      </c>
      <c r="Y39" s="455">
        <f t="shared" si="13"/>
        <v>145</v>
      </c>
      <c r="Z39" s="455">
        <f t="shared" si="13"/>
        <v>420</v>
      </c>
      <c r="AA39" s="455">
        <f t="shared" si="13"/>
        <v>0</v>
      </c>
      <c r="AB39" s="455">
        <f t="shared" si="13"/>
        <v>37</v>
      </c>
      <c r="AC39" s="455">
        <f t="shared" si="13"/>
        <v>56</v>
      </c>
      <c r="AD39" s="455">
        <f t="shared" si="13"/>
        <v>88</v>
      </c>
      <c r="AE39" s="455">
        <f t="shared" si="13"/>
        <v>150</v>
      </c>
      <c r="AF39" s="455">
        <f t="shared" si="13"/>
        <v>0</v>
      </c>
      <c r="AG39" s="455">
        <f t="shared" si="13"/>
        <v>419</v>
      </c>
      <c r="AH39" s="455">
        <f t="shared" si="13"/>
        <v>37987</v>
      </c>
      <c r="AI39" s="455">
        <f t="shared" si="13"/>
        <v>19832</v>
      </c>
      <c r="AJ39" s="455">
        <f t="shared" si="13"/>
        <v>1469</v>
      </c>
      <c r="AK39" s="455">
        <f t="shared" si="13"/>
        <v>460</v>
      </c>
      <c r="AL39" s="455">
        <f t="shared" si="13"/>
        <v>359</v>
      </c>
      <c r="AM39" s="455">
        <f t="shared" si="13"/>
        <v>653</v>
      </c>
      <c r="AN39" s="455">
        <f t="shared" si="13"/>
        <v>0</v>
      </c>
      <c r="AO39" s="455">
        <f t="shared" si="13"/>
        <v>0</v>
      </c>
      <c r="AP39" s="456">
        <f t="shared" si="13"/>
        <v>74162</v>
      </c>
    </row>
    <row r="40" spans="1:42" s="220" customFormat="1" ht="26.4" customHeight="1" x14ac:dyDescent="0.35">
      <c r="A40" s="218" t="s">
        <v>63</v>
      </c>
      <c r="B40" s="219"/>
      <c r="C40" s="457">
        <f t="shared" ref="C40:AP40" si="14">C41</f>
        <v>0</v>
      </c>
      <c r="D40" s="457">
        <f t="shared" si="14"/>
        <v>0</v>
      </c>
      <c r="E40" s="457">
        <f t="shared" si="14"/>
        <v>0</v>
      </c>
      <c r="F40" s="457">
        <f t="shared" si="14"/>
        <v>0</v>
      </c>
      <c r="G40" s="457">
        <f t="shared" si="14"/>
        <v>0</v>
      </c>
      <c r="H40" s="457">
        <f t="shared" si="14"/>
        <v>0</v>
      </c>
      <c r="I40" s="457">
        <f t="shared" si="14"/>
        <v>0</v>
      </c>
      <c r="J40" s="457">
        <f t="shared" si="14"/>
        <v>0</v>
      </c>
      <c r="K40" s="457">
        <f t="shared" si="14"/>
        <v>0</v>
      </c>
      <c r="L40" s="457">
        <f t="shared" si="14"/>
        <v>0</v>
      </c>
      <c r="M40" s="457">
        <f t="shared" si="14"/>
        <v>0</v>
      </c>
      <c r="N40" s="457">
        <f t="shared" si="14"/>
        <v>0</v>
      </c>
      <c r="O40" s="457">
        <f t="shared" si="14"/>
        <v>0</v>
      </c>
      <c r="P40" s="457">
        <f t="shared" si="14"/>
        <v>0</v>
      </c>
      <c r="Q40" s="457">
        <f t="shared" si="14"/>
        <v>0</v>
      </c>
      <c r="R40" s="457">
        <f t="shared" si="14"/>
        <v>0</v>
      </c>
      <c r="S40" s="457">
        <f t="shared" si="14"/>
        <v>0</v>
      </c>
      <c r="T40" s="457">
        <f t="shared" si="14"/>
        <v>55</v>
      </c>
      <c r="U40" s="457">
        <f t="shared" si="14"/>
        <v>0</v>
      </c>
      <c r="V40" s="457">
        <f t="shared" si="14"/>
        <v>0</v>
      </c>
      <c r="W40" s="457">
        <f t="shared" si="14"/>
        <v>318</v>
      </c>
      <c r="X40" s="457">
        <f t="shared" si="14"/>
        <v>15</v>
      </c>
      <c r="Y40" s="457">
        <f t="shared" si="14"/>
        <v>1</v>
      </c>
      <c r="Z40" s="457">
        <f t="shared" si="14"/>
        <v>4</v>
      </c>
      <c r="AA40" s="457">
        <f t="shared" si="14"/>
        <v>0</v>
      </c>
      <c r="AB40" s="457">
        <f t="shared" si="14"/>
        <v>2</v>
      </c>
      <c r="AC40" s="457">
        <f t="shared" si="14"/>
        <v>0</v>
      </c>
      <c r="AD40" s="457">
        <f t="shared" si="14"/>
        <v>0</v>
      </c>
      <c r="AE40" s="457">
        <f t="shared" si="14"/>
        <v>0</v>
      </c>
      <c r="AF40" s="457">
        <f t="shared" si="14"/>
        <v>0</v>
      </c>
      <c r="AG40" s="457">
        <f t="shared" si="14"/>
        <v>11</v>
      </c>
      <c r="AH40" s="457">
        <f t="shared" si="14"/>
        <v>3638</v>
      </c>
      <c r="AI40" s="457">
        <f t="shared" si="14"/>
        <v>1857</v>
      </c>
      <c r="AJ40" s="457">
        <f t="shared" si="14"/>
        <v>6</v>
      </c>
      <c r="AK40" s="457">
        <f t="shared" si="14"/>
        <v>30</v>
      </c>
      <c r="AL40" s="457">
        <f t="shared" si="14"/>
        <v>34</v>
      </c>
      <c r="AM40" s="457">
        <f t="shared" si="14"/>
        <v>0</v>
      </c>
      <c r="AN40" s="457">
        <f t="shared" si="14"/>
        <v>0</v>
      </c>
      <c r="AO40" s="457">
        <f t="shared" si="14"/>
        <v>0</v>
      </c>
      <c r="AP40" s="458">
        <f t="shared" si="14"/>
        <v>5971</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3">
        <f>SUM(E41:Q41)</f>
        <v>0</v>
      </c>
      <c r="S41" s="453">
        <v>0</v>
      </c>
      <c r="T41" s="453">
        <v>55</v>
      </c>
      <c r="U41" s="453">
        <v>0</v>
      </c>
      <c r="V41" s="453">
        <v>0</v>
      </c>
      <c r="W41" s="453">
        <v>318</v>
      </c>
      <c r="X41" s="453">
        <v>15</v>
      </c>
      <c r="Y41" s="453">
        <v>1</v>
      </c>
      <c r="Z41" s="453">
        <v>4</v>
      </c>
      <c r="AA41" s="453">
        <v>0</v>
      </c>
      <c r="AB41" s="453">
        <v>2</v>
      </c>
      <c r="AC41" s="453">
        <v>0</v>
      </c>
      <c r="AD41" s="453">
        <v>0</v>
      </c>
      <c r="AE41" s="453">
        <v>0</v>
      </c>
      <c r="AF41" s="453">
        <v>0</v>
      </c>
      <c r="AG41" s="453">
        <v>11</v>
      </c>
      <c r="AH41" s="453">
        <v>3638</v>
      </c>
      <c r="AI41" s="453">
        <v>1857</v>
      </c>
      <c r="AJ41" s="453">
        <v>6</v>
      </c>
      <c r="AK41" s="453">
        <v>30</v>
      </c>
      <c r="AL41" s="453">
        <v>34</v>
      </c>
      <c r="AM41" s="453">
        <v>0</v>
      </c>
      <c r="AN41" s="453">
        <v>0</v>
      </c>
      <c r="AO41" s="453">
        <v>0</v>
      </c>
      <c r="AP41" s="454">
        <f>SUM(S41:AO41)+R41+C41+D41</f>
        <v>5971</v>
      </c>
    </row>
    <row r="42" spans="1:42" s="220" customFormat="1" ht="26.4" customHeight="1" x14ac:dyDescent="0.35">
      <c r="A42" s="218" t="s">
        <v>65</v>
      </c>
      <c r="B42" s="225"/>
      <c r="C42" s="457">
        <f t="shared" ref="C42:AO42" si="15">SUM(C43:C49)</f>
        <v>0</v>
      </c>
      <c r="D42" s="457">
        <f t="shared" si="15"/>
        <v>0</v>
      </c>
      <c r="E42" s="457">
        <f t="shared" si="15"/>
        <v>0</v>
      </c>
      <c r="F42" s="457">
        <f t="shared" si="15"/>
        <v>0</v>
      </c>
      <c r="G42" s="457">
        <f t="shared" si="15"/>
        <v>0</v>
      </c>
      <c r="H42" s="457">
        <f t="shared" si="15"/>
        <v>0</v>
      </c>
      <c r="I42" s="457">
        <f t="shared" si="15"/>
        <v>0</v>
      </c>
      <c r="J42" s="457">
        <f t="shared" si="15"/>
        <v>0</v>
      </c>
      <c r="K42" s="457">
        <f t="shared" si="15"/>
        <v>0</v>
      </c>
      <c r="L42" s="457">
        <f t="shared" si="15"/>
        <v>0</v>
      </c>
      <c r="M42" s="457">
        <f t="shared" si="15"/>
        <v>0</v>
      </c>
      <c r="N42" s="457">
        <f t="shared" si="15"/>
        <v>0</v>
      </c>
      <c r="O42" s="457">
        <f t="shared" si="15"/>
        <v>0</v>
      </c>
      <c r="P42" s="457">
        <f t="shared" si="15"/>
        <v>0</v>
      </c>
      <c r="Q42" s="457">
        <f t="shared" si="15"/>
        <v>666</v>
      </c>
      <c r="R42" s="457">
        <f t="shared" ref="R42" si="16">SUM(R43:R49)</f>
        <v>666</v>
      </c>
      <c r="S42" s="457">
        <f t="shared" si="15"/>
        <v>34</v>
      </c>
      <c r="T42" s="457">
        <f t="shared" si="15"/>
        <v>881</v>
      </c>
      <c r="U42" s="457">
        <f t="shared" si="15"/>
        <v>366</v>
      </c>
      <c r="V42" s="457">
        <f t="shared" si="15"/>
        <v>0</v>
      </c>
      <c r="W42" s="457">
        <f t="shared" si="15"/>
        <v>2657</v>
      </c>
      <c r="X42" s="457">
        <f t="shared" si="15"/>
        <v>99</v>
      </c>
      <c r="Y42" s="457">
        <f t="shared" si="15"/>
        <v>52</v>
      </c>
      <c r="Z42" s="457">
        <f t="shared" si="15"/>
        <v>174</v>
      </c>
      <c r="AA42" s="457">
        <f t="shared" si="15"/>
        <v>0</v>
      </c>
      <c r="AB42" s="457">
        <f t="shared" si="15"/>
        <v>20</v>
      </c>
      <c r="AC42" s="457">
        <f t="shared" si="15"/>
        <v>51</v>
      </c>
      <c r="AD42" s="457">
        <f t="shared" si="15"/>
        <v>38</v>
      </c>
      <c r="AE42" s="457">
        <f t="shared" si="15"/>
        <v>12</v>
      </c>
      <c r="AF42" s="457">
        <f t="shared" si="15"/>
        <v>0</v>
      </c>
      <c r="AG42" s="457">
        <f t="shared" si="15"/>
        <v>201</v>
      </c>
      <c r="AH42" s="457">
        <f t="shared" si="15"/>
        <v>11111</v>
      </c>
      <c r="AI42" s="457">
        <f t="shared" si="15"/>
        <v>7685</v>
      </c>
      <c r="AJ42" s="457">
        <f t="shared" si="15"/>
        <v>287</v>
      </c>
      <c r="AK42" s="457">
        <f t="shared" si="15"/>
        <v>292</v>
      </c>
      <c r="AL42" s="457">
        <f t="shared" si="15"/>
        <v>105</v>
      </c>
      <c r="AM42" s="457">
        <f t="shared" si="15"/>
        <v>180</v>
      </c>
      <c r="AN42" s="457">
        <f t="shared" si="15"/>
        <v>0</v>
      </c>
      <c r="AO42" s="457">
        <f t="shared" si="15"/>
        <v>0</v>
      </c>
      <c r="AP42" s="458">
        <f t="shared" ref="AP42" si="17">SUM(AP43:AP49)</f>
        <v>24911</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ref="R43:R54" si="18">SUM(E43:Q43)</f>
        <v>0</v>
      </c>
      <c r="S43" s="453">
        <v>0</v>
      </c>
      <c r="T43" s="453">
        <v>20</v>
      </c>
      <c r="U43" s="453">
        <v>0</v>
      </c>
      <c r="V43" s="453">
        <v>0</v>
      </c>
      <c r="W43" s="453">
        <v>229</v>
      </c>
      <c r="X43" s="453">
        <v>23</v>
      </c>
      <c r="Y43" s="453">
        <v>0</v>
      </c>
      <c r="Z43" s="453">
        <v>0</v>
      </c>
      <c r="AA43" s="453">
        <v>0</v>
      </c>
      <c r="AB43" s="453">
        <v>0</v>
      </c>
      <c r="AC43" s="453">
        <v>0</v>
      </c>
      <c r="AD43" s="453">
        <v>0</v>
      </c>
      <c r="AE43" s="453">
        <v>0</v>
      </c>
      <c r="AF43" s="453">
        <v>0</v>
      </c>
      <c r="AG43" s="453">
        <v>1</v>
      </c>
      <c r="AH43" s="453">
        <v>497</v>
      </c>
      <c r="AI43" s="453">
        <v>544</v>
      </c>
      <c r="AJ43" s="453">
        <v>1</v>
      </c>
      <c r="AK43" s="453">
        <v>5</v>
      </c>
      <c r="AL43" s="453">
        <v>3</v>
      </c>
      <c r="AM43" s="453">
        <v>0</v>
      </c>
      <c r="AN43" s="453">
        <v>0</v>
      </c>
      <c r="AO43" s="453">
        <v>0</v>
      </c>
      <c r="AP43" s="454">
        <f t="shared" ref="AP43:AP49" si="19">SUM(S43:AO43)+R43+C43+D43</f>
        <v>1323</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407</v>
      </c>
      <c r="R44" s="453">
        <f t="shared" si="18"/>
        <v>407</v>
      </c>
      <c r="S44" s="453">
        <v>0</v>
      </c>
      <c r="T44" s="453">
        <v>378</v>
      </c>
      <c r="U44" s="453">
        <v>0</v>
      </c>
      <c r="V44" s="453">
        <v>0</v>
      </c>
      <c r="W44" s="453">
        <v>1305</v>
      </c>
      <c r="X44" s="453">
        <v>6</v>
      </c>
      <c r="Y44" s="453">
        <v>34</v>
      </c>
      <c r="Z44" s="453">
        <v>100</v>
      </c>
      <c r="AA44" s="453">
        <v>0</v>
      </c>
      <c r="AB44" s="453">
        <v>19</v>
      </c>
      <c r="AC44" s="453">
        <v>51</v>
      </c>
      <c r="AD44" s="453">
        <v>0</v>
      </c>
      <c r="AE44" s="453">
        <v>0</v>
      </c>
      <c r="AF44" s="453">
        <v>0</v>
      </c>
      <c r="AG44" s="453">
        <v>132</v>
      </c>
      <c r="AH44" s="453">
        <v>3379</v>
      </c>
      <c r="AI44" s="453">
        <v>1881</v>
      </c>
      <c r="AJ44" s="453">
        <v>95</v>
      </c>
      <c r="AK44" s="453">
        <v>98</v>
      </c>
      <c r="AL44" s="453">
        <v>46</v>
      </c>
      <c r="AM44" s="453">
        <v>4</v>
      </c>
      <c r="AN44" s="453">
        <v>0</v>
      </c>
      <c r="AO44" s="453">
        <v>0</v>
      </c>
      <c r="AP44" s="454">
        <f t="shared" si="19"/>
        <v>7935</v>
      </c>
    </row>
    <row r="45" spans="1:42" s="216" customFormat="1" ht="21" customHeight="1" x14ac:dyDescent="0.35">
      <c r="A45" s="224"/>
      <c r="B45" s="215" t="s">
        <v>68</v>
      </c>
      <c r="C45" s="453">
        <v>0</v>
      </c>
      <c r="D45" s="453">
        <v>0</v>
      </c>
      <c r="E45" s="453">
        <v>0</v>
      </c>
      <c r="F45" s="453">
        <v>0</v>
      </c>
      <c r="G45" s="453">
        <v>0</v>
      </c>
      <c r="H45" s="453">
        <v>0</v>
      </c>
      <c r="I45" s="453">
        <v>0</v>
      </c>
      <c r="J45" s="453">
        <v>0</v>
      </c>
      <c r="K45" s="453">
        <v>0</v>
      </c>
      <c r="L45" s="453">
        <v>0</v>
      </c>
      <c r="M45" s="453">
        <v>0</v>
      </c>
      <c r="N45" s="453">
        <v>0</v>
      </c>
      <c r="O45" s="453">
        <v>0</v>
      </c>
      <c r="P45" s="453">
        <v>0</v>
      </c>
      <c r="Q45" s="453">
        <v>259</v>
      </c>
      <c r="R45" s="453">
        <f t="shared" si="18"/>
        <v>259</v>
      </c>
      <c r="S45" s="453">
        <v>0</v>
      </c>
      <c r="T45" s="453">
        <v>284</v>
      </c>
      <c r="U45" s="453">
        <v>308</v>
      </c>
      <c r="V45" s="453">
        <v>0</v>
      </c>
      <c r="W45" s="453">
        <v>526</v>
      </c>
      <c r="X45" s="453">
        <v>8</v>
      </c>
      <c r="Y45" s="453">
        <v>18</v>
      </c>
      <c r="Z45" s="453">
        <v>50</v>
      </c>
      <c r="AA45" s="453">
        <v>0</v>
      </c>
      <c r="AB45" s="453">
        <v>0</v>
      </c>
      <c r="AC45" s="453">
        <v>0</v>
      </c>
      <c r="AD45" s="453">
        <v>33</v>
      </c>
      <c r="AE45" s="453">
        <v>12</v>
      </c>
      <c r="AF45" s="453">
        <v>0</v>
      </c>
      <c r="AG45" s="453">
        <v>26</v>
      </c>
      <c r="AH45" s="453">
        <v>3684</v>
      </c>
      <c r="AI45" s="453">
        <v>2133</v>
      </c>
      <c r="AJ45" s="453">
        <v>104</v>
      </c>
      <c r="AK45" s="453">
        <v>40</v>
      </c>
      <c r="AL45" s="453">
        <v>13</v>
      </c>
      <c r="AM45" s="453">
        <v>1</v>
      </c>
      <c r="AN45" s="453">
        <v>0</v>
      </c>
      <c r="AO45" s="453">
        <v>0</v>
      </c>
      <c r="AP45" s="454">
        <f t="shared" si="19"/>
        <v>7499</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8"/>
        <v>0</v>
      </c>
      <c r="S46" s="453">
        <v>0</v>
      </c>
      <c r="T46" s="453">
        <v>102</v>
      </c>
      <c r="U46" s="453">
        <v>0</v>
      </c>
      <c r="V46" s="453">
        <v>0</v>
      </c>
      <c r="W46" s="453">
        <v>129</v>
      </c>
      <c r="X46" s="453">
        <v>11</v>
      </c>
      <c r="Y46" s="453">
        <v>0</v>
      </c>
      <c r="Z46" s="453">
        <v>0</v>
      </c>
      <c r="AA46" s="453">
        <v>0</v>
      </c>
      <c r="AB46" s="453">
        <v>1</v>
      </c>
      <c r="AC46" s="453">
        <v>0</v>
      </c>
      <c r="AD46" s="453">
        <v>0</v>
      </c>
      <c r="AE46" s="453">
        <v>0</v>
      </c>
      <c r="AF46" s="453">
        <v>0</v>
      </c>
      <c r="AG46" s="453">
        <v>0</v>
      </c>
      <c r="AH46" s="453">
        <v>449</v>
      </c>
      <c r="AI46" s="453">
        <v>402</v>
      </c>
      <c r="AJ46" s="453">
        <v>0</v>
      </c>
      <c r="AK46" s="453">
        <v>14</v>
      </c>
      <c r="AL46" s="453">
        <v>3</v>
      </c>
      <c r="AM46" s="453">
        <v>0</v>
      </c>
      <c r="AN46" s="453">
        <v>0</v>
      </c>
      <c r="AO46" s="453">
        <v>0</v>
      </c>
      <c r="AP46" s="454">
        <f t="shared" si="19"/>
        <v>1111</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8"/>
        <v>0</v>
      </c>
      <c r="S47" s="453">
        <v>34</v>
      </c>
      <c r="T47" s="453">
        <v>12</v>
      </c>
      <c r="U47" s="453">
        <v>0</v>
      </c>
      <c r="V47" s="453">
        <v>0</v>
      </c>
      <c r="W47" s="453">
        <v>39</v>
      </c>
      <c r="X47" s="453">
        <v>5</v>
      </c>
      <c r="Y47" s="453">
        <v>0</v>
      </c>
      <c r="Z47" s="453">
        <v>0</v>
      </c>
      <c r="AA47" s="453">
        <v>0</v>
      </c>
      <c r="AB47" s="453">
        <v>0</v>
      </c>
      <c r="AC47" s="453">
        <v>0</v>
      </c>
      <c r="AD47" s="453">
        <v>0</v>
      </c>
      <c r="AE47" s="453">
        <v>0</v>
      </c>
      <c r="AF47" s="453">
        <v>0</v>
      </c>
      <c r="AG47" s="453">
        <v>0</v>
      </c>
      <c r="AH47" s="453">
        <v>517</v>
      </c>
      <c r="AI47" s="453">
        <v>420</v>
      </c>
      <c r="AJ47" s="453">
        <v>7</v>
      </c>
      <c r="AK47" s="453">
        <v>32</v>
      </c>
      <c r="AL47" s="453">
        <v>4</v>
      </c>
      <c r="AM47" s="453">
        <v>0</v>
      </c>
      <c r="AN47" s="453">
        <v>0</v>
      </c>
      <c r="AO47" s="453">
        <v>0</v>
      </c>
      <c r="AP47" s="454">
        <f t="shared" si="19"/>
        <v>1070</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8"/>
        <v>0</v>
      </c>
      <c r="S48" s="453">
        <v>0</v>
      </c>
      <c r="T48" s="453">
        <v>56</v>
      </c>
      <c r="U48" s="453">
        <v>0</v>
      </c>
      <c r="V48" s="453">
        <v>0</v>
      </c>
      <c r="W48" s="453">
        <v>296</v>
      </c>
      <c r="X48" s="453">
        <v>42</v>
      </c>
      <c r="Y48" s="453">
        <v>0</v>
      </c>
      <c r="Z48" s="453">
        <v>14</v>
      </c>
      <c r="AA48" s="453">
        <v>0</v>
      </c>
      <c r="AB48" s="453">
        <v>0</v>
      </c>
      <c r="AC48" s="453">
        <v>0</v>
      </c>
      <c r="AD48" s="453">
        <v>0</v>
      </c>
      <c r="AE48" s="453">
        <v>0</v>
      </c>
      <c r="AF48" s="453">
        <v>0</v>
      </c>
      <c r="AG48" s="453">
        <v>31</v>
      </c>
      <c r="AH48" s="453">
        <v>1803</v>
      </c>
      <c r="AI48" s="453">
        <v>1520</v>
      </c>
      <c r="AJ48" s="453">
        <v>79</v>
      </c>
      <c r="AK48" s="453">
        <v>78</v>
      </c>
      <c r="AL48" s="453">
        <v>19</v>
      </c>
      <c r="AM48" s="453">
        <v>175</v>
      </c>
      <c r="AN48" s="453">
        <v>0</v>
      </c>
      <c r="AO48" s="453">
        <v>0</v>
      </c>
      <c r="AP48" s="454">
        <f t="shared" si="19"/>
        <v>4113</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8"/>
        <v>0</v>
      </c>
      <c r="S49" s="453">
        <v>0</v>
      </c>
      <c r="T49" s="453">
        <v>29</v>
      </c>
      <c r="U49" s="453">
        <v>58</v>
      </c>
      <c r="V49" s="453">
        <v>0</v>
      </c>
      <c r="W49" s="453">
        <v>133</v>
      </c>
      <c r="X49" s="453">
        <v>4</v>
      </c>
      <c r="Y49" s="453">
        <v>0</v>
      </c>
      <c r="Z49" s="453">
        <v>10</v>
      </c>
      <c r="AA49" s="453">
        <v>0</v>
      </c>
      <c r="AB49" s="453">
        <v>0</v>
      </c>
      <c r="AC49" s="453">
        <v>0</v>
      </c>
      <c r="AD49" s="453">
        <v>5</v>
      </c>
      <c r="AE49" s="453">
        <v>0</v>
      </c>
      <c r="AF49" s="453">
        <v>0</v>
      </c>
      <c r="AG49" s="453">
        <v>11</v>
      </c>
      <c r="AH49" s="453">
        <v>782</v>
      </c>
      <c r="AI49" s="453">
        <v>785</v>
      </c>
      <c r="AJ49" s="453">
        <v>1</v>
      </c>
      <c r="AK49" s="453">
        <v>25</v>
      </c>
      <c r="AL49" s="453">
        <v>17</v>
      </c>
      <c r="AM49" s="453">
        <v>0</v>
      </c>
      <c r="AN49" s="453">
        <v>0</v>
      </c>
      <c r="AO49" s="453">
        <v>0</v>
      </c>
      <c r="AP49" s="454">
        <f t="shared" si="19"/>
        <v>1860</v>
      </c>
    </row>
    <row r="50" spans="1:42" s="220" customFormat="1" ht="26.4" customHeight="1" x14ac:dyDescent="0.35">
      <c r="A50" s="218" t="s">
        <v>71</v>
      </c>
      <c r="B50" s="225"/>
      <c r="C50" s="457">
        <f t="shared" ref="C50:AP50" si="20">C51+C52+C53+C54</f>
        <v>0</v>
      </c>
      <c r="D50" s="457">
        <f t="shared" si="20"/>
        <v>0</v>
      </c>
      <c r="E50" s="457">
        <f t="shared" si="20"/>
        <v>0</v>
      </c>
      <c r="F50" s="457">
        <f t="shared" si="20"/>
        <v>0</v>
      </c>
      <c r="G50" s="457">
        <f t="shared" si="20"/>
        <v>0</v>
      </c>
      <c r="H50" s="457">
        <f t="shared" si="20"/>
        <v>0</v>
      </c>
      <c r="I50" s="457">
        <f t="shared" si="20"/>
        <v>0</v>
      </c>
      <c r="J50" s="457">
        <f t="shared" si="20"/>
        <v>0</v>
      </c>
      <c r="K50" s="457">
        <f t="shared" si="20"/>
        <v>0</v>
      </c>
      <c r="L50" s="457">
        <f t="shared" si="20"/>
        <v>0</v>
      </c>
      <c r="M50" s="457">
        <f t="shared" si="20"/>
        <v>0</v>
      </c>
      <c r="N50" s="457">
        <f t="shared" si="20"/>
        <v>0</v>
      </c>
      <c r="O50" s="457">
        <f t="shared" si="20"/>
        <v>0</v>
      </c>
      <c r="P50" s="457">
        <f t="shared" si="20"/>
        <v>0</v>
      </c>
      <c r="Q50" s="457">
        <f t="shared" si="20"/>
        <v>0</v>
      </c>
      <c r="R50" s="457">
        <f t="shared" si="20"/>
        <v>0</v>
      </c>
      <c r="S50" s="457">
        <f t="shared" si="20"/>
        <v>603</v>
      </c>
      <c r="T50" s="457">
        <f t="shared" si="20"/>
        <v>640</v>
      </c>
      <c r="U50" s="457">
        <f t="shared" si="20"/>
        <v>75</v>
      </c>
      <c r="V50" s="457">
        <f t="shared" si="20"/>
        <v>0</v>
      </c>
      <c r="W50" s="457">
        <f t="shared" si="20"/>
        <v>2255</v>
      </c>
      <c r="X50" s="457">
        <f t="shared" si="20"/>
        <v>119</v>
      </c>
      <c r="Y50" s="457">
        <f t="shared" si="20"/>
        <v>54</v>
      </c>
      <c r="Z50" s="457">
        <f t="shared" si="20"/>
        <v>111</v>
      </c>
      <c r="AA50" s="457">
        <f t="shared" si="20"/>
        <v>0</v>
      </c>
      <c r="AB50" s="457">
        <f t="shared" si="20"/>
        <v>10</v>
      </c>
      <c r="AC50" s="457">
        <f t="shared" si="20"/>
        <v>5</v>
      </c>
      <c r="AD50" s="457">
        <f t="shared" si="20"/>
        <v>27</v>
      </c>
      <c r="AE50" s="457">
        <f t="shared" si="20"/>
        <v>66</v>
      </c>
      <c r="AF50" s="457">
        <f t="shared" si="20"/>
        <v>0</v>
      </c>
      <c r="AG50" s="457">
        <f t="shared" si="20"/>
        <v>134</v>
      </c>
      <c r="AH50" s="457">
        <f t="shared" si="20"/>
        <v>10887</v>
      </c>
      <c r="AI50" s="457">
        <f t="shared" si="20"/>
        <v>5966</v>
      </c>
      <c r="AJ50" s="457">
        <f t="shared" si="20"/>
        <v>1030</v>
      </c>
      <c r="AK50" s="457">
        <f t="shared" si="20"/>
        <v>81</v>
      </c>
      <c r="AL50" s="457">
        <f t="shared" si="20"/>
        <v>152</v>
      </c>
      <c r="AM50" s="457">
        <f t="shared" si="20"/>
        <v>200</v>
      </c>
      <c r="AN50" s="457">
        <f t="shared" si="20"/>
        <v>0</v>
      </c>
      <c r="AO50" s="457">
        <f t="shared" si="20"/>
        <v>0</v>
      </c>
      <c r="AP50" s="458">
        <f t="shared" si="20"/>
        <v>22415</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 t="shared" si="18"/>
        <v>0</v>
      </c>
      <c r="S51" s="453">
        <v>0</v>
      </c>
      <c r="T51" s="453">
        <v>73</v>
      </c>
      <c r="U51" s="453">
        <v>0</v>
      </c>
      <c r="V51" s="453">
        <v>0</v>
      </c>
      <c r="W51" s="453">
        <v>112</v>
      </c>
      <c r="X51" s="453">
        <v>21</v>
      </c>
      <c r="Y51" s="453">
        <v>0</v>
      </c>
      <c r="Z51" s="453">
        <v>2</v>
      </c>
      <c r="AA51" s="453">
        <v>0</v>
      </c>
      <c r="AB51" s="453">
        <v>0</v>
      </c>
      <c r="AC51" s="453">
        <v>0</v>
      </c>
      <c r="AD51" s="453">
        <v>4</v>
      </c>
      <c r="AE51" s="453">
        <v>0</v>
      </c>
      <c r="AF51" s="453">
        <v>0</v>
      </c>
      <c r="AG51" s="453">
        <v>9</v>
      </c>
      <c r="AH51" s="453">
        <v>1504</v>
      </c>
      <c r="AI51" s="453">
        <v>532</v>
      </c>
      <c r="AJ51" s="453">
        <v>110</v>
      </c>
      <c r="AK51" s="453">
        <v>9</v>
      </c>
      <c r="AL51" s="453">
        <v>21</v>
      </c>
      <c r="AM51" s="453">
        <v>0</v>
      </c>
      <c r="AN51" s="453">
        <v>0</v>
      </c>
      <c r="AO51" s="453">
        <v>0</v>
      </c>
      <c r="AP51" s="454">
        <f>SUM(S51:AO51)+R51+C51+D51</f>
        <v>2397</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 t="shared" si="18"/>
        <v>0</v>
      </c>
      <c r="S52" s="453">
        <v>599</v>
      </c>
      <c r="T52" s="453">
        <v>381</v>
      </c>
      <c r="U52" s="453">
        <v>75</v>
      </c>
      <c r="V52" s="453">
        <v>0</v>
      </c>
      <c r="W52" s="453">
        <v>1744</v>
      </c>
      <c r="X52" s="453">
        <v>59</v>
      </c>
      <c r="Y52" s="453">
        <v>39</v>
      </c>
      <c r="Z52" s="453">
        <v>98</v>
      </c>
      <c r="AA52" s="453">
        <v>0</v>
      </c>
      <c r="AB52" s="453">
        <v>8</v>
      </c>
      <c r="AC52" s="453">
        <v>5</v>
      </c>
      <c r="AD52" s="453">
        <v>23</v>
      </c>
      <c r="AE52" s="453">
        <v>66</v>
      </c>
      <c r="AF52" s="453">
        <v>0</v>
      </c>
      <c r="AG52" s="453">
        <v>92</v>
      </c>
      <c r="AH52" s="453">
        <v>6727</v>
      </c>
      <c r="AI52" s="453">
        <v>3855</v>
      </c>
      <c r="AJ52" s="453">
        <v>741</v>
      </c>
      <c r="AK52" s="453">
        <v>45</v>
      </c>
      <c r="AL52" s="453">
        <v>125</v>
      </c>
      <c r="AM52" s="453">
        <v>197</v>
      </c>
      <c r="AN52" s="453">
        <v>0</v>
      </c>
      <c r="AO52" s="453">
        <v>0</v>
      </c>
      <c r="AP52" s="454">
        <f>SUM(S52:AO52)+R52+C52+D52</f>
        <v>14879</v>
      </c>
    </row>
    <row r="53" spans="1:42" s="216" customFormat="1" ht="21" customHeight="1" x14ac:dyDescent="0.35">
      <c r="A53" s="224"/>
      <c r="B53" s="215" t="s">
        <v>73</v>
      </c>
      <c r="C53" s="453">
        <v>0</v>
      </c>
      <c r="D53" s="453">
        <v>0</v>
      </c>
      <c r="E53" s="453">
        <v>0</v>
      </c>
      <c r="F53" s="453">
        <v>0</v>
      </c>
      <c r="G53" s="453">
        <v>0</v>
      </c>
      <c r="H53" s="453">
        <v>0</v>
      </c>
      <c r="I53" s="453">
        <v>0</v>
      </c>
      <c r="J53" s="453">
        <v>0</v>
      </c>
      <c r="K53" s="453">
        <v>0</v>
      </c>
      <c r="L53" s="453">
        <v>0</v>
      </c>
      <c r="M53" s="453">
        <v>0</v>
      </c>
      <c r="N53" s="453">
        <v>0</v>
      </c>
      <c r="O53" s="453">
        <v>0</v>
      </c>
      <c r="P53" s="453">
        <v>0</v>
      </c>
      <c r="Q53" s="453">
        <v>0</v>
      </c>
      <c r="R53" s="453">
        <f t="shared" si="18"/>
        <v>0</v>
      </c>
      <c r="S53" s="453">
        <v>4</v>
      </c>
      <c r="T53" s="453">
        <v>186</v>
      </c>
      <c r="U53" s="453">
        <v>0</v>
      </c>
      <c r="V53" s="453">
        <v>0</v>
      </c>
      <c r="W53" s="453">
        <v>375</v>
      </c>
      <c r="X53" s="453">
        <v>32</v>
      </c>
      <c r="Y53" s="453">
        <v>15</v>
      </c>
      <c r="Z53" s="453">
        <v>11</v>
      </c>
      <c r="AA53" s="453">
        <v>0</v>
      </c>
      <c r="AB53" s="453">
        <v>0</v>
      </c>
      <c r="AC53" s="453">
        <v>0</v>
      </c>
      <c r="AD53" s="453">
        <v>0</v>
      </c>
      <c r="AE53" s="453">
        <v>0</v>
      </c>
      <c r="AF53" s="453">
        <v>0</v>
      </c>
      <c r="AG53" s="453">
        <v>30</v>
      </c>
      <c r="AH53" s="453">
        <v>2294</v>
      </c>
      <c r="AI53" s="453">
        <v>1250</v>
      </c>
      <c r="AJ53" s="453">
        <v>165</v>
      </c>
      <c r="AK53" s="453">
        <v>25</v>
      </c>
      <c r="AL53" s="453">
        <v>5</v>
      </c>
      <c r="AM53" s="453">
        <v>3</v>
      </c>
      <c r="AN53" s="453">
        <v>0</v>
      </c>
      <c r="AO53" s="453">
        <v>0</v>
      </c>
      <c r="AP53" s="454">
        <f>SUM(S53:AO53)+R53+C53+D53</f>
        <v>4395</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 t="shared" si="18"/>
        <v>0</v>
      </c>
      <c r="S54" s="453">
        <v>0</v>
      </c>
      <c r="T54" s="453">
        <v>0</v>
      </c>
      <c r="U54" s="453">
        <v>0</v>
      </c>
      <c r="V54" s="453">
        <v>0</v>
      </c>
      <c r="W54" s="453">
        <v>24</v>
      </c>
      <c r="X54" s="453">
        <v>7</v>
      </c>
      <c r="Y54" s="453">
        <v>0</v>
      </c>
      <c r="Z54" s="453">
        <v>0</v>
      </c>
      <c r="AA54" s="453">
        <v>0</v>
      </c>
      <c r="AB54" s="453">
        <v>2</v>
      </c>
      <c r="AC54" s="453">
        <v>0</v>
      </c>
      <c r="AD54" s="453">
        <v>0</v>
      </c>
      <c r="AE54" s="453">
        <v>0</v>
      </c>
      <c r="AF54" s="453">
        <v>0</v>
      </c>
      <c r="AG54" s="453">
        <v>3</v>
      </c>
      <c r="AH54" s="453">
        <v>362</v>
      </c>
      <c r="AI54" s="453">
        <v>329</v>
      </c>
      <c r="AJ54" s="453">
        <v>14</v>
      </c>
      <c r="AK54" s="453">
        <v>2</v>
      </c>
      <c r="AL54" s="453">
        <v>1</v>
      </c>
      <c r="AM54" s="453">
        <v>0</v>
      </c>
      <c r="AN54" s="453">
        <v>0</v>
      </c>
      <c r="AO54" s="453">
        <v>0</v>
      </c>
      <c r="AP54" s="454">
        <f>SUM(S54:AO54)+R54+C54+D54</f>
        <v>744</v>
      </c>
    </row>
    <row r="55" spans="1:42" s="220" customFormat="1" ht="26.4" customHeight="1" x14ac:dyDescent="0.35">
      <c r="A55" s="218" t="s">
        <v>75</v>
      </c>
      <c r="B55" s="225"/>
      <c r="C55" s="457">
        <f t="shared" ref="C55:AP55" si="21">SUM(C56:C60)</f>
        <v>0</v>
      </c>
      <c r="D55" s="457">
        <f t="shared" si="21"/>
        <v>0</v>
      </c>
      <c r="E55" s="457">
        <f t="shared" si="21"/>
        <v>0</v>
      </c>
      <c r="F55" s="457">
        <f t="shared" si="21"/>
        <v>0</v>
      </c>
      <c r="G55" s="457">
        <f t="shared" si="21"/>
        <v>0</v>
      </c>
      <c r="H55" s="457">
        <f t="shared" si="21"/>
        <v>0</v>
      </c>
      <c r="I55" s="457">
        <f t="shared" si="21"/>
        <v>0</v>
      </c>
      <c r="J55" s="457">
        <f t="shared" si="21"/>
        <v>0</v>
      </c>
      <c r="K55" s="457">
        <f t="shared" si="21"/>
        <v>0</v>
      </c>
      <c r="L55" s="457">
        <f t="shared" si="21"/>
        <v>0</v>
      </c>
      <c r="M55" s="457">
        <f t="shared" si="21"/>
        <v>0</v>
      </c>
      <c r="N55" s="457">
        <f t="shared" si="21"/>
        <v>0</v>
      </c>
      <c r="O55" s="457">
        <f t="shared" si="21"/>
        <v>0</v>
      </c>
      <c r="P55" s="457">
        <f t="shared" si="21"/>
        <v>0</v>
      </c>
      <c r="Q55" s="457">
        <f t="shared" si="21"/>
        <v>0</v>
      </c>
      <c r="R55" s="457">
        <f t="shared" si="21"/>
        <v>0</v>
      </c>
      <c r="S55" s="457">
        <f t="shared" si="21"/>
        <v>0</v>
      </c>
      <c r="T55" s="457">
        <f t="shared" si="21"/>
        <v>66</v>
      </c>
      <c r="U55" s="457">
        <f t="shared" si="21"/>
        <v>0</v>
      </c>
      <c r="V55" s="457">
        <f t="shared" si="21"/>
        <v>0</v>
      </c>
      <c r="W55" s="457">
        <f t="shared" si="21"/>
        <v>652</v>
      </c>
      <c r="X55" s="457">
        <f t="shared" si="21"/>
        <v>63</v>
      </c>
      <c r="Y55" s="457">
        <f t="shared" si="21"/>
        <v>3</v>
      </c>
      <c r="Z55" s="457">
        <f t="shared" si="21"/>
        <v>45</v>
      </c>
      <c r="AA55" s="457">
        <f t="shared" si="21"/>
        <v>0</v>
      </c>
      <c r="AB55" s="457">
        <f t="shared" si="21"/>
        <v>1</v>
      </c>
      <c r="AC55" s="457">
        <f t="shared" si="21"/>
        <v>0</v>
      </c>
      <c r="AD55" s="457">
        <f t="shared" si="21"/>
        <v>4</v>
      </c>
      <c r="AE55" s="457">
        <f t="shared" si="21"/>
        <v>7</v>
      </c>
      <c r="AF55" s="457">
        <f t="shared" si="21"/>
        <v>0</v>
      </c>
      <c r="AG55" s="457">
        <f t="shared" si="21"/>
        <v>43</v>
      </c>
      <c r="AH55" s="457">
        <f t="shared" si="21"/>
        <v>4930</v>
      </c>
      <c r="AI55" s="457">
        <f t="shared" si="21"/>
        <v>1513</v>
      </c>
      <c r="AJ55" s="457">
        <f t="shared" si="21"/>
        <v>110</v>
      </c>
      <c r="AK55" s="457">
        <f t="shared" si="21"/>
        <v>47</v>
      </c>
      <c r="AL55" s="457">
        <f t="shared" si="21"/>
        <v>35</v>
      </c>
      <c r="AM55" s="457">
        <f t="shared" si="21"/>
        <v>113</v>
      </c>
      <c r="AN55" s="457">
        <f t="shared" si="21"/>
        <v>0</v>
      </c>
      <c r="AO55" s="457">
        <f t="shared" si="21"/>
        <v>0</v>
      </c>
      <c r="AP55" s="458">
        <f t="shared" si="21"/>
        <v>7632</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9</v>
      </c>
      <c r="U56" s="453">
        <v>0</v>
      </c>
      <c r="V56" s="453">
        <v>0</v>
      </c>
      <c r="W56" s="453">
        <v>297</v>
      </c>
      <c r="X56" s="453">
        <v>7</v>
      </c>
      <c r="Y56" s="453">
        <v>0</v>
      </c>
      <c r="Z56" s="453">
        <v>2</v>
      </c>
      <c r="AA56" s="453">
        <v>0</v>
      </c>
      <c r="AB56" s="453">
        <v>0</v>
      </c>
      <c r="AC56" s="453">
        <v>0</v>
      </c>
      <c r="AD56" s="453">
        <v>0</v>
      </c>
      <c r="AE56" s="453">
        <v>0</v>
      </c>
      <c r="AF56" s="453">
        <v>0</v>
      </c>
      <c r="AG56" s="453">
        <v>1</v>
      </c>
      <c r="AH56" s="453">
        <v>1136</v>
      </c>
      <c r="AI56" s="453">
        <v>311</v>
      </c>
      <c r="AJ56" s="453">
        <v>34</v>
      </c>
      <c r="AK56" s="453">
        <v>9</v>
      </c>
      <c r="AL56" s="453">
        <v>3</v>
      </c>
      <c r="AM56" s="453">
        <v>113</v>
      </c>
      <c r="AN56" s="453">
        <v>0</v>
      </c>
      <c r="AO56" s="453">
        <v>0</v>
      </c>
      <c r="AP56" s="454">
        <f>SUM(S56:AO56)+R56+C56+D56</f>
        <v>1922</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11</v>
      </c>
      <c r="U57" s="453">
        <v>0</v>
      </c>
      <c r="V57" s="453">
        <v>0</v>
      </c>
      <c r="W57" s="453">
        <v>59</v>
      </c>
      <c r="X57" s="453">
        <v>11</v>
      </c>
      <c r="Y57" s="453">
        <v>0</v>
      </c>
      <c r="Z57" s="453">
        <v>0</v>
      </c>
      <c r="AA57" s="453">
        <v>0</v>
      </c>
      <c r="AB57" s="453">
        <v>0</v>
      </c>
      <c r="AC57" s="453">
        <v>0</v>
      </c>
      <c r="AD57" s="453">
        <v>0</v>
      </c>
      <c r="AE57" s="453">
        <v>0</v>
      </c>
      <c r="AF57" s="453">
        <v>0</v>
      </c>
      <c r="AG57" s="453">
        <v>14</v>
      </c>
      <c r="AH57" s="453">
        <v>260</v>
      </c>
      <c r="AI57" s="453">
        <v>251</v>
      </c>
      <c r="AJ57" s="453">
        <v>9</v>
      </c>
      <c r="AK57" s="453">
        <v>7</v>
      </c>
      <c r="AL57" s="453">
        <v>0</v>
      </c>
      <c r="AM57" s="453">
        <v>0</v>
      </c>
      <c r="AN57" s="453">
        <v>0</v>
      </c>
      <c r="AO57" s="453">
        <v>0</v>
      </c>
      <c r="AP57" s="454">
        <f>SUM(S57:AO57)+R57+C57+D57</f>
        <v>622</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34</v>
      </c>
      <c r="U58" s="453">
        <v>0</v>
      </c>
      <c r="V58" s="453">
        <v>0</v>
      </c>
      <c r="W58" s="453">
        <v>47</v>
      </c>
      <c r="X58" s="453">
        <v>7</v>
      </c>
      <c r="Y58" s="453">
        <v>0</v>
      </c>
      <c r="Z58" s="453">
        <v>8</v>
      </c>
      <c r="AA58" s="453">
        <v>0</v>
      </c>
      <c r="AB58" s="453">
        <v>0</v>
      </c>
      <c r="AC58" s="453">
        <v>0</v>
      </c>
      <c r="AD58" s="453">
        <v>0</v>
      </c>
      <c r="AE58" s="453">
        <v>2</v>
      </c>
      <c r="AF58" s="453">
        <v>0</v>
      </c>
      <c r="AG58" s="453">
        <v>23</v>
      </c>
      <c r="AH58" s="453">
        <v>2423</v>
      </c>
      <c r="AI58" s="453">
        <v>297</v>
      </c>
      <c r="AJ58" s="453">
        <v>14</v>
      </c>
      <c r="AK58" s="453">
        <v>12</v>
      </c>
      <c r="AL58" s="453">
        <v>7</v>
      </c>
      <c r="AM58" s="453">
        <v>0</v>
      </c>
      <c r="AN58" s="453">
        <v>0</v>
      </c>
      <c r="AO58" s="453">
        <v>0</v>
      </c>
      <c r="AP58" s="454">
        <f>SUM(S58:AO58)+R58+C58+D58</f>
        <v>2874</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12</v>
      </c>
      <c r="U59" s="453">
        <v>0</v>
      </c>
      <c r="V59" s="453">
        <v>0</v>
      </c>
      <c r="W59" s="453">
        <v>210</v>
      </c>
      <c r="X59" s="453">
        <v>12</v>
      </c>
      <c r="Y59" s="453">
        <v>3</v>
      </c>
      <c r="Z59" s="453">
        <v>35</v>
      </c>
      <c r="AA59" s="453">
        <v>0</v>
      </c>
      <c r="AB59" s="453">
        <v>0</v>
      </c>
      <c r="AC59" s="453">
        <v>0</v>
      </c>
      <c r="AD59" s="453">
        <v>4</v>
      </c>
      <c r="AE59" s="453">
        <v>5</v>
      </c>
      <c r="AF59" s="453">
        <v>0</v>
      </c>
      <c r="AG59" s="453">
        <v>4</v>
      </c>
      <c r="AH59" s="453">
        <v>852</v>
      </c>
      <c r="AI59" s="453">
        <v>329</v>
      </c>
      <c r="AJ59" s="453">
        <v>46</v>
      </c>
      <c r="AK59" s="453">
        <v>7</v>
      </c>
      <c r="AL59" s="453">
        <v>23</v>
      </c>
      <c r="AM59" s="453">
        <v>0</v>
      </c>
      <c r="AN59" s="453">
        <v>0</v>
      </c>
      <c r="AO59" s="453">
        <v>0</v>
      </c>
      <c r="AP59" s="454">
        <f>SUM(S59:AO59)+R59+C59+D59</f>
        <v>1542</v>
      </c>
    </row>
    <row r="60" spans="1:42" s="216" customFormat="1" ht="21" customHeight="1" x14ac:dyDescent="0.35">
      <c r="A60" s="224"/>
      <c r="B60" s="215" t="s">
        <v>80</v>
      </c>
      <c r="C60" s="453">
        <v>0</v>
      </c>
      <c r="D60" s="453">
        <v>0</v>
      </c>
      <c r="E60" s="453">
        <v>0</v>
      </c>
      <c r="F60" s="453">
        <v>0</v>
      </c>
      <c r="G60" s="453">
        <v>0</v>
      </c>
      <c r="H60" s="453">
        <v>0</v>
      </c>
      <c r="I60" s="453">
        <v>0</v>
      </c>
      <c r="J60" s="453">
        <v>0</v>
      </c>
      <c r="K60" s="453">
        <v>0</v>
      </c>
      <c r="L60" s="453">
        <v>0</v>
      </c>
      <c r="M60" s="453">
        <v>0</v>
      </c>
      <c r="N60" s="453">
        <v>0</v>
      </c>
      <c r="O60" s="453">
        <v>0</v>
      </c>
      <c r="P60" s="453">
        <v>0</v>
      </c>
      <c r="Q60" s="453">
        <v>0</v>
      </c>
      <c r="R60" s="453">
        <f>SUM(E60:Q60)</f>
        <v>0</v>
      </c>
      <c r="S60" s="453">
        <v>0</v>
      </c>
      <c r="T60" s="453">
        <v>0</v>
      </c>
      <c r="U60" s="453">
        <v>0</v>
      </c>
      <c r="V60" s="453">
        <v>0</v>
      </c>
      <c r="W60" s="453">
        <v>39</v>
      </c>
      <c r="X60" s="453">
        <v>26</v>
      </c>
      <c r="Y60" s="453">
        <v>0</v>
      </c>
      <c r="Z60" s="453">
        <v>0</v>
      </c>
      <c r="AA60" s="453">
        <v>0</v>
      </c>
      <c r="AB60" s="453">
        <v>1</v>
      </c>
      <c r="AC60" s="453">
        <v>0</v>
      </c>
      <c r="AD60" s="453">
        <v>0</v>
      </c>
      <c r="AE60" s="453">
        <v>0</v>
      </c>
      <c r="AF60" s="453">
        <v>0</v>
      </c>
      <c r="AG60" s="453">
        <v>1</v>
      </c>
      <c r="AH60" s="453">
        <v>259</v>
      </c>
      <c r="AI60" s="453">
        <v>325</v>
      </c>
      <c r="AJ60" s="453">
        <v>7</v>
      </c>
      <c r="AK60" s="453">
        <v>12</v>
      </c>
      <c r="AL60" s="453">
        <v>2</v>
      </c>
      <c r="AM60" s="453">
        <v>0</v>
      </c>
      <c r="AN60" s="453">
        <v>0</v>
      </c>
      <c r="AO60" s="453">
        <v>0</v>
      </c>
      <c r="AP60" s="454">
        <f>SUM(S60:AO60)+R60+C60+D60</f>
        <v>672</v>
      </c>
    </row>
    <row r="61" spans="1:42" s="220" customFormat="1" ht="26.4" customHeight="1" x14ac:dyDescent="0.35">
      <c r="A61" s="218" t="s">
        <v>81</v>
      </c>
      <c r="B61" s="225"/>
      <c r="C61" s="457">
        <f t="shared" ref="C61:AP61" si="22">SUM(C62:C64)</f>
        <v>0</v>
      </c>
      <c r="D61" s="457">
        <f t="shared" si="22"/>
        <v>0</v>
      </c>
      <c r="E61" s="457">
        <f t="shared" si="22"/>
        <v>0</v>
      </c>
      <c r="F61" s="457">
        <f t="shared" si="22"/>
        <v>0</v>
      </c>
      <c r="G61" s="457">
        <f t="shared" si="22"/>
        <v>0</v>
      </c>
      <c r="H61" s="457">
        <f t="shared" si="22"/>
        <v>0</v>
      </c>
      <c r="I61" s="457">
        <f t="shared" si="22"/>
        <v>0</v>
      </c>
      <c r="J61" s="457">
        <f t="shared" si="22"/>
        <v>0</v>
      </c>
      <c r="K61" s="457">
        <f t="shared" si="22"/>
        <v>0</v>
      </c>
      <c r="L61" s="457">
        <f t="shared" si="22"/>
        <v>0</v>
      </c>
      <c r="M61" s="457">
        <f t="shared" si="22"/>
        <v>0</v>
      </c>
      <c r="N61" s="457">
        <f t="shared" si="22"/>
        <v>0</v>
      </c>
      <c r="O61" s="457">
        <f t="shared" si="22"/>
        <v>0</v>
      </c>
      <c r="P61" s="457">
        <f t="shared" si="22"/>
        <v>0</v>
      </c>
      <c r="Q61" s="457">
        <f t="shared" si="22"/>
        <v>537</v>
      </c>
      <c r="R61" s="457">
        <f t="shared" si="22"/>
        <v>537</v>
      </c>
      <c r="S61" s="457">
        <f t="shared" si="22"/>
        <v>2</v>
      </c>
      <c r="T61" s="457">
        <f t="shared" si="22"/>
        <v>421</v>
      </c>
      <c r="U61" s="457">
        <f t="shared" si="22"/>
        <v>0</v>
      </c>
      <c r="V61" s="457">
        <f t="shared" si="22"/>
        <v>0</v>
      </c>
      <c r="W61" s="457">
        <f t="shared" si="22"/>
        <v>1468</v>
      </c>
      <c r="X61" s="457">
        <f t="shared" si="22"/>
        <v>95</v>
      </c>
      <c r="Y61" s="457">
        <f t="shared" si="22"/>
        <v>35</v>
      </c>
      <c r="Z61" s="457">
        <f t="shared" si="22"/>
        <v>86</v>
      </c>
      <c r="AA61" s="457">
        <f t="shared" si="22"/>
        <v>0</v>
      </c>
      <c r="AB61" s="457">
        <f t="shared" si="22"/>
        <v>4</v>
      </c>
      <c r="AC61" s="457">
        <f t="shared" si="22"/>
        <v>0</v>
      </c>
      <c r="AD61" s="457">
        <f t="shared" si="22"/>
        <v>19</v>
      </c>
      <c r="AE61" s="457">
        <f t="shared" si="22"/>
        <v>65</v>
      </c>
      <c r="AF61" s="457">
        <f t="shared" si="22"/>
        <v>0</v>
      </c>
      <c r="AG61" s="457">
        <f t="shared" si="22"/>
        <v>30</v>
      </c>
      <c r="AH61" s="457">
        <f t="shared" si="22"/>
        <v>7421</v>
      </c>
      <c r="AI61" s="457">
        <f t="shared" si="22"/>
        <v>2811</v>
      </c>
      <c r="AJ61" s="457">
        <f t="shared" si="22"/>
        <v>36</v>
      </c>
      <c r="AK61" s="457">
        <f t="shared" si="22"/>
        <v>10</v>
      </c>
      <c r="AL61" s="457">
        <f t="shared" si="22"/>
        <v>33</v>
      </c>
      <c r="AM61" s="457">
        <f t="shared" si="22"/>
        <v>160</v>
      </c>
      <c r="AN61" s="457">
        <f t="shared" si="22"/>
        <v>0</v>
      </c>
      <c r="AO61" s="457">
        <f t="shared" si="22"/>
        <v>0</v>
      </c>
      <c r="AP61" s="458">
        <f t="shared" si="22"/>
        <v>13233</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52</v>
      </c>
      <c r="U62" s="453">
        <v>0</v>
      </c>
      <c r="V62" s="453">
        <v>0</v>
      </c>
      <c r="W62" s="453">
        <v>283</v>
      </c>
      <c r="X62" s="453">
        <v>18</v>
      </c>
      <c r="Y62" s="453">
        <v>0</v>
      </c>
      <c r="Z62" s="453">
        <v>0</v>
      </c>
      <c r="AA62" s="453">
        <v>0</v>
      </c>
      <c r="AB62" s="453">
        <v>1</v>
      </c>
      <c r="AC62" s="453">
        <v>0</v>
      </c>
      <c r="AD62" s="453">
        <v>0</v>
      </c>
      <c r="AE62" s="453">
        <v>0</v>
      </c>
      <c r="AF62" s="453">
        <v>0</v>
      </c>
      <c r="AG62" s="453">
        <v>6</v>
      </c>
      <c r="AH62" s="453">
        <v>638</v>
      </c>
      <c r="AI62" s="453">
        <v>499</v>
      </c>
      <c r="AJ62" s="453">
        <v>4</v>
      </c>
      <c r="AK62" s="453">
        <v>1</v>
      </c>
      <c r="AL62" s="453">
        <v>25</v>
      </c>
      <c r="AM62" s="453">
        <v>0</v>
      </c>
      <c r="AN62" s="453">
        <v>0</v>
      </c>
      <c r="AO62" s="453">
        <v>0</v>
      </c>
      <c r="AP62" s="454">
        <f>SUM(S62:AO62)+R62+C62+D62</f>
        <v>1527</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537</v>
      </c>
      <c r="R63" s="453">
        <f>SUM(E63:Q63)</f>
        <v>537</v>
      </c>
      <c r="S63" s="453">
        <v>2</v>
      </c>
      <c r="T63" s="453">
        <v>327</v>
      </c>
      <c r="U63" s="453">
        <v>0</v>
      </c>
      <c r="V63" s="453">
        <v>0</v>
      </c>
      <c r="W63" s="453">
        <v>1116</v>
      </c>
      <c r="X63" s="453">
        <v>53</v>
      </c>
      <c r="Y63" s="453">
        <v>35</v>
      </c>
      <c r="Z63" s="453">
        <v>86</v>
      </c>
      <c r="AA63" s="453">
        <v>0</v>
      </c>
      <c r="AB63" s="453">
        <v>3</v>
      </c>
      <c r="AC63" s="453">
        <v>0</v>
      </c>
      <c r="AD63" s="453">
        <v>19</v>
      </c>
      <c r="AE63" s="453">
        <v>65</v>
      </c>
      <c r="AF63" s="453">
        <v>0</v>
      </c>
      <c r="AG63" s="453">
        <v>22</v>
      </c>
      <c r="AH63" s="453">
        <v>5354</v>
      </c>
      <c r="AI63" s="453">
        <v>2034</v>
      </c>
      <c r="AJ63" s="453">
        <v>32</v>
      </c>
      <c r="AK63" s="453">
        <v>8</v>
      </c>
      <c r="AL63" s="453">
        <v>8</v>
      </c>
      <c r="AM63" s="453">
        <v>160</v>
      </c>
      <c r="AN63" s="453">
        <v>0</v>
      </c>
      <c r="AO63" s="453">
        <v>0</v>
      </c>
      <c r="AP63" s="454">
        <f>SUM(S63:AO63)+R63+C63+D63</f>
        <v>9861</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42</v>
      </c>
      <c r="U64" s="453">
        <v>0</v>
      </c>
      <c r="V64" s="453">
        <v>0</v>
      </c>
      <c r="W64" s="453">
        <v>69</v>
      </c>
      <c r="X64" s="453">
        <v>24</v>
      </c>
      <c r="Y64" s="453">
        <v>0</v>
      </c>
      <c r="Z64" s="453">
        <v>0</v>
      </c>
      <c r="AA64" s="453">
        <v>0</v>
      </c>
      <c r="AB64" s="453">
        <v>0</v>
      </c>
      <c r="AC64" s="453">
        <v>0</v>
      </c>
      <c r="AD64" s="453">
        <v>0</v>
      </c>
      <c r="AE64" s="453">
        <v>0</v>
      </c>
      <c r="AF64" s="453">
        <v>0</v>
      </c>
      <c r="AG64" s="453">
        <v>2</v>
      </c>
      <c r="AH64" s="453">
        <v>1429</v>
      </c>
      <c r="AI64" s="453">
        <v>278</v>
      </c>
      <c r="AJ64" s="453">
        <v>0</v>
      </c>
      <c r="AK64" s="453">
        <v>1</v>
      </c>
      <c r="AL64" s="453">
        <v>0</v>
      </c>
      <c r="AM64" s="453">
        <v>0</v>
      </c>
      <c r="AN64" s="453">
        <v>0</v>
      </c>
      <c r="AO64" s="453">
        <v>0</v>
      </c>
      <c r="AP64" s="454">
        <f>SUM(S64:AO64)+R64+C64+D64</f>
        <v>1845</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0</v>
      </c>
      <c r="AJ65" s="457">
        <v>0</v>
      </c>
      <c r="AK65" s="457">
        <v>0</v>
      </c>
      <c r="AL65" s="457">
        <v>0</v>
      </c>
      <c r="AM65" s="457">
        <v>0</v>
      </c>
      <c r="AN65" s="457">
        <v>0</v>
      </c>
      <c r="AO65" s="457">
        <v>0</v>
      </c>
      <c r="AP65" s="458">
        <f t="shared" ref="AP65" si="23">SUM(S65:AO65)+R65+C65+D65</f>
        <v>0</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v>0</v>
      </c>
      <c r="S66" s="457">
        <v>4</v>
      </c>
      <c r="T66" s="457">
        <v>17</v>
      </c>
      <c r="U66" s="457">
        <v>0</v>
      </c>
      <c r="V66" s="457">
        <v>0</v>
      </c>
      <c r="W66" s="457">
        <v>60</v>
      </c>
      <c r="X66" s="457">
        <v>3</v>
      </c>
      <c r="Y66" s="457">
        <v>15</v>
      </c>
      <c r="Z66" s="457">
        <v>7</v>
      </c>
      <c r="AA66" s="457">
        <v>0</v>
      </c>
      <c r="AB66" s="457">
        <v>0</v>
      </c>
      <c r="AC66" s="457">
        <v>0</v>
      </c>
      <c r="AD66" s="457">
        <v>0</v>
      </c>
      <c r="AE66" s="457">
        <v>0</v>
      </c>
      <c r="AF66" s="457">
        <v>0</v>
      </c>
      <c r="AG66" s="457">
        <v>10</v>
      </c>
      <c r="AH66" s="457">
        <v>650</v>
      </c>
      <c r="AI66" s="457">
        <v>225</v>
      </c>
      <c r="AJ66" s="457">
        <v>0</v>
      </c>
      <c r="AK66" s="457">
        <v>1</v>
      </c>
      <c r="AL66" s="457">
        <v>4</v>
      </c>
      <c r="AM66" s="457">
        <v>0</v>
      </c>
      <c r="AN66" s="457">
        <v>0</v>
      </c>
      <c r="AO66" s="457">
        <v>0</v>
      </c>
      <c r="AP66" s="458">
        <f t="shared" ref="AP66" si="24">SUM(S66:AO66)+R66+C66+D66</f>
        <v>996</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5">C8+C10+C39</f>
        <v>0</v>
      </c>
      <c r="D68" s="228">
        <f t="shared" si="25"/>
        <v>0</v>
      </c>
      <c r="E68" s="228">
        <f t="shared" si="25"/>
        <v>0</v>
      </c>
      <c r="F68" s="228">
        <f t="shared" si="25"/>
        <v>0</v>
      </c>
      <c r="G68" s="228">
        <f t="shared" si="25"/>
        <v>0</v>
      </c>
      <c r="H68" s="228">
        <f t="shared" si="25"/>
        <v>0</v>
      </c>
      <c r="I68" s="228">
        <f t="shared" si="25"/>
        <v>0</v>
      </c>
      <c r="J68" s="228">
        <f t="shared" si="25"/>
        <v>0</v>
      </c>
      <c r="K68" s="228">
        <f t="shared" si="25"/>
        <v>0</v>
      </c>
      <c r="L68" s="228">
        <f t="shared" si="25"/>
        <v>0</v>
      </c>
      <c r="M68" s="228">
        <f t="shared" si="25"/>
        <v>0</v>
      </c>
      <c r="N68" s="228">
        <f t="shared" si="25"/>
        <v>0</v>
      </c>
      <c r="O68" s="228">
        <f t="shared" si="25"/>
        <v>0</v>
      </c>
      <c r="P68" s="228">
        <f t="shared" si="25"/>
        <v>0</v>
      </c>
      <c r="Q68" s="228">
        <f t="shared" si="25"/>
        <v>2644</v>
      </c>
      <c r="R68" s="228">
        <f t="shared" si="25"/>
        <v>2644</v>
      </c>
      <c r="S68" s="228">
        <f t="shared" si="25"/>
        <v>1205</v>
      </c>
      <c r="T68" s="228">
        <f t="shared" si="25"/>
        <v>5440</v>
      </c>
      <c r="U68" s="228">
        <f t="shared" si="25"/>
        <v>2546</v>
      </c>
      <c r="V68" s="228">
        <f t="shared" si="25"/>
        <v>0</v>
      </c>
      <c r="W68" s="228">
        <f t="shared" si="25"/>
        <v>22162</v>
      </c>
      <c r="X68" s="228">
        <f t="shared" si="25"/>
        <v>763</v>
      </c>
      <c r="Y68" s="228">
        <f t="shared" si="25"/>
        <v>612</v>
      </c>
      <c r="Z68" s="228">
        <f t="shared" si="25"/>
        <v>1497</v>
      </c>
      <c r="AA68" s="228">
        <f t="shared" si="25"/>
        <v>24</v>
      </c>
      <c r="AB68" s="228">
        <f t="shared" si="25"/>
        <v>71</v>
      </c>
      <c r="AC68" s="228">
        <f t="shared" si="25"/>
        <v>95</v>
      </c>
      <c r="AD68" s="228">
        <f t="shared" si="25"/>
        <v>641</v>
      </c>
      <c r="AE68" s="228">
        <f t="shared" si="25"/>
        <v>505</v>
      </c>
      <c r="AF68" s="228">
        <f t="shared" si="25"/>
        <v>58</v>
      </c>
      <c r="AG68" s="228">
        <f t="shared" si="25"/>
        <v>2080</v>
      </c>
      <c r="AH68" s="228">
        <f t="shared" si="25"/>
        <v>121518</v>
      </c>
      <c r="AI68" s="228">
        <f t="shared" si="25"/>
        <v>64543</v>
      </c>
      <c r="AJ68" s="228">
        <f t="shared" si="25"/>
        <v>3449</v>
      </c>
      <c r="AK68" s="228">
        <f t="shared" si="25"/>
        <v>1542</v>
      </c>
      <c r="AL68" s="228">
        <f t="shared" si="25"/>
        <v>2207</v>
      </c>
      <c r="AM68" s="228">
        <f t="shared" si="25"/>
        <v>1964</v>
      </c>
      <c r="AN68" s="228">
        <f t="shared" si="25"/>
        <v>0</v>
      </c>
      <c r="AO68" s="228">
        <f t="shared" si="25"/>
        <v>0</v>
      </c>
      <c r="AP68" s="229">
        <f t="shared" si="25"/>
        <v>235566</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31"/>
  <sheetViews>
    <sheetView zoomScaleNormal="100" zoomScaleSheetLayoutView="100" workbookViewId="0">
      <selection sqref="A1:N1"/>
    </sheetView>
  </sheetViews>
  <sheetFormatPr defaultColWidth="8.88671875" defaultRowHeight="13.2" x14ac:dyDescent="0.25"/>
  <cols>
    <col min="1" max="1" width="34.88671875" style="26" customWidth="1"/>
    <col min="2" max="2" width="10.5546875" style="26" customWidth="1"/>
    <col min="3" max="3" width="10.5546875" style="55" customWidth="1"/>
    <col min="4" max="13" width="10.5546875" style="26" customWidth="1"/>
    <col min="14" max="14" width="10.5546875" style="55" customWidth="1"/>
    <col min="15" max="16384" width="8.88671875" style="26"/>
  </cols>
  <sheetData>
    <row r="1" spans="1:14" ht="24.75" customHeight="1" x14ac:dyDescent="0.25">
      <c r="A1" s="495" t="str">
        <f>"Répartition des unités locales et des travailleurs en fonction de l'importance des unités locales au "&amp;Feuil1!A7&amp;" "&amp;Feuil1!A8&amp;" "</f>
        <v xml:space="preserve">Répartition des unités locales et des travailleurs en fonction de l'importance des unités locales au 31 décembre 2022 </v>
      </c>
      <c r="B1" s="496"/>
      <c r="C1" s="496"/>
      <c r="D1" s="496"/>
      <c r="E1" s="496"/>
      <c r="F1" s="496"/>
      <c r="G1" s="496"/>
      <c r="H1" s="496"/>
      <c r="I1" s="496"/>
      <c r="J1" s="496"/>
      <c r="K1" s="496"/>
      <c r="L1" s="496"/>
      <c r="M1" s="496"/>
      <c r="N1" s="496"/>
    </row>
    <row r="2" spans="1:14" ht="17.100000000000001" customHeight="1" x14ac:dyDescent="0.25">
      <c r="A2" s="497" t="s">
        <v>11</v>
      </c>
      <c r="B2" s="497"/>
      <c r="C2" s="497"/>
      <c r="D2" s="497"/>
      <c r="E2" s="497"/>
      <c r="F2" s="497"/>
      <c r="G2" s="497"/>
      <c r="H2" s="497"/>
      <c r="I2" s="497"/>
      <c r="J2" s="497"/>
      <c r="K2" s="497"/>
      <c r="L2" s="497"/>
      <c r="M2" s="497"/>
      <c r="N2" s="497"/>
    </row>
    <row r="3" spans="1:14" ht="9" customHeight="1" x14ac:dyDescent="0.25">
      <c r="A3" s="27"/>
      <c r="B3" s="27"/>
      <c r="C3" s="27"/>
      <c r="D3" s="27"/>
      <c r="E3" s="27"/>
      <c r="F3" s="27"/>
      <c r="G3" s="27"/>
      <c r="H3" s="27"/>
      <c r="I3" s="27"/>
      <c r="J3" s="27"/>
      <c r="K3" s="27"/>
      <c r="L3" s="27"/>
      <c r="M3" s="27"/>
      <c r="N3" s="27"/>
    </row>
    <row r="4" spans="1:14" ht="15.6" customHeight="1" thickBot="1" x14ac:dyDescent="0.3">
      <c r="A4" s="498" t="s">
        <v>13</v>
      </c>
      <c r="B4" s="499"/>
      <c r="C4" s="499"/>
      <c r="D4" s="499"/>
      <c r="E4" s="499"/>
      <c r="F4" s="499"/>
      <c r="G4" s="499"/>
      <c r="H4" s="499"/>
      <c r="I4" s="499"/>
      <c r="J4" s="499"/>
      <c r="K4" s="499"/>
      <c r="L4" s="499"/>
      <c r="M4" s="499"/>
      <c r="N4" s="499"/>
    </row>
    <row r="5" spans="1:14" s="28" customFormat="1" ht="26.1" customHeight="1" x14ac:dyDescent="0.2">
      <c r="A5" s="500" t="s">
        <v>14</v>
      </c>
      <c r="B5" s="502" t="s">
        <v>15</v>
      </c>
      <c r="C5" s="482"/>
      <c r="D5" s="503" t="s">
        <v>5</v>
      </c>
      <c r="E5" s="481"/>
      <c r="F5" s="482"/>
      <c r="G5" s="503" t="s">
        <v>6</v>
      </c>
      <c r="H5" s="502"/>
      <c r="I5" s="504"/>
      <c r="J5" s="503" t="s">
        <v>7</v>
      </c>
      <c r="K5" s="502"/>
      <c r="L5" s="504"/>
      <c r="M5" s="502" t="s">
        <v>8</v>
      </c>
      <c r="N5" s="505"/>
    </row>
    <row r="6" spans="1:14" s="34" customFormat="1" ht="26.1" customHeight="1" x14ac:dyDescent="0.2">
      <c r="A6" s="501"/>
      <c r="B6" s="29" t="s">
        <v>16</v>
      </c>
      <c r="C6" s="30" t="s">
        <v>17</v>
      </c>
      <c r="D6" s="31" t="s">
        <v>9</v>
      </c>
      <c r="E6" s="31" t="s">
        <v>10</v>
      </c>
      <c r="F6" s="29" t="s">
        <v>11</v>
      </c>
      <c r="G6" s="31" t="s">
        <v>9</v>
      </c>
      <c r="H6" s="31" t="s">
        <v>10</v>
      </c>
      <c r="I6" s="29" t="s">
        <v>11</v>
      </c>
      <c r="J6" s="31" t="s">
        <v>9</v>
      </c>
      <c r="K6" s="31" t="s">
        <v>10</v>
      </c>
      <c r="L6" s="29" t="s">
        <v>11</v>
      </c>
      <c r="M6" s="32" t="s">
        <v>16</v>
      </c>
      <c r="N6" s="33" t="s">
        <v>17</v>
      </c>
    </row>
    <row r="7" spans="1:14" s="40" customFormat="1" ht="24.75" customHeight="1" x14ac:dyDescent="0.2">
      <c r="A7" s="35" t="s">
        <v>18</v>
      </c>
      <c r="B7" s="36"/>
      <c r="C7" s="37"/>
      <c r="D7" s="38"/>
      <c r="E7" s="38"/>
      <c r="F7" s="38"/>
      <c r="G7" s="38"/>
      <c r="H7" s="38"/>
      <c r="I7" s="38"/>
      <c r="J7" s="38"/>
      <c r="K7" s="38"/>
      <c r="L7" s="38"/>
      <c r="M7" s="38"/>
      <c r="N7" s="39"/>
    </row>
    <row r="8" spans="1:14" s="40" customFormat="1" ht="24.75" customHeight="1" x14ac:dyDescent="0.2">
      <c r="A8" s="41" t="s">
        <v>19</v>
      </c>
      <c r="B8" s="42">
        <v>190770</v>
      </c>
      <c r="C8" s="43">
        <f>B8*100/B$17</f>
        <v>62.475028982754445</v>
      </c>
      <c r="D8" s="42">
        <v>96543</v>
      </c>
      <c r="E8" s="42">
        <v>43756</v>
      </c>
      <c r="F8" s="42">
        <f>D8+E8</f>
        <v>140299</v>
      </c>
      <c r="G8" s="42">
        <v>66272</v>
      </c>
      <c r="H8" s="42">
        <v>128734</v>
      </c>
      <c r="I8" s="42">
        <f>G8+H8</f>
        <v>195006</v>
      </c>
      <c r="J8" s="42">
        <v>1230</v>
      </c>
      <c r="K8" s="42">
        <v>1357</v>
      </c>
      <c r="L8" s="42">
        <f>J8+K8</f>
        <v>2587</v>
      </c>
      <c r="M8" s="42">
        <f>F8+I8+L8</f>
        <v>337892</v>
      </c>
      <c r="N8" s="44">
        <f>M8*100/M$17</f>
        <v>8.002673463060713</v>
      </c>
    </row>
    <row r="9" spans="1:14" s="45" customFormat="1" ht="24.75" customHeight="1" x14ac:dyDescent="0.2">
      <c r="A9" s="41" t="s">
        <v>20</v>
      </c>
      <c r="B9" s="42">
        <v>47690</v>
      </c>
      <c r="C9" s="43">
        <f t="shared" ref="C9:C16" si="0">B9*100/B$17</f>
        <v>15.617938523811707</v>
      </c>
      <c r="D9" s="42">
        <v>91143</v>
      </c>
      <c r="E9" s="42">
        <v>35128</v>
      </c>
      <c r="F9" s="42">
        <f t="shared" ref="F9:F17" si="1">D9+E9</f>
        <v>126271</v>
      </c>
      <c r="G9" s="42">
        <v>67390</v>
      </c>
      <c r="H9" s="42">
        <v>112976</v>
      </c>
      <c r="I9" s="42">
        <f t="shared" ref="I9:I17" si="2">G9+H9</f>
        <v>180366</v>
      </c>
      <c r="J9" s="42">
        <v>2228</v>
      </c>
      <c r="K9" s="42">
        <v>3293</v>
      </c>
      <c r="L9" s="42">
        <f t="shared" ref="L9:L17" si="3">J9+K9</f>
        <v>5521</v>
      </c>
      <c r="M9" s="42">
        <f t="shared" ref="M9:M16" si="4">F9+I9+L9</f>
        <v>312158</v>
      </c>
      <c r="N9" s="44">
        <f t="shared" ref="N9:N16" si="5">M9*100/M$17</f>
        <v>7.3931864112855763</v>
      </c>
    </row>
    <row r="10" spans="1:14" s="45" customFormat="1" ht="24.75" customHeight="1" x14ac:dyDescent="0.2">
      <c r="A10" s="41" t="s">
        <v>21</v>
      </c>
      <c r="B10" s="42">
        <v>29102</v>
      </c>
      <c r="C10" s="43">
        <f t="shared" si="0"/>
        <v>9.5305776246585925</v>
      </c>
      <c r="D10" s="42">
        <v>109120</v>
      </c>
      <c r="E10" s="42">
        <v>37393</v>
      </c>
      <c r="F10" s="42">
        <f t="shared" si="1"/>
        <v>146513</v>
      </c>
      <c r="G10" s="42">
        <v>89972</v>
      </c>
      <c r="H10" s="42">
        <v>134242</v>
      </c>
      <c r="I10" s="42">
        <f t="shared" si="2"/>
        <v>224214</v>
      </c>
      <c r="J10" s="42">
        <v>6849</v>
      </c>
      <c r="K10" s="42">
        <v>17815</v>
      </c>
      <c r="L10" s="42">
        <f t="shared" si="3"/>
        <v>24664</v>
      </c>
      <c r="M10" s="42">
        <f t="shared" si="4"/>
        <v>395391</v>
      </c>
      <c r="N10" s="44">
        <f t="shared" si="5"/>
        <v>9.3644864726984895</v>
      </c>
    </row>
    <row r="11" spans="1:14" s="45" customFormat="1" ht="24.75" customHeight="1" x14ac:dyDescent="0.2">
      <c r="A11" s="41" t="s">
        <v>22</v>
      </c>
      <c r="B11" s="42">
        <v>22711</v>
      </c>
      <c r="C11" s="43">
        <f t="shared" si="0"/>
        <v>7.4375970185424132</v>
      </c>
      <c r="D11" s="42">
        <v>164586</v>
      </c>
      <c r="E11" s="42">
        <v>65404</v>
      </c>
      <c r="F11" s="42">
        <f t="shared" si="1"/>
        <v>229990</v>
      </c>
      <c r="G11" s="42">
        <v>150609</v>
      </c>
      <c r="H11" s="42">
        <v>203516</v>
      </c>
      <c r="I11" s="42">
        <f t="shared" si="2"/>
        <v>354125</v>
      </c>
      <c r="J11" s="42">
        <v>26513</v>
      </c>
      <c r="K11" s="42">
        <v>81276</v>
      </c>
      <c r="L11" s="42">
        <f t="shared" si="3"/>
        <v>107789</v>
      </c>
      <c r="M11" s="42">
        <f t="shared" si="4"/>
        <v>691904</v>
      </c>
      <c r="N11" s="44">
        <f t="shared" si="5"/>
        <v>16.38713488270086</v>
      </c>
    </row>
    <row r="12" spans="1:14" s="45" customFormat="1" ht="24.75" customHeight="1" x14ac:dyDescent="0.2">
      <c r="A12" s="41" t="s">
        <v>23</v>
      </c>
      <c r="B12" s="42">
        <v>8346</v>
      </c>
      <c r="C12" s="43">
        <f t="shared" si="0"/>
        <v>2.7332211138547389</v>
      </c>
      <c r="D12" s="42">
        <v>111913</v>
      </c>
      <c r="E12" s="42">
        <v>78662</v>
      </c>
      <c r="F12" s="42">
        <f t="shared" si="1"/>
        <v>190575</v>
      </c>
      <c r="G12" s="42">
        <v>125519</v>
      </c>
      <c r="H12" s="42">
        <v>176414</v>
      </c>
      <c r="I12" s="42">
        <f t="shared" si="2"/>
        <v>301933</v>
      </c>
      <c r="J12" s="42">
        <v>36493</v>
      </c>
      <c r="K12" s="42">
        <v>53580</v>
      </c>
      <c r="L12" s="42">
        <f t="shared" si="3"/>
        <v>90073</v>
      </c>
      <c r="M12" s="42">
        <f t="shared" si="4"/>
        <v>582581</v>
      </c>
      <c r="N12" s="44">
        <f t="shared" si="5"/>
        <v>13.797916224069741</v>
      </c>
    </row>
    <row r="13" spans="1:14" s="45" customFormat="1" ht="24.75" customHeight="1" x14ac:dyDescent="0.2">
      <c r="A13" s="41" t="s">
        <v>24</v>
      </c>
      <c r="B13" s="42">
        <v>4204</v>
      </c>
      <c r="C13" s="43">
        <f t="shared" si="0"/>
        <v>1.3767627082009732</v>
      </c>
      <c r="D13" s="42">
        <v>108560</v>
      </c>
      <c r="E13" s="42">
        <v>77127</v>
      </c>
      <c r="F13" s="42">
        <f t="shared" si="1"/>
        <v>185687</v>
      </c>
      <c r="G13" s="42">
        <v>120670</v>
      </c>
      <c r="H13" s="42">
        <v>165130</v>
      </c>
      <c r="I13" s="42">
        <f t="shared" si="2"/>
        <v>285800</v>
      </c>
      <c r="J13" s="42">
        <v>46023</v>
      </c>
      <c r="K13" s="42">
        <v>57165</v>
      </c>
      <c r="L13" s="42">
        <f t="shared" si="3"/>
        <v>103188</v>
      </c>
      <c r="M13" s="42">
        <f t="shared" si="4"/>
        <v>574675</v>
      </c>
      <c r="N13" s="44">
        <f t="shared" si="5"/>
        <v>13.610669599707643</v>
      </c>
    </row>
    <row r="14" spans="1:14" s="45" customFormat="1" ht="24.75" customHeight="1" x14ac:dyDescent="0.2">
      <c r="A14" s="41" t="s">
        <v>25</v>
      </c>
      <c r="B14" s="42">
        <v>1824</v>
      </c>
      <c r="C14" s="43">
        <f t="shared" si="0"/>
        <v>0.59733948138881432</v>
      </c>
      <c r="D14" s="42">
        <v>116833</v>
      </c>
      <c r="E14" s="42">
        <v>63737</v>
      </c>
      <c r="F14" s="42">
        <f t="shared" si="1"/>
        <v>180570</v>
      </c>
      <c r="G14" s="42">
        <v>134094</v>
      </c>
      <c r="H14" s="42">
        <v>148820</v>
      </c>
      <c r="I14" s="42">
        <f t="shared" si="2"/>
        <v>282914</v>
      </c>
      <c r="J14" s="42">
        <v>48272</v>
      </c>
      <c r="K14" s="42">
        <v>36168</v>
      </c>
      <c r="L14" s="42">
        <f t="shared" si="3"/>
        <v>84440</v>
      </c>
      <c r="M14" s="42">
        <f t="shared" si="4"/>
        <v>547924</v>
      </c>
      <c r="N14" s="44">
        <f t="shared" si="5"/>
        <v>12.977095801540367</v>
      </c>
    </row>
    <row r="15" spans="1:14" s="46" customFormat="1" ht="24.75" customHeight="1" x14ac:dyDescent="0.25">
      <c r="A15" s="41" t="s">
        <v>26</v>
      </c>
      <c r="B15" s="42">
        <v>467</v>
      </c>
      <c r="C15" s="43">
        <f t="shared" si="0"/>
        <v>0.15293724660557909</v>
      </c>
      <c r="D15" s="42">
        <v>61157</v>
      </c>
      <c r="E15" s="42">
        <v>42241</v>
      </c>
      <c r="F15" s="42">
        <f t="shared" si="1"/>
        <v>103398</v>
      </c>
      <c r="G15" s="42">
        <v>78654</v>
      </c>
      <c r="H15" s="42">
        <v>94632</v>
      </c>
      <c r="I15" s="42">
        <f t="shared" si="2"/>
        <v>173286</v>
      </c>
      <c r="J15" s="42">
        <v>25168</v>
      </c>
      <c r="K15" s="42">
        <v>21545</v>
      </c>
      <c r="L15" s="42">
        <f t="shared" si="3"/>
        <v>46713</v>
      </c>
      <c r="M15" s="42">
        <f t="shared" si="4"/>
        <v>323397</v>
      </c>
      <c r="N15" s="44">
        <f t="shared" si="5"/>
        <v>7.6593721956525913</v>
      </c>
    </row>
    <row r="16" spans="1:14" s="48" customFormat="1" ht="24.75" customHeight="1" x14ac:dyDescent="0.25">
      <c r="A16" s="47" t="s">
        <v>27</v>
      </c>
      <c r="B16" s="42">
        <v>240</v>
      </c>
      <c r="C16" s="43">
        <f t="shared" si="0"/>
        <v>7.8597300182738722E-2</v>
      </c>
      <c r="D16" s="42">
        <v>74250</v>
      </c>
      <c r="E16" s="42">
        <v>31219</v>
      </c>
      <c r="F16" s="42">
        <f t="shared" si="1"/>
        <v>105469</v>
      </c>
      <c r="G16" s="42">
        <v>116327</v>
      </c>
      <c r="H16" s="42">
        <v>159278</v>
      </c>
      <c r="I16" s="42">
        <f t="shared" si="2"/>
        <v>275605</v>
      </c>
      <c r="J16" s="42">
        <v>42790</v>
      </c>
      <c r="K16" s="42">
        <v>32453</v>
      </c>
      <c r="L16" s="42">
        <f t="shared" si="3"/>
        <v>75243</v>
      </c>
      <c r="M16" s="42">
        <f t="shared" si="4"/>
        <v>456317</v>
      </c>
      <c r="N16" s="44">
        <f t="shared" si="5"/>
        <v>10.807464949284018</v>
      </c>
    </row>
    <row r="17" spans="1:14" ht="24.75" customHeight="1" thickBot="1" x14ac:dyDescent="0.3">
      <c r="A17" s="49" t="s">
        <v>11</v>
      </c>
      <c r="B17" s="50">
        <f>SUM(B8:B16)</f>
        <v>305354</v>
      </c>
      <c r="C17" s="51">
        <f>SUM(C8:C16)</f>
        <v>100</v>
      </c>
      <c r="D17" s="50">
        <f>SUM(D8:D16)</f>
        <v>934105</v>
      </c>
      <c r="E17" s="50">
        <f>SUM(E8:E16)</f>
        <v>474667</v>
      </c>
      <c r="F17" s="50">
        <f t="shared" si="1"/>
        <v>1408772</v>
      </c>
      <c r="G17" s="50">
        <f>SUM(G8:G16)</f>
        <v>949507</v>
      </c>
      <c r="H17" s="50">
        <f>SUM(H8:H16)</f>
        <v>1323742</v>
      </c>
      <c r="I17" s="50">
        <f t="shared" si="2"/>
        <v>2273249</v>
      </c>
      <c r="J17" s="50">
        <f>SUM(J8:J16)</f>
        <v>235566</v>
      </c>
      <c r="K17" s="50">
        <f>SUM(K8:K16)</f>
        <v>304652</v>
      </c>
      <c r="L17" s="50">
        <f t="shared" si="3"/>
        <v>540218</v>
      </c>
      <c r="M17" s="50">
        <f>SUM(M8:M16)</f>
        <v>4222239</v>
      </c>
      <c r="N17" s="52">
        <f>SUM(N8:N16)</f>
        <v>100</v>
      </c>
    </row>
    <row r="18" spans="1:14" s="45" customFormat="1" ht="8.1" customHeight="1" x14ac:dyDescent="0.2">
      <c r="A18" s="40"/>
      <c r="B18" s="40"/>
      <c r="C18" s="53"/>
      <c r="D18" s="40"/>
      <c r="E18" s="40"/>
      <c r="F18" s="40"/>
      <c r="G18" s="40"/>
      <c r="H18" s="40"/>
      <c r="I18" s="40"/>
      <c r="J18" s="40"/>
      <c r="K18" s="40"/>
      <c r="L18" s="40"/>
      <c r="M18" s="40"/>
      <c r="N18" s="54"/>
    </row>
    <row r="27" spans="1:14" ht="15.6" customHeight="1" x14ac:dyDescent="0.25"/>
    <row r="31" spans="1:14" ht="21" customHeight="1" x14ac:dyDescent="0.25"/>
  </sheetData>
  <mergeCells count="9">
    <mergeCell ref="A1:N1"/>
    <mergeCell ref="A2:N2"/>
    <mergeCell ref="A4:N4"/>
    <mergeCell ref="A5:A6"/>
    <mergeCell ref="B5:C5"/>
    <mergeCell ref="D5:F5"/>
    <mergeCell ref="G5:I5"/>
    <mergeCell ref="J5:L5"/>
    <mergeCell ref="M5:N5"/>
  </mergeCells>
  <printOptions horizontalCentered="1"/>
  <pageMargins left="0.59055118110236227" right="0.59055118110236227" top="1.7322834645669292" bottom="0.78740157480314965" header="0" footer="0"/>
  <pageSetup paperSize="9" scale="7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P147"/>
  <sheetViews>
    <sheetView showGridLines="0" view="pageBreakPreview" topLeftCell="AC49" zoomScale="85" zoomScaleNormal="80" zoomScaleSheetLayoutView="85" workbookViewId="0">
      <selection activeCell="AP65" sqref="AP65:AP66"/>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197</v>
      </c>
      <c r="B1" s="550"/>
      <c r="C1" s="550"/>
      <c r="D1" s="550"/>
      <c r="E1" s="550"/>
      <c r="F1" s="550"/>
      <c r="G1" s="550"/>
      <c r="H1" s="550"/>
      <c r="I1" s="550"/>
      <c r="J1" s="550"/>
      <c r="K1" s="550"/>
      <c r="L1" s="550"/>
      <c r="M1" s="550"/>
      <c r="N1" s="550"/>
      <c r="O1" s="550"/>
      <c r="P1" s="550"/>
      <c r="Q1" s="550"/>
      <c r="R1" s="550"/>
      <c r="S1" s="550"/>
      <c r="T1" s="550"/>
      <c r="U1" s="550"/>
      <c r="V1" s="367" t="str">
        <f>"et par lieu de travail au "&amp;Feuil1!A7&amp;" "&amp;Feuil1!A8&amp;""</f>
        <v>et par lieu de travail au 31 décembre 2022</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4">
      <c r="A2" s="194"/>
      <c r="B2" s="194"/>
      <c r="C2" s="194"/>
      <c r="D2" s="194"/>
      <c r="E2" s="194"/>
      <c r="F2" s="194"/>
      <c r="G2" s="194"/>
      <c r="H2" s="194"/>
      <c r="I2" s="194"/>
      <c r="J2" s="194"/>
      <c r="K2" s="194"/>
      <c r="T2" s="196"/>
      <c r="U2" s="235" t="s">
        <v>200</v>
      </c>
      <c r="V2" s="236" t="s">
        <v>207</v>
      </c>
    </row>
    <row r="3" spans="1:42" s="197" customFormat="1" ht="27.9" customHeight="1" x14ac:dyDescent="0.4">
      <c r="T3" s="198"/>
      <c r="U3" s="235" t="s">
        <v>7</v>
      </c>
      <c r="V3" s="236" t="s">
        <v>10</v>
      </c>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213</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 t="shared" ref="C8:AP8" si="0">C9</f>
        <v>0</v>
      </c>
      <c r="D8" s="451">
        <f t="shared" si="0"/>
        <v>0</v>
      </c>
      <c r="E8" s="451">
        <f t="shared" si="0"/>
        <v>0</v>
      </c>
      <c r="F8" s="451">
        <f t="shared" si="0"/>
        <v>0</v>
      </c>
      <c r="G8" s="451">
        <f t="shared" si="0"/>
        <v>0</v>
      </c>
      <c r="H8" s="451">
        <f t="shared" si="0"/>
        <v>0</v>
      </c>
      <c r="I8" s="451">
        <f t="shared" si="0"/>
        <v>0</v>
      </c>
      <c r="J8" s="451">
        <f t="shared" si="0"/>
        <v>0</v>
      </c>
      <c r="K8" s="451">
        <f t="shared" si="0"/>
        <v>0</v>
      </c>
      <c r="L8" s="451">
        <f t="shared" si="0"/>
        <v>0</v>
      </c>
      <c r="M8" s="451">
        <f t="shared" si="0"/>
        <v>0</v>
      </c>
      <c r="N8" s="451">
        <f t="shared" si="0"/>
        <v>0</v>
      </c>
      <c r="O8" s="451">
        <f t="shared" si="0"/>
        <v>0</v>
      </c>
      <c r="P8" s="451">
        <f t="shared" si="0"/>
        <v>0</v>
      </c>
      <c r="Q8" s="451">
        <f t="shared" si="0"/>
        <v>8</v>
      </c>
      <c r="R8" s="451">
        <f t="shared" si="0"/>
        <v>8</v>
      </c>
      <c r="S8" s="451">
        <f t="shared" si="0"/>
        <v>0</v>
      </c>
      <c r="T8" s="451">
        <f t="shared" si="0"/>
        <v>269</v>
      </c>
      <c r="U8" s="451">
        <f t="shared" si="0"/>
        <v>21</v>
      </c>
      <c r="V8" s="451">
        <f t="shared" si="0"/>
        <v>0</v>
      </c>
      <c r="W8" s="451">
        <f t="shared" si="0"/>
        <v>1996</v>
      </c>
      <c r="X8" s="451">
        <f t="shared" si="0"/>
        <v>86</v>
      </c>
      <c r="Y8" s="451">
        <f t="shared" si="0"/>
        <v>201</v>
      </c>
      <c r="Z8" s="451">
        <f t="shared" si="0"/>
        <v>234</v>
      </c>
      <c r="AA8" s="451">
        <f t="shared" si="0"/>
        <v>5</v>
      </c>
      <c r="AB8" s="451">
        <f t="shared" si="0"/>
        <v>18</v>
      </c>
      <c r="AC8" s="451">
        <f t="shared" si="0"/>
        <v>58</v>
      </c>
      <c r="AD8" s="451">
        <f t="shared" si="0"/>
        <v>612</v>
      </c>
      <c r="AE8" s="451">
        <f t="shared" si="0"/>
        <v>153</v>
      </c>
      <c r="AF8" s="451">
        <f t="shared" si="0"/>
        <v>10</v>
      </c>
      <c r="AG8" s="451">
        <f t="shared" si="0"/>
        <v>598</v>
      </c>
      <c r="AH8" s="451">
        <f t="shared" si="0"/>
        <v>29898</v>
      </c>
      <c r="AI8" s="451">
        <f t="shared" si="0"/>
        <v>20886</v>
      </c>
      <c r="AJ8" s="451">
        <f t="shared" si="0"/>
        <v>866</v>
      </c>
      <c r="AK8" s="451">
        <f t="shared" si="0"/>
        <v>967</v>
      </c>
      <c r="AL8" s="451">
        <f t="shared" si="0"/>
        <v>302</v>
      </c>
      <c r="AM8" s="451">
        <f t="shared" si="0"/>
        <v>33</v>
      </c>
      <c r="AN8" s="451">
        <f t="shared" si="0"/>
        <v>0</v>
      </c>
      <c r="AO8" s="451">
        <f t="shared" si="0"/>
        <v>0</v>
      </c>
      <c r="AP8" s="452">
        <f t="shared" si="0"/>
        <v>57221</v>
      </c>
    </row>
    <row r="9" spans="1:42" s="216" customFormat="1" ht="21" customHeight="1" x14ac:dyDescent="0.35">
      <c r="A9" s="214"/>
      <c r="B9" s="215" t="s">
        <v>35</v>
      </c>
      <c r="C9" s="453">
        <v>0</v>
      </c>
      <c r="D9" s="453">
        <v>0</v>
      </c>
      <c r="E9" s="453">
        <v>0</v>
      </c>
      <c r="F9" s="453">
        <v>0</v>
      </c>
      <c r="G9" s="453">
        <v>0</v>
      </c>
      <c r="H9" s="453">
        <v>0</v>
      </c>
      <c r="I9" s="453">
        <v>0</v>
      </c>
      <c r="J9" s="453">
        <v>0</v>
      </c>
      <c r="K9" s="453">
        <v>0</v>
      </c>
      <c r="L9" s="453">
        <v>0</v>
      </c>
      <c r="M9" s="453">
        <v>0</v>
      </c>
      <c r="N9" s="453">
        <v>0</v>
      </c>
      <c r="O9" s="453">
        <v>0</v>
      </c>
      <c r="P9" s="453">
        <v>0</v>
      </c>
      <c r="Q9" s="453">
        <v>8</v>
      </c>
      <c r="R9" s="453">
        <f>SUM(E9:Q9)</f>
        <v>8</v>
      </c>
      <c r="S9" s="453">
        <v>0</v>
      </c>
      <c r="T9" s="453">
        <v>269</v>
      </c>
      <c r="U9" s="453">
        <v>21</v>
      </c>
      <c r="V9" s="453">
        <v>0</v>
      </c>
      <c r="W9" s="453">
        <v>1996</v>
      </c>
      <c r="X9" s="453">
        <v>86</v>
      </c>
      <c r="Y9" s="453">
        <v>201</v>
      </c>
      <c r="Z9" s="453">
        <v>234</v>
      </c>
      <c r="AA9" s="453">
        <v>5</v>
      </c>
      <c r="AB9" s="453">
        <v>18</v>
      </c>
      <c r="AC9" s="453">
        <v>58</v>
      </c>
      <c r="AD9" s="453">
        <v>612</v>
      </c>
      <c r="AE9" s="453">
        <v>153</v>
      </c>
      <c r="AF9" s="453">
        <v>10</v>
      </c>
      <c r="AG9" s="453">
        <v>598</v>
      </c>
      <c r="AH9" s="453">
        <v>29898</v>
      </c>
      <c r="AI9" s="453">
        <v>20886</v>
      </c>
      <c r="AJ9" s="453">
        <v>866</v>
      </c>
      <c r="AK9" s="453">
        <v>967</v>
      </c>
      <c r="AL9" s="453">
        <v>302</v>
      </c>
      <c r="AM9" s="453">
        <v>33</v>
      </c>
      <c r="AN9" s="453">
        <v>0</v>
      </c>
      <c r="AO9" s="453">
        <v>0</v>
      </c>
      <c r="AP9" s="454">
        <f>SUM(S9:AO9)+R9+C9+D9</f>
        <v>57221</v>
      </c>
    </row>
    <row r="10" spans="1:42" s="213" customFormat="1" ht="33.9" customHeight="1" x14ac:dyDescent="0.35">
      <c r="A10" s="211" t="s">
        <v>36</v>
      </c>
      <c r="B10" s="217"/>
      <c r="C10" s="455">
        <f>C11+C15+C18+C22+C29+C38</f>
        <v>0</v>
      </c>
      <c r="D10" s="455">
        <f t="shared" ref="D10:AP10" si="1">D11+D15+D18+D22+D29+D38</f>
        <v>0</v>
      </c>
      <c r="E10" s="455">
        <f t="shared" si="1"/>
        <v>0</v>
      </c>
      <c r="F10" s="455">
        <f t="shared" si="1"/>
        <v>0</v>
      </c>
      <c r="G10" s="455">
        <f t="shared" si="1"/>
        <v>0</v>
      </c>
      <c r="H10" s="455">
        <f t="shared" si="1"/>
        <v>0</v>
      </c>
      <c r="I10" s="455">
        <f t="shared" si="1"/>
        <v>0</v>
      </c>
      <c r="J10" s="455">
        <f t="shared" si="1"/>
        <v>0</v>
      </c>
      <c r="K10" s="455">
        <f t="shared" si="1"/>
        <v>0</v>
      </c>
      <c r="L10" s="455">
        <f t="shared" si="1"/>
        <v>0</v>
      </c>
      <c r="M10" s="455">
        <f t="shared" si="1"/>
        <v>0</v>
      </c>
      <c r="N10" s="455">
        <f t="shared" si="1"/>
        <v>0</v>
      </c>
      <c r="O10" s="455">
        <f t="shared" si="1"/>
        <v>0</v>
      </c>
      <c r="P10" s="455">
        <f t="shared" si="1"/>
        <v>0</v>
      </c>
      <c r="Q10" s="455">
        <f t="shared" si="1"/>
        <v>34</v>
      </c>
      <c r="R10" s="455">
        <f t="shared" si="1"/>
        <v>34</v>
      </c>
      <c r="S10" s="455">
        <f t="shared" si="1"/>
        <v>119</v>
      </c>
      <c r="T10" s="455">
        <f t="shared" si="1"/>
        <v>614</v>
      </c>
      <c r="U10" s="455">
        <f t="shared" si="1"/>
        <v>117</v>
      </c>
      <c r="V10" s="455">
        <f t="shared" si="1"/>
        <v>1</v>
      </c>
      <c r="W10" s="455">
        <f t="shared" si="1"/>
        <v>2734</v>
      </c>
      <c r="X10" s="455">
        <f t="shared" si="1"/>
        <v>725</v>
      </c>
      <c r="Y10" s="455">
        <f t="shared" si="1"/>
        <v>0</v>
      </c>
      <c r="Z10" s="455">
        <f t="shared" si="1"/>
        <v>80</v>
      </c>
      <c r="AA10" s="455">
        <f t="shared" si="1"/>
        <v>4</v>
      </c>
      <c r="AB10" s="455">
        <f t="shared" si="1"/>
        <v>8</v>
      </c>
      <c r="AC10" s="455">
        <f t="shared" si="1"/>
        <v>0</v>
      </c>
      <c r="AD10" s="455">
        <f t="shared" si="1"/>
        <v>258</v>
      </c>
      <c r="AE10" s="455">
        <f t="shared" si="1"/>
        <v>107</v>
      </c>
      <c r="AF10" s="455">
        <f t="shared" si="1"/>
        <v>0</v>
      </c>
      <c r="AG10" s="455">
        <f t="shared" si="1"/>
        <v>1736</v>
      </c>
      <c r="AH10" s="455">
        <f t="shared" si="1"/>
        <v>33155</v>
      </c>
      <c r="AI10" s="455">
        <f t="shared" si="1"/>
        <v>103950</v>
      </c>
      <c r="AJ10" s="455">
        <f t="shared" si="1"/>
        <v>6495</v>
      </c>
      <c r="AK10" s="455">
        <f t="shared" si="1"/>
        <v>4496</v>
      </c>
      <c r="AL10" s="455">
        <f t="shared" si="1"/>
        <v>1717</v>
      </c>
      <c r="AM10" s="455">
        <f t="shared" si="1"/>
        <v>215</v>
      </c>
      <c r="AN10" s="455">
        <f t="shared" si="1"/>
        <v>0</v>
      </c>
      <c r="AO10" s="455">
        <f t="shared" si="1"/>
        <v>0</v>
      </c>
      <c r="AP10" s="456">
        <f t="shared" si="1"/>
        <v>156565</v>
      </c>
    </row>
    <row r="11" spans="1:42" s="220" customFormat="1" ht="26.4" customHeight="1" x14ac:dyDescent="0.35">
      <c r="A11" s="218" t="s">
        <v>37</v>
      </c>
      <c r="B11" s="219"/>
      <c r="C11" s="457">
        <f t="shared" ref="C11:AP11" si="2">SUM(C12:C14)</f>
        <v>0</v>
      </c>
      <c r="D11" s="457">
        <f t="shared" si="2"/>
        <v>0</v>
      </c>
      <c r="E11" s="457">
        <f t="shared" si="2"/>
        <v>0</v>
      </c>
      <c r="F11" s="457">
        <f t="shared" si="2"/>
        <v>0</v>
      </c>
      <c r="G11" s="457">
        <f t="shared" si="2"/>
        <v>0</v>
      </c>
      <c r="H11" s="457">
        <f t="shared" si="2"/>
        <v>0</v>
      </c>
      <c r="I11" s="457">
        <f t="shared" si="2"/>
        <v>0</v>
      </c>
      <c r="J11" s="457">
        <f t="shared" si="2"/>
        <v>0</v>
      </c>
      <c r="K11" s="457">
        <f t="shared" si="2"/>
        <v>0</v>
      </c>
      <c r="L11" s="457">
        <f t="shared" si="2"/>
        <v>0</v>
      </c>
      <c r="M11" s="457">
        <f t="shared" si="2"/>
        <v>0</v>
      </c>
      <c r="N11" s="457">
        <f t="shared" si="2"/>
        <v>0</v>
      </c>
      <c r="O11" s="457">
        <f t="shared" si="2"/>
        <v>0</v>
      </c>
      <c r="P11" s="457">
        <f t="shared" si="2"/>
        <v>0</v>
      </c>
      <c r="Q11" s="457">
        <f t="shared" si="2"/>
        <v>34</v>
      </c>
      <c r="R11" s="457">
        <f t="shared" si="2"/>
        <v>34</v>
      </c>
      <c r="S11" s="457">
        <f t="shared" si="2"/>
        <v>0</v>
      </c>
      <c r="T11" s="457">
        <f t="shared" si="2"/>
        <v>194</v>
      </c>
      <c r="U11" s="457">
        <f t="shared" si="2"/>
        <v>60</v>
      </c>
      <c r="V11" s="457">
        <f t="shared" si="2"/>
        <v>1</v>
      </c>
      <c r="W11" s="457">
        <f t="shared" si="2"/>
        <v>684</v>
      </c>
      <c r="X11" s="457">
        <f t="shared" si="2"/>
        <v>155</v>
      </c>
      <c r="Y11" s="457">
        <f t="shared" si="2"/>
        <v>0</v>
      </c>
      <c r="Z11" s="457">
        <f t="shared" si="2"/>
        <v>18</v>
      </c>
      <c r="AA11" s="457">
        <f t="shared" si="2"/>
        <v>4</v>
      </c>
      <c r="AB11" s="457">
        <f t="shared" si="2"/>
        <v>2</v>
      </c>
      <c r="AC11" s="457">
        <f t="shared" si="2"/>
        <v>0</v>
      </c>
      <c r="AD11" s="457">
        <f t="shared" si="2"/>
        <v>70</v>
      </c>
      <c r="AE11" s="457">
        <f t="shared" si="2"/>
        <v>5</v>
      </c>
      <c r="AF11" s="457">
        <f t="shared" si="2"/>
        <v>0</v>
      </c>
      <c r="AG11" s="457">
        <f t="shared" si="2"/>
        <v>517</v>
      </c>
      <c r="AH11" s="457">
        <f t="shared" si="2"/>
        <v>9679</v>
      </c>
      <c r="AI11" s="457">
        <f t="shared" si="2"/>
        <v>31150</v>
      </c>
      <c r="AJ11" s="457">
        <f t="shared" si="2"/>
        <v>1097</v>
      </c>
      <c r="AK11" s="457">
        <f t="shared" si="2"/>
        <v>1115</v>
      </c>
      <c r="AL11" s="457">
        <f t="shared" si="2"/>
        <v>405</v>
      </c>
      <c r="AM11" s="457">
        <f t="shared" si="2"/>
        <v>143</v>
      </c>
      <c r="AN11" s="457">
        <f t="shared" si="2"/>
        <v>0</v>
      </c>
      <c r="AO11" s="457">
        <f t="shared" si="2"/>
        <v>0</v>
      </c>
      <c r="AP11" s="458">
        <f t="shared" si="2"/>
        <v>45333</v>
      </c>
    </row>
    <row r="12" spans="1:42" s="216" customFormat="1" ht="21" customHeight="1" x14ac:dyDescent="0.35">
      <c r="A12" s="221"/>
      <c r="B12" s="215" t="s">
        <v>37</v>
      </c>
      <c r="C12" s="453">
        <v>0</v>
      </c>
      <c r="D12" s="453">
        <v>0</v>
      </c>
      <c r="E12" s="453">
        <v>0</v>
      </c>
      <c r="F12" s="453">
        <v>0</v>
      </c>
      <c r="G12" s="453">
        <v>0</v>
      </c>
      <c r="H12" s="453">
        <v>0</v>
      </c>
      <c r="I12" s="453">
        <v>0</v>
      </c>
      <c r="J12" s="453">
        <v>0</v>
      </c>
      <c r="K12" s="453">
        <v>0</v>
      </c>
      <c r="L12" s="453">
        <v>0</v>
      </c>
      <c r="M12" s="453">
        <v>0</v>
      </c>
      <c r="N12" s="453">
        <v>0</v>
      </c>
      <c r="O12" s="453">
        <v>0</v>
      </c>
      <c r="P12" s="453">
        <v>0</v>
      </c>
      <c r="Q12" s="453">
        <v>0</v>
      </c>
      <c r="R12" s="453">
        <f>SUM(E12:Q12)</f>
        <v>0</v>
      </c>
      <c r="S12" s="453">
        <v>0</v>
      </c>
      <c r="T12" s="453">
        <v>151</v>
      </c>
      <c r="U12" s="453">
        <v>58</v>
      </c>
      <c r="V12" s="453">
        <v>1</v>
      </c>
      <c r="W12" s="453">
        <v>437</v>
      </c>
      <c r="X12" s="453">
        <v>72</v>
      </c>
      <c r="Y12" s="453">
        <v>0</v>
      </c>
      <c r="Z12" s="453">
        <v>18</v>
      </c>
      <c r="AA12" s="453">
        <v>2</v>
      </c>
      <c r="AB12" s="453">
        <v>0</v>
      </c>
      <c r="AC12" s="453">
        <v>0</v>
      </c>
      <c r="AD12" s="453">
        <v>70</v>
      </c>
      <c r="AE12" s="453">
        <v>0</v>
      </c>
      <c r="AF12" s="453">
        <v>0</v>
      </c>
      <c r="AG12" s="453">
        <v>316</v>
      </c>
      <c r="AH12" s="453">
        <v>6352</v>
      </c>
      <c r="AI12" s="453">
        <v>18165</v>
      </c>
      <c r="AJ12" s="453">
        <v>917</v>
      </c>
      <c r="AK12" s="453">
        <v>670</v>
      </c>
      <c r="AL12" s="453">
        <v>261</v>
      </c>
      <c r="AM12" s="453">
        <v>46</v>
      </c>
      <c r="AN12" s="453">
        <v>0</v>
      </c>
      <c r="AO12" s="453">
        <v>0</v>
      </c>
      <c r="AP12" s="454">
        <f>SUM(S12:AO12)+R12+C12+D12</f>
        <v>27536</v>
      </c>
    </row>
    <row r="13" spans="1:42" s="216" customFormat="1" ht="21" customHeight="1" x14ac:dyDescent="0.35">
      <c r="A13" s="214"/>
      <c r="B13" s="215" t="s">
        <v>38</v>
      </c>
      <c r="C13" s="453">
        <v>0</v>
      </c>
      <c r="D13" s="453">
        <v>0</v>
      </c>
      <c r="E13" s="453">
        <v>0</v>
      </c>
      <c r="F13" s="453">
        <v>0</v>
      </c>
      <c r="G13" s="453">
        <v>0</v>
      </c>
      <c r="H13" s="453">
        <v>0</v>
      </c>
      <c r="I13" s="453">
        <v>0</v>
      </c>
      <c r="J13" s="453">
        <v>0</v>
      </c>
      <c r="K13" s="453">
        <v>0</v>
      </c>
      <c r="L13" s="453">
        <v>0</v>
      </c>
      <c r="M13" s="453">
        <v>0</v>
      </c>
      <c r="N13" s="453">
        <v>0</v>
      </c>
      <c r="O13" s="453">
        <v>0</v>
      </c>
      <c r="P13" s="453">
        <v>0</v>
      </c>
      <c r="Q13" s="453">
        <v>34</v>
      </c>
      <c r="R13" s="453">
        <f>SUM(E13:Q13)</f>
        <v>34</v>
      </c>
      <c r="S13" s="453">
        <v>0</v>
      </c>
      <c r="T13" s="453">
        <v>0</v>
      </c>
      <c r="U13" s="453">
        <v>2</v>
      </c>
      <c r="V13" s="453">
        <v>0</v>
      </c>
      <c r="W13" s="453">
        <v>139</v>
      </c>
      <c r="X13" s="453">
        <v>7</v>
      </c>
      <c r="Y13" s="453">
        <v>0</v>
      </c>
      <c r="Z13" s="453">
        <v>0</v>
      </c>
      <c r="AA13" s="453">
        <v>0</v>
      </c>
      <c r="AB13" s="453">
        <v>1</v>
      </c>
      <c r="AC13" s="453">
        <v>0</v>
      </c>
      <c r="AD13" s="453">
        <v>0</v>
      </c>
      <c r="AE13" s="453">
        <v>0</v>
      </c>
      <c r="AF13" s="453">
        <v>0</v>
      </c>
      <c r="AG13" s="453">
        <v>79</v>
      </c>
      <c r="AH13" s="453">
        <v>1374</v>
      </c>
      <c r="AI13" s="453">
        <v>5872</v>
      </c>
      <c r="AJ13" s="453">
        <v>14</v>
      </c>
      <c r="AK13" s="453">
        <v>213</v>
      </c>
      <c r="AL13" s="453">
        <v>59</v>
      </c>
      <c r="AM13" s="453">
        <v>91</v>
      </c>
      <c r="AN13" s="453">
        <v>0</v>
      </c>
      <c r="AO13" s="453">
        <v>0</v>
      </c>
      <c r="AP13" s="454">
        <f>SUM(S13:AO13)+R13+C13+D13</f>
        <v>7885</v>
      </c>
    </row>
    <row r="14" spans="1:42" s="216" customFormat="1" ht="21" customHeight="1" x14ac:dyDescent="0.35">
      <c r="A14" s="222"/>
      <c r="B14" s="215" t="s">
        <v>39</v>
      </c>
      <c r="C14" s="453">
        <v>0</v>
      </c>
      <c r="D14" s="453">
        <v>0</v>
      </c>
      <c r="E14" s="453">
        <v>0</v>
      </c>
      <c r="F14" s="453">
        <v>0</v>
      </c>
      <c r="G14" s="453">
        <v>0</v>
      </c>
      <c r="H14" s="453">
        <v>0</v>
      </c>
      <c r="I14" s="453">
        <v>0</v>
      </c>
      <c r="J14" s="453">
        <v>0</v>
      </c>
      <c r="K14" s="453">
        <v>0</v>
      </c>
      <c r="L14" s="453">
        <v>0</v>
      </c>
      <c r="M14" s="453">
        <v>0</v>
      </c>
      <c r="N14" s="453">
        <v>0</v>
      </c>
      <c r="O14" s="453">
        <v>0</v>
      </c>
      <c r="P14" s="453">
        <v>0</v>
      </c>
      <c r="Q14" s="453">
        <v>0</v>
      </c>
      <c r="R14" s="453">
        <f>SUM(E14:Q14)</f>
        <v>0</v>
      </c>
      <c r="S14" s="453">
        <v>0</v>
      </c>
      <c r="T14" s="453">
        <v>43</v>
      </c>
      <c r="U14" s="453">
        <v>0</v>
      </c>
      <c r="V14" s="453">
        <v>0</v>
      </c>
      <c r="W14" s="453">
        <v>108</v>
      </c>
      <c r="X14" s="453">
        <v>76</v>
      </c>
      <c r="Y14" s="453">
        <v>0</v>
      </c>
      <c r="Z14" s="453">
        <v>0</v>
      </c>
      <c r="AA14" s="453">
        <v>2</v>
      </c>
      <c r="AB14" s="453">
        <v>1</v>
      </c>
      <c r="AC14" s="453">
        <v>0</v>
      </c>
      <c r="AD14" s="453">
        <v>0</v>
      </c>
      <c r="AE14" s="453">
        <v>5</v>
      </c>
      <c r="AF14" s="453">
        <v>0</v>
      </c>
      <c r="AG14" s="453">
        <v>122</v>
      </c>
      <c r="AH14" s="453">
        <v>1953</v>
      </c>
      <c r="AI14" s="453">
        <v>7113</v>
      </c>
      <c r="AJ14" s="453">
        <v>166</v>
      </c>
      <c r="AK14" s="453">
        <v>232</v>
      </c>
      <c r="AL14" s="453">
        <v>85</v>
      </c>
      <c r="AM14" s="453">
        <v>6</v>
      </c>
      <c r="AN14" s="453">
        <v>0</v>
      </c>
      <c r="AO14" s="453">
        <v>0</v>
      </c>
      <c r="AP14" s="454">
        <f>SUM(S14:AO14)+R14+C14+D14</f>
        <v>9912</v>
      </c>
    </row>
    <row r="15" spans="1:42" s="220" customFormat="1" ht="26.4" customHeight="1" x14ac:dyDescent="0.35">
      <c r="A15" s="218" t="s">
        <v>40</v>
      </c>
      <c r="B15" s="223"/>
      <c r="C15" s="457">
        <f t="shared" ref="C15:AP15" si="3">SUM(C16:C17)</f>
        <v>0</v>
      </c>
      <c r="D15" s="457">
        <f t="shared" si="3"/>
        <v>0</v>
      </c>
      <c r="E15" s="457">
        <f t="shared" si="3"/>
        <v>0</v>
      </c>
      <c r="F15" s="457">
        <f t="shared" si="3"/>
        <v>0</v>
      </c>
      <c r="G15" s="457">
        <f t="shared" si="3"/>
        <v>0</v>
      </c>
      <c r="H15" s="457">
        <f t="shared" si="3"/>
        <v>0</v>
      </c>
      <c r="I15" s="457">
        <f t="shared" si="3"/>
        <v>0</v>
      </c>
      <c r="J15" s="457">
        <f t="shared" si="3"/>
        <v>0</v>
      </c>
      <c r="K15" s="457">
        <f t="shared" si="3"/>
        <v>0</v>
      </c>
      <c r="L15" s="457">
        <f t="shared" si="3"/>
        <v>0</v>
      </c>
      <c r="M15" s="457">
        <f t="shared" si="3"/>
        <v>0</v>
      </c>
      <c r="N15" s="457">
        <f t="shared" si="3"/>
        <v>0</v>
      </c>
      <c r="O15" s="457">
        <f t="shared" si="3"/>
        <v>0</v>
      </c>
      <c r="P15" s="457">
        <f t="shared" si="3"/>
        <v>0</v>
      </c>
      <c r="Q15" s="457">
        <f t="shared" si="3"/>
        <v>0</v>
      </c>
      <c r="R15" s="457">
        <f t="shared" si="3"/>
        <v>0</v>
      </c>
      <c r="S15" s="457">
        <f t="shared" si="3"/>
        <v>0</v>
      </c>
      <c r="T15" s="457">
        <f t="shared" si="3"/>
        <v>74</v>
      </c>
      <c r="U15" s="457">
        <f t="shared" si="3"/>
        <v>5</v>
      </c>
      <c r="V15" s="457">
        <f t="shared" si="3"/>
        <v>0</v>
      </c>
      <c r="W15" s="457">
        <f t="shared" si="3"/>
        <v>344</v>
      </c>
      <c r="X15" s="457">
        <f t="shared" si="3"/>
        <v>59</v>
      </c>
      <c r="Y15" s="457">
        <f t="shared" si="3"/>
        <v>0</v>
      </c>
      <c r="Z15" s="457">
        <f t="shared" si="3"/>
        <v>4</v>
      </c>
      <c r="AA15" s="457">
        <f t="shared" si="3"/>
        <v>0</v>
      </c>
      <c r="AB15" s="457">
        <f t="shared" si="3"/>
        <v>2</v>
      </c>
      <c r="AC15" s="457">
        <f t="shared" si="3"/>
        <v>0</v>
      </c>
      <c r="AD15" s="457">
        <f t="shared" si="3"/>
        <v>22</v>
      </c>
      <c r="AE15" s="457">
        <f t="shared" si="3"/>
        <v>5</v>
      </c>
      <c r="AF15" s="457">
        <f t="shared" si="3"/>
        <v>0</v>
      </c>
      <c r="AG15" s="457">
        <f t="shared" si="3"/>
        <v>201</v>
      </c>
      <c r="AH15" s="457">
        <f t="shared" si="3"/>
        <v>5187</v>
      </c>
      <c r="AI15" s="457">
        <f t="shared" si="3"/>
        <v>15114</v>
      </c>
      <c r="AJ15" s="457">
        <f t="shared" si="3"/>
        <v>3</v>
      </c>
      <c r="AK15" s="457">
        <f t="shared" si="3"/>
        <v>572</v>
      </c>
      <c r="AL15" s="457">
        <f t="shared" si="3"/>
        <v>326</v>
      </c>
      <c r="AM15" s="457">
        <f t="shared" si="3"/>
        <v>6</v>
      </c>
      <c r="AN15" s="457">
        <f t="shared" si="3"/>
        <v>0</v>
      </c>
      <c r="AO15" s="457">
        <f t="shared" si="3"/>
        <v>0</v>
      </c>
      <c r="AP15" s="458">
        <f t="shared" si="3"/>
        <v>21924</v>
      </c>
    </row>
    <row r="16" spans="1:42" s="216" customFormat="1" ht="21" customHeight="1" x14ac:dyDescent="0.35">
      <c r="A16" s="222"/>
      <c r="B16" s="215" t="s">
        <v>41</v>
      </c>
      <c r="C16" s="453">
        <v>0</v>
      </c>
      <c r="D16" s="453">
        <v>0</v>
      </c>
      <c r="E16" s="453">
        <v>0</v>
      </c>
      <c r="F16" s="453">
        <v>0</v>
      </c>
      <c r="G16" s="453">
        <v>0</v>
      </c>
      <c r="H16" s="453">
        <v>0</v>
      </c>
      <c r="I16" s="453">
        <v>0</v>
      </c>
      <c r="J16" s="453">
        <v>0</v>
      </c>
      <c r="K16" s="453">
        <v>0</v>
      </c>
      <c r="L16" s="453">
        <v>0</v>
      </c>
      <c r="M16" s="453">
        <v>0</v>
      </c>
      <c r="N16" s="453">
        <v>0</v>
      </c>
      <c r="O16" s="453">
        <v>0</v>
      </c>
      <c r="P16" s="453">
        <v>0</v>
      </c>
      <c r="Q16" s="453">
        <v>0</v>
      </c>
      <c r="R16" s="453">
        <f>SUM(E16:Q16)</f>
        <v>0</v>
      </c>
      <c r="S16" s="453">
        <v>0</v>
      </c>
      <c r="T16" s="453">
        <v>18</v>
      </c>
      <c r="U16" s="453">
        <v>0</v>
      </c>
      <c r="V16" s="453">
        <v>0</v>
      </c>
      <c r="W16" s="453">
        <v>196</v>
      </c>
      <c r="X16" s="453">
        <v>17</v>
      </c>
      <c r="Y16" s="453">
        <v>0</v>
      </c>
      <c r="Z16" s="453">
        <v>2</v>
      </c>
      <c r="AA16" s="453">
        <v>0</v>
      </c>
      <c r="AB16" s="453">
        <v>1</v>
      </c>
      <c r="AC16" s="453">
        <v>0</v>
      </c>
      <c r="AD16" s="453">
        <v>1</v>
      </c>
      <c r="AE16" s="453">
        <v>0</v>
      </c>
      <c r="AF16" s="453">
        <v>0</v>
      </c>
      <c r="AG16" s="453">
        <v>83</v>
      </c>
      <c r="AH16" s="453">
        <v>2308</v>
      </c>
      <c r="AI16" s="453">
        <v>7308</v>
      </c>
      <c r="AJ16" s="453">
        <v>0</v>
      </c>
      <c r="AK16" s="453">
        <v>322</v>
      </c>
      <c r="AL16" s="453">
        <v>150</v>
      </c>
      <c r="AM16" s="453">
        <v>2</v>
      </c>
      <c r="AN16" s="453">
        <v>0</v>
      </c>
      <c r="AO16" s="453">
        <v>0</v>
      </c>
      <c r="AP16" s="454">
        <f>SUM(S16:AO16)+R16+C16+D16</f>
        <v>10408</v>
      </c>
    </row>
    <row r="17" spans="1:42" s="216" customFormat="1" ht="21" customHeight="1" x14ac:dyDescent="0.35">
      <c r="A17" s="222"/>
      <c r="B17" s="215" t="s">
        <v>42</v>
      </c>
      <c r="C17" s="453">
        <v>0</v>
      </c>
      <c r="D17" s="453">
        <v>0</v>
      </c>
      <c r="E17" s="453">
        <v>0</v>
      </c>
      <c r="F17" s="453">
        <v>0</v>
      </c>
      <c r="G17" s="453">
        <v>0</v>
      </c>
      <c r="H17" s="453">
        <v>0</v>
      </c>
      <c r="I17" s="453">
        <v>0</v>
      </c>
      <c r="J17" s="453">
        <v>0</v>
      </c>
      <c r="K17" s="453">
        <v>0</v>
      </c>
      <c r="L17" s="453">
        <v>0</v>
      </c>
      <c r="M17" s="453">
        <v>0</v>
      </c>
      <c r="N17" s="453">
        <v>0</v>
      </c>
      <c r="O17" s="453">
        <v>0</v>
      </c>
      <c r="P17" s="453">
        <v>0</v>
      </c>
      <c r="Q17" s="453">
        <v>0</v>
      </c>
      <c r="R17" s="453">
        <f>SUM(E17:Q17)</f>
        <v>0</v>
      </c>
      <c r="S17" s="453">
        <v>0</v>
      </c>
      <c r="T17" s="453">
        <v>56</v>
      </c>
      <c r="U17" s="453">
        <v>5</v>
      </c>
      <c r="V17" s="453">
        <v>0</v>
      </c>
      <c r="W17" s="453">
        <v>148</v>
      </c>
      <c r="X17" s="453">
        <v>42</v>
      </c>
      <c r="Y17" s="453">
        <v>0</v>
      </c>
      <c r="Z17" s="453">
        <v>2</v>
      </c>
      <c r="AA17" s="453">
        <v>0</v>
      </c>
      <c r="AB17" s="453">
        <v>1</v>
      </c>
      <c r="AC17" s="453">
        <v>0</v>
      </c>
      <c r="AD17" s="453">
        <v>21</v>
      </c>
      <c r="AE17" s="453">
        <v>5</v>
      </c>
      <c r="AF17" s="453">
        <v>0</v>
      </c>
      <c r="AG17" s="453">
        <v>118</v>
      </c>
      <c r="AH17" s="453">
        <v>2879</v>
      </c>
      <c r="AI17" s="453">
        <v>7806</v>
      </c>
      <c r="AJ17" s="453">
        <v>3</v>
      </c>
      <c r="AK17" s="453">
        <v>250</v>
      </c>
      <c r="AL17" s="453">
        <v>176</v>
      </c>
      <c r="AM17" s="453">
        <v>4</v>
      </c>
      <c r="AN17" s="453">
        <v>0</v>
      </c>
      <c r="AO17" s="453">
        <v>0</v>
      </c>
      <c r="AP17" s="454">
        <f>SUM(S17:AO17)+R17+C17+D17</f>
        <v>11516</v>
      </c>
    </row>
    <row r="18" spans="1:42" s="220" customFormat="1" ht="26.4" customHeight="1" x14ac:dyDescent="0.35">
      <c r="A18" s="218" t="s">
        <v>43</v>
      </c>
      <c r="B18" s="215"/>
      <c r="C18" s="457">
        <f t="shared" ref="C18:AP18" si="4">SUM(C19:C21)</f>
        <v>0</v>
      </c>
      <c r="D18" s="457">
        <f t="shared" si="4"/>
        <v>0</v>
      </c>
      <c r="E18" s="457">
        <f t="shared" si="4"/>
        <v>0</v>
      </c>
      <c r="F18" s="457">
        <f t="shared" si="4"/>
        <v>0</v>
      </c>
      <c r="G18" s="457">
        <f t="shared" si="4"/>
        <v>0</v>
      </c>
      <c r="H18" s="457">
        <f t="shared" si="4"/>
        <v>0</v>
      </c>
      <c r="I18" s="457">
        <f t="shared" si="4"/>
        <v>0</v>
      </c>
      <c r="J18" s="457">
        <f t="shared" si="4"/>
        <v>0</v>
      </c>
      <c r="K18" s="457">
        <f t="shared" si="4"/>
        <v>0</v>
      </c>
      <c r="L18" s="457">
        <f t="shared" si="4"/>
        <v>0</v>
      </c>
      <c r="M18" s="457">
        <f t="shared" si="4"/>
        <v>0</v>
      </c>
      <c r="N18" s="457">
        <f t="shared" si="4"/>
        <v>0</v>
      </c>
      <c r="O18" s="457">
        <f t="shared" si="4"/>
        <v>0</v>
      </c>
      <c r="P18" s="457">
        <f t="shared" si="4"/>
        <v>0</v>
      </c>
      <c r="Q18" s="457">
        <f t="shared" si="4"/>
        <v>0</v>
      </c>
      <c r="R18" s="457">
        <f t="shared" si="4"/>
        <v>0</v>
      </c>
      <c r="S18" s="457">
        <f t="shared" si="4"/>
        <v>119</v>
      </c>
      <c r="T18" s="457">
        <f t="shared" si="4"/>
        <v>51</v>
      </c>
      <c r="U18" s="457">
        <f t="shared" si="4"/>
        <v>4</v>
      </c>
      <c r="V18" s="457">
        <f t="shared" si="4"/>
        <v>0</v>
      </c>
      <c r="W18" s="457">
        <f t="shared" si="4"/>
        <v>307</v>
      </c>
      <c r="X18" s="457">
        <f t="shared" si="4"/>
        <v>109</v>
      </c>
      <c r="Y18" s="457">
        <f t="shared" si="4"/>
        <v>0</v>
      </c>
      <c r="Z18" s="457">
        <f t="shared" si="4"/>
        <v>17</v>
      </c>
      <c r="AA18" s="457">
        <f t="shared" si="4"/>
        <v>0</v>
      </c>
      <c r="AB18" s="457">
        <f t="shared" si="4"/>
        <v>3</v>
      </c>
      <c r="AC18" s="457">
        <f t="shared" si="4"/>
        <v>0</v>
      </c>
      <c r="AD18" s="457">
        <f t="shared" si="4"/>
        <v>25</v>
      </c>
      <c r="AE18" s="457">
        <f t="shared" si="4"/>
        <v>0</v>
      </c>
      <c r="AF18" s="457">
        <f t="shared" si="4"/>
        <v>0</v>
      </c>
      <c r="AG18" s="457">
        <f t="shared" si="4"/>
        <v>290</v>
      </c>
      <c r="AH18" s="457">
        <f t="shared" si="4"/>
        <v>4223</v>
      </c>
      <c r="AI18" s="457">
        <f t="shared" si="4"/>
        <v>14329</v>
      </c>
      <c r="AJ18" s="457">
        <f t="shared" si="4"/>
        <v>526</v>
      </c>
      <c r="AK18" s="457">
        <f t="shared" si="4"/>
        <v>284</v>
      </c>
      <c r="AL18" s="457">
        <f t="shared" si="4"/>
        <v>218</v>
      </c>
      <c r="AM18" s="457">
        <f t="shared" si="4"/>
        <v>27</v>
      </c>
      <c r="AN18" s="457">
        <f t="shared" si="4"/>
        <v>0</v>
      </c>
      <c r="AO18" s="457">
        <f t="shared" si="4"/>
        <v>0</v>
      </c>
      <c r="AP18" s="458">
        <f t="shared" si="4"/>
        <v>20532</v>
      </c>
    </row>
    <row r="19" spans="1:42" s="216" customFormat="1" ht="21" customHeight="1" x14ac:dyDescent="0.35">
      <c r="A19" s="222"/>
      <c r="B19" s="215" t="s">
        <v>44</v>
      </c>
      <c r="C19" s="453">
        <v>0</v>
      </c>
      <c r="D19" s="453">
        <v>0</v>
      </c>
      <c r="E19" s="453">
        <v>0</v>
      </c>
      <c r="F19" s="453">
        <v>0</v>
      </c>
      <c r="G19" s="453">
        <v>0</v>
      </c>
      <c r="H19" s="453">
        <v>0</v>
      </c>
      <c r="I19" s="453">
        <v>0</v>
      </c>
      <c r="J19" s="453">
        <v>0</v>
      </c>
      <c r="K19" s="453">
        <v>0</v>
      </c>
      <c r="L19" s="453">
        <v>0</v>
      </c>
      <c r="M19" s="453">
        <v>0</v>
      </c>
      <c r="N19" s="453">
        <v>0</v>
      </c>
      <c r="O19" s="453">
        <v>0</v>
      </c>
      <c r="P19" s="453">
        <v>0</v>
      </c>
      <c r="Q19" s="453">
        <v>0</v>
      </c>
      <c r="R19" s="453">
        <f>SUM(E19:Q19)</f>
        <v>0</v>
      </c>
      <c r="S19" s="453">
        <v>119</v>
      </c>
      <c r="T19" s="453">
        <v>49</v>
      </c>
      <c r="U19" s="453">
        <v>4</v>
      </c>
      <c r="V19" s="453">
        <v>0</v>
      </c>
      <c r="W19" s="453">
        <v>256</v>
      </c>
      <c r="X19" s="453">
        <v>37</v>
      </c>
      <c r="Y19" s="453">
        <v>0</v>
      </c>
      <c r="Z19" s="453">
        <v>17</v>
      </c>
      <c r="AA19" s="453">
        <v>0</v>
      </c>
      <c r="AB19" s="453">
        <v>3</v>
      </c>
      <c r="AC19" s="453">
        <v>0</v>
      </c>
      <c r="AD19" s="453">
        <v>25</v>
      </c>
      <c r="AE19" s="453">
        <v>0</v>
      </c>
      <c r="AF19" s="453">
        <v>0</v>
      </c>
      <c r="AG19" s="453">
        <v>218</v>
      </c>
      <c r="AH19" s="453">
        <v>3103</v>
      </c>
      <c r="AI19" s="453">
        <v>7726</v>
      </c>
      <c r="AJ19" s="453">
        <v>444</v>
      </c>
      <c r="AK19" s="453">
        <v>132</v>
      </c>
      <c r="AL19" s="453">
        <v>129</v>
      </c>
      <c r="AM19" s="453">
        <v>27</v>
      </c>
      <c r="AN19" s="453">
        <v>0</v>
      </c>
      <c r="AO19" s="453">
        <v>0</v>
      </c>
      <c r="AP19" s="454">
        <f>SUM(S19:AO19)+R19+C19+D19</f>
        <v>12289</v>
      </c>
    </row>
    <row r="20" spans="1:42" s="216" customFormat="1" ht="21" customHeight="1" x14ac:dyDescent="0.35">
      <c r="A20" s="224"/>
      <c r="B20" s="215" t="s">
        <v>45</v>
      </c>
      <c r="C20" s="453">
        <v>0</v>
      </c>
      <c r="D20" s="453">
        <v>0</v>
      </c>
      <c r="E20" s="453">
        <v>0</v>
      </c>
      <c r="F20" s="453">
        <v>0</v>
      </c>
      <c r="G20" s="453">
        <v>0</v>
      </c>
      <c r="H20" s="453">
        <v>0</v>
      </c>
      <c r="I20" s="453">
        <v>0</v>
      </c>
      <c r="J20" s="453">
        <v>0</v>
      </c>
      <c r="K20" s="453">
        <v>0</v>
      </c>
      <c r="L20" s="453">
        <v>0</v>
      </c>
      <c r="M20" s="453">
        <v>0</v>
      </c>
      <c r="N20" s="453">
        <v>0</v>
      </c>
      <c r="O20" s="453">
        <v>0</v>
      </c>
      <c r="P20" s="453">
        <v>0</v>
      </c>
      <c r="Q20" s="453">
        <v>0</v>
      </c>
      <c r="R20" s="453">
        <f>SUM(E20:Q20)</f>
        <v>0</v>
      </c>
      <c r="S20" s="453">
        <v>0</v>
      </c>
      <c r="T20" s="453">
        <v>1</v>
      </c>
      <c r="U20" s="453">
        <v>0</v>
      </c>
      <c r="V20" s="453">
        <v>0</v>
      </c>
      <c r="W20" s="453">
        <v>37</v>
      </c>
      <c r="X20" s="453">
        <v>46</v>
      </c>
      <c r="Y20" s="453">
        <v>0</v>
      </c>
      <c r="Z20" s="453">
        <v>0</v>
      </c>
      <c r="AA20" s="453">
        <v>0</v>
      </c>
      <c r="AB20" s="453">
        <v>0</v>
      </c>
      <c r="AC20" s="453">
        <v>0</v>
      </c>
      <c r="AD20" s="453">
        <v>0</v>
      </c>
      <c r="AE20" s="453">
        <v>0</v>
      </c>
      <c r="AF20" s="453">
        <v>0</v>
      </c>
      <c r="AG20" s="453">
        <v>20</v>
      </c>
      <c r="AH20" s="453">
        <v>477</v>
      </c>
      <c r="AI20" s="453">
        <v>3648</v>
      </c>
      <c r="AJ20" s="453">
        <v>1</v>
      </c>
      <c r="AK20" s="453">
        <v>57</v>
      </c>
      <c r="AL20" s="453">
        <v>41</v>
      </c>
      <c r="AM20" s="453">
        <v>0</v>
      </c>
      <c r="AN20" s="453">
        <v>0</v>
      </c>
      <c r="AO20" s="453">
        <v>0</v>
      </c>
      <c r="AP20" s="454">
        <f>SUM(S20:AO20)+R20+C20+D20</f>
        <v>4328</v>
      </c>
    </row>
    <row r="21" spans="1:42" s="216" customFormat="1" ht="21" customHeight="1" x14ac:dyDescent="0.35">
      <c r="A21" s="224"/>
      <c r="B21" s="215" t="s">
        <v>46</v>
      </c>
      <c r="C21" s="453">
        <v>0</v>
      </c>
      <c r="D21" s="453">
        <v>0</v>
      </c>
      <c r="E21" s="453">
        <v>0</v>
      </c>
      <c r="F21" s="453">
        <v>0</v>
      </c>
      <c r="G21" s="453">
        <v>0</v>
      </c>
      <c r="H21" s="453">
        <v>0</v>
      </c>
      <c r="I21" s="453">
        <v>0</v>
      </c>
      <c r="J21" s="453">
        <v>0</v>
      </c>
      <c r="K21" s="453">
        <v>0</v>
      </c>
      <c r="L21" s="453">
        <v>0</v>
      </c>
      <c r="M21" s="453">
        <v>0</v>
      </c>
      <c r="N21" s="453">
        <v>0</v>
      </c>
      <c r="O21" s="453">
        <v>0</v>
      </c>
      <c r="P21" s="453">
        <v>0</v>
      </c>
      <c r="Q21" s="453">
        <v>0</v>
      </c>
      <c r="R21" s="453">
        <f>SUM(E21:Q21)</f>
        <v>0</v>
      </c>
      <c r="S21" s="453">
        <v>0</v>
      </c>
      <c r="T21" s="453">
        <v>1</v>
      </c>
      <c r="U21" s="453">
        <v>0</v>
      </c>
      <c r="V21" s="453">
        <v>0</v>
      </c>
      <c r="W21" s="453">
        <v>14</v>
      </c>
      <c r="X21" s="453">
        <v>26</v>
      </c>
      <c r="Y21" s="453">
        <v>0</v>
      </c>
      <c r="Z21" s="453">
        <v>0</v>
      </c>
      <c r="AA21" s="453">
        <v>0</v>
      </c>
      <c r="AB21" s="453">
        <v>0</v>
      </c>
      <c r="AC21" s="453">
        <v>0</v>
      </c>
      <c r="AD21" s="453">
        <v>0</v>
      </c>
      <c r="AE21" s="453">
        <v>0</v>
      </c>
      <c r="AF21" s="453">
        <v>0</v>
      </c>
      <c r="AG21" s="453">
        <v>52</v>
      </c>
      <c r="AH21" s="453">
        <v>643</v>
      </c>
      <c r="AI21" s="453">
        <v>2955</v>
      </c>
      <c r="AJ21" s="453">
        <v>81</v>
      </c>
      <c r="AK21" s="453">
        <v>95</v>
      </c>
      <c r="AL21" s="453">
        <v>48</v>
      </c>
      <c r="AM21" s="453">
        <v>0</v>
      </c>
      <c r="AN21" s="453">
        <v>0</v>
      </c>
      <c r="AO21" s="453">
        <v>0</v>
      </c>
      <c r="AP21" s="454">
        <f>SUM(S21:AO21)+R21+C21+D21</f>
        <v>3915</v>
      </c>
    </row>
    <row r="22" spans="1:42" s="220" customFormat="1" ht="26.4" customHeight="1" x14ac:dyDescent="0.35">
      <c r="A22" s="218" t="s">
        <v>47</v>
      </c>
      <c r="B22" s="225"/>
      <c r="C22" s="457">
        <f t="shared" ref="C22:AP22" si="5">SUM(C23:C28)</f>
        <v>0</v>
      </c>
      <c r="D22" s="457">
        <f t="shared" si="5"/>
        <v>0</v>
      </c>
      <c r="E22" s="457">
        <f t="shared" si="5"/>
        <v>0</v>
      </c>
      <c r="F22" s="457">
        <f t="shared" si="5"/>
        <v>0</v>
      </c>
      <c r="G22" s="457">
        <f t="shared" si="5"/>
        <v>0</v>
      </c>
      <c r="H22" s="457">
        <f t="shared" si="5"/>
        <v>0</v>
      </c>
      <c r="I22" s="457">
        <f t="shared" si="5"/>
        <v>0</v>
      </c>
      <c r="J22" s="457">
        <f t="shared" si="5"/>
        <v>0</v>
      </c>
      <c r="K22" s="457">
        <f t="shared" si="5"/>
        <v>0</v>
      </c>
      <c r="L22" s="457">
        <f t="shared" si="5"/>
        <v>0</v>
      </c>
      <c r="M22" s="457">
        <f t="shared" si="5"/>
        <v>0</v>
      </c>
      <c r="N22" s="457">
        <f t="shared" si="5"/>
        <v>0</v>
      </c>
      <c r="O22" s="457">
        <f t="shared" si="5"/>
        <v>0</v>
      </c>
      <c r="P22" s="457">
        <f t="shared" si="5"/>
        <v>0</v>
      </c>
      <c r="Q22" s="457">
        <f t="shared" si="5"/>
        <v>0</v>
      </c>
      <c r="R22" s="457">
        <f t="shared" si="5"/>
        <v>0</v>
      </c>
      <c r="S22" s="457">
        <f t="shared" si="5"/>
        <v>0</v>
      </c>
      <c r="T22" s="457">
        <f t="shared" si="5"/>
        <v>224</v>
      </c>
      <c r="U22" s="457">
        <f t="shared" si="5"/>
        <v>47</v>
      </c>
      <c r="V22" s="457">
        <f t="shared" si="5"/>
        <v>0</v>
      </c>
      <c r="W22" s="457">
        <f t="shared" si="5"/>
        <v>798</v>
      </c>
      <c r="X22" s="457">
        <f t="shared" si="5"/>
        <v>168</v>
      </c>
      <c r="Y22" s="457">
        <f t="shared" si="5"/>
        <v>0</v>
      </c>
      <c r="Z22" s="457">
        <f t="shared" si="5"/>
        <v>30</v>
      </c>
      <c r="AA22" s="457">
        <f t="shared" si="5"/>
        <v>0</v>
      </c>
      <c r="AB22" s="457">
        <f t="shared" si="5"/>
        <v>0</v>
      </c>
      <c r="AC22" s="457">
        <f t="shared" si="5"/>
        <v>0</v>
      </c>
      <c r="AD22" s="457">
        <f t="shared" si="5"/>
        <v>88</v>
      </c>
      <c r="AE22" s="457">
        <f t="shared" si="5"/>
        <v>86</v>
      </c>
      <c r="AF22" s="457">
        <f t="shared" si="5"/>
        <v>0</v>
      </c>
      <c r="AG22" s="457">
        <f t="shared" si="5"/>
        <v>370</v>
      </c>
      <c r="AH22" s="457">
        <f t="shared" si="5"/>
        <v>8320</v>
      </c>
      <c r="AI22" s="457">
        <f t="shared" si="5"/>
        <v>25563</v>
      </c>
      <c r="AJ22" s="457">
        <f t="shared" si="5"/>
        <v>4029</v>
      </c>
      <c r="AK22" s="457">
        <f t="shared" si="5"/>
        <v>1749</v>
      </c>
      <c r="AL22" s="457">
        <f t="shared" si="5"/>
        <v>433</v>
      </c>
      <c r="AM22" s="457">
        <f t="shared" si="5"/>
        <v>22</v>
      </c>
      <c r="AN22" s="457">
        <f t="shared" si="5"/>
        <v>0</v>
      </c>
      <c r="AO22" s="457">
        <f t="shared" si="5"/>
        <v>0</v>
      </c>
      <c r="AP22" s="458">
        <f t="shared" si="5"/>
        <v>41927</v>
      </c>
    </row>
    <row r="23" spans="1:42" s="216" customFormat="1" ht="21" customHeight="1" x14ac:dyDescent="0.35">
      <c r="A23" s="224"/>
      <c r="B23" s="215" t="s">
        <v>48</v>
      </c>
      <c r="C23" s="453">
        <v>0</v>
      </c>
      <c r="D23" s="453">
        <v>0</v>
      </c>
      <c r="E23" s="453">
        <v>0</v>
      </c>
      <c r="F23" s="453">
        <v>0</v>
      </c>
      <c r="G23" s="453">
        <v>0</v>
      </c>
      <c r="H23" s="453">
        <v>0</v>
      </c>
      <c r="I23" s="453">
        <v>0</v>
      </c>
      <c r="J23" s="453">
        <v>0</v>
      </c>
      <c r="K23" s="453">
        <v>0</v>
      </c>
      <c r="L23" s="453">
        <v>0</v>
      </c>
      <c r="M23" s="453">
        <v>0</v>
      </c>
      <c r="N23" s="453">
        <v>0</v>
      </c>
      <c r="O23" s="453">
        <v>0</v>
      </c>
      <c r="P23" s="453">
        <v>0</v>
      </c>
      <c r="Q23" s="453">
        <v>0</v>
      </c>
      <c r="R23" s="453">
        <f t="shared" ref="R23:R28" si="6">SUM(E23:Q23)</f>
        <v>0</v>
      </c>
      <c r="S23" s="453">
        <v>0</v>
      </c>
      <c r="T23" s="453">
        <v>1</v>
      </c>
      <c r="U23" s="453">
        <v>1</v>
      </c>
      <c r="V23" s="453">
        <v>0</v>
      </c>
      <c r="W23" s="453">
        <v>117</v>
      </c>
      <c r="X23" s="453">
        <v>11</v>
      </c>
      <c r="Y23" s="453">
        <v>0</v>
      </c>
      <c r="Z23" s="453">
        <v>4</v>
      </c>
      <c r="AA23" s="453">
        <v>0</v>
      </c>
      <c r="AB23" s="453">
        <v>0</v>
      </c>
      <c r="AC23" s="453">
        <v>0</v>
      </c>
      <c r="AD23" s="453">
        <v>0</v>
      </c>
      <c r="AE23" s="453">
        <v>18</v>
      </c>
      <c r="AF23" s="453">
        <v>0</v>
      </c>
      <c r="AG23" s="453">
        <v>52</v>
      </c>
      <c r="AH23" s="453">
        <v>1166</v>
      </c>
      <c r="AI23" s="453">
        <v>4405</v>
      </c>
      <c r="AJ23" s="453">
        <v>113</v>
      </c>
      <c r="AK23" s="453">
        <v>158</v>
      </c>
      <c r="AL23" s="453">
        <v>43</v>
      </c>
      <c r="AM23" s="453">
        <v>0</v>
      </c>
      <c r="AN23" s="453">
        <v>0</v>
      </c>
      <c r="AO23" s="453">
        <v>0</v>
      </c>
      <c r="AP23" s="454">
        <f t="shared" ref="AP23:AP28" si="7">SUM(S23:AO23)+R23+C23+D23</f>
        <v>6089</v>
      </c>
    </row>
    <row r="24" spans="1:42" s="216" customFormat="1" ht="21" customHeight="1" x14ac:dyDescent="0.35">
      <c r="A24" s="224"/>
      <c r="B24" s="215" t="s">
        <v>49</v>
      </c>
      <c r="C24" s="453">
        <v>0</v>
      </c>
      <c r="D24" s="453">
        <v>0</v>
      </c>
      <c r="E24" s="453">
        <v>0</v>
      </c>
      <c r="F24" s="453">
        <v>0</v>
      </c>
      <c r="G24" s="453">
        <v>0</v>
      </c>
      <c r="H24" s="453">
        <v>0</v>
      </c>
      <c r="I24" s="453">
        <v>0</v>
      </c>
      <c r="J24" s="453">
        <v>0</v>
      </c>
      <c r="K24" s="453">
        <v>0</v>
      </c>
      <c r="L24" s="453">
        <v>0</v>
      </c>
      <c r="M24" s="453">
        <v>0</v>
      </c>
      <c r="N24" s="453">
        <v>0</v>
      </c>
      <c r="O24" s="453">
        <v>0</v>
      </c>
      <c r="P24" s="453">
        <v>0</v>
      </c>
      <c r="Q24" s="453">
        <v>0</v>
      </c>
      <c r="R24" s="453">
        <f t="shared" si="6"/>
        <v>0</v>
      </c>
      <c r="S24" s="453">
        <v>0</v>
      </c>
      <c r="T24" s="453">
        <v>0</v>
      </c>
      <c r="U24" s="453">
        <v>0</v>
      </c>
      <c r="V24" s="453">
        <v>0</v>
      </c>
      <c r="W24" s="453">
        <v>44</v>
      </c>
      <c r="X24" s="453">
        <v>5</v>
      </c>
      <c r="Y24" s="453">
        <v>0</v>
      </c>
      <c r="Z24" s="453">
        <v>0</v>
      </c>
      <c r="AA24" s="453">
        <v>0</v>
      </c>
      <c r="AB24" s="453">
        <v>0</v>
      </c>
      <c r="AC24" s="453">
        <v>0</v>
      </c>
      <c r="AD24" s="453">
        <v>0</v>
      </c>
      <c r="AE24" s="453">
        <v>0</v>
      </c>
      <c r="AF24" s="453">
        <v>0</v>
      </c>
      <c r="AG24" s="453">
        <v>38</v>
      </c>
      <c r="AH24" s="453">
        <v>915</v>
      </c>
      <c r="AI24" s="453">
        <v>2592</v>
      </c>
      <c r="AJ24" s="453">
        <v>35</v>
      </c>
      <c r="AK24" s="453">
        <v>189</v>
      </c>
      <c r="AL24" s="453">
        <v>45</v>
      </c>
      <c r="AM24" s="453">
        <v>0</v>
      </c>
      <c r="AN24" s="453">
        <v>0</v>
      </c>
      <c r="AO24" s="453">
        <v>0</v>
      </c>
      <c r="AP24" s="454">
        <f t="shared" si="7"/>
        <v>3863</v>
      </c>
    </row>
    <row r="25" spans="1:42" s="216" customFormat="1" ht="21" customHeight="1" x14ac:dyDescent="0.35">
      <c r="A25" s="224"/>
      <c r="B25" s="215" t="s">
        <v>50</v>
      </c>
      <c r="C25" s="453">
        <v>0</v>
      </c>
      <c r="D25" s="453">
        <v>0</v>
      </c>
      <c r="E25" s="453">
        <v>0</v>
      </c>
      <c r="F25" s="453">
        <v>0</v>
      </c>
      <c r="G25" s="453">
        <v>0</v>
      </c>
      <c r="H25" s="453">
        <v>0</v>
      </c>
      <c r="I25" s="453">
        <v>0</v>
      </c>
      <c r="J25" s="453">
        <v>0</v>
      </c>
      <c r="K25" s="453">
        <v>0</v>
      </c>
      <c r="L25" s="453">
        <v>0</v>
      </c>
      <c r="M25" s="453">
        <v>0</v>
      </c>
      <c r="N25" s="453">
        <v>0</v>
      </c>
      <c r="O25" s="453">
        <v>0</v>
      </c>
      <c r="P25" s="453">
        <v>0</v>
      </c>
      <c r="Q25" s="453">
        <v>0</v>
      </c>
      <c r="R25" s="453">
        <f t="shared" si="6"/>
        <v>0</v>
      </c>
      <c r="S25" s="453">
        <v>0</v>
      </c>
      <c r="T25" s="453">
        <v>2</v>
      </c>
      <c r="U25" s="453">
        <v>0</v>
      </c>
      <c r="V25" s="453">
        <v>0</v>
      </c>
      <c r="W25" s="453">
        <v>14</v>
      </c>
      <c r="X25" s="453">
        <v>0</v>
      </c>
      <c r="Y25" s="453">
        <v>0</v>
      </c>
      <c r="Z25" s="453">
        <v>0</v>
      </c>
      <c r="AA25" s="453">
        <v>0</v>
      </c>
      <c r="AB25" s="453">
        <v>0</v>
      </c>
      <c r="AC25" s="453">
        <v>0</v>
      </c>
      <c r="AD25" s="453">
        <v>0</v>
      </c>
      <c r="AE25" s="453">
        <v>0</v>
      </c>
      <c r="AF25" s="453">
        <v>0</v>
      </c>
      <c r="AG25" s="453">
        <v>7</v>
      </c>
      <c r="AH25" s="453">
        <v>183</v>
      </c>
      <c r="AI25" s="453">
        <v>1190</v>
      </c>
      <c r="AJ25" s="453">
        <v>0</v>
      </c>
      <c r="AK25" s="453">
        <v>30</v>
      </c>
      <c r="AL25" s="453">
        <v>29</v>
      </c>
      <c r="AM25" s="453">
        <v>0</v>
      </c>
      <c r="AN25" s="453">
        <v>0</v>
      </c>
      <c r="AO25" s="453">
        <v>0</v>
      </c>
      <c r="AP25" s="454">
        <f t="shared" si="7"/>
        <v>1455</v>
      </c>
    </row>
    <row r="26" spans="1:42" s="216" customFormat="1" ht="21" customHeight="1" x14ac:dyDescent="0.35">
      <c r="A26" s="224"/>
      <c r="B26" s="215" t="s">
        <v>51</v>
      </c>
      <c r="C26" s="453">
        <v>0</v>
      </c>
      <c r="D26" s="453">
        <v>0</v>
      </c>
      <c r="E26" s="453">
        <v>0</v>
      </c>
      <c r="F26" s="453">
        <v>0</v>
      </c>
      <c r="G26" s="453">
        <v>0</v>
      </c>
      <c r="H26" s="453">
        <v>0</v>
      </c>
      <c r="I26" s="453">
        <v>0</v>
      </c>
      <c r="J26" s="453">
        <v>0</v>
      </c>
      <c r="K26" s="453">
        <v>0</v>
      </c>
      <c r="L26" s="453">
        <v>0</v>
      </c>
      <c r="M26" s="453">
        <v>0</v>
      </c>
      <c r="N26" s="453">
        <v>0</v>
      </c>
      <c r="O26" s="453">
        <v>0</v>
      </c>
      <c r="P26" s="453">
        <v>0</v>
      </c>
      <c r="Q26" s="453">
        <v>0</v>
      </c>
      <c r="R26" s="453">
        <f t="shared" si="6"/>
        <v>0</v>
      </c>
      <c r="S26" s="453">
        <v>0</v>
      </c>
      <c r="T26" s="453">
        <v>202</v>
      </c>
      <c r="U26" s="453">
        <v>46</v>
      </c>
      <c r="V26" s="453">
        <v>0</v>
      </c>
      <c r="W26" s="453">
        <v>476</v>
      </c>
      <c r="X26" s="453">
        <v>96</v>
      </c>
      <c r="Y26" s="453">
        <v>0</v>
      </c>
      <c r="Z26" s="453">
        <v>26</v>
      </c>
      <c r="AA26" s="453">
        <v>0</v>
      </c>
      <c r="AB26" s="453">
        <v>0</v>
      </c>
      <c r="AC26" s="453">
        <v>0</v>
      </c>
      <c r="AD26" s="453">
        <v>88</v>
      </c>
      <c r="AE26" s="453">
        <v>68</v>
      </c>
      <c r="AF26" s="453">
        <v>0</v>
      </c>
      <c r="AG26" s="453">
        <v>175</v>
      </c>
      <c r="AH26" s="453">
        <v>4688</v>
      </c>
      <c r="AI26" s="453">
        <v>11230</v>
      </c>
      <c r="AJ26" s="453">
        <v>3688</v>
      </c>
      <c r="AK26" s="453">
        <v>786</v>
      </c>
      <c r="AL26" s="453">
        <v>201</v>
      </c>
      <c r="AM26" s="453">
        <v>21</v>
      </c>
      <c r="AN26" s="453">
        <v>0</v>
      </c>
      <c r="AO26" s="453">
        <v>0</v>
      </c>
      <c r="AP26" s="454">
        <f t="shared" si="7"/>
        <v>21791</v>
      </c>
    </row>
    <row r="27" spans="1:42" s="216" customFormat="1" ht="21" customHeight="1" x14ac:dyDescent="0.35">
      <c r="A27" s="224"/>
      <c r="B27" s="215" t="s">
        <v>52</v>
      </c>
      <c r="C27" s="453">
        <v>0</v>
      </c>
      <c r="D27" s="453">
        <v>0</v>
      </c>
      <c r="E27" s="453">
        <v>0</v>
      </c>
      <c r="F27" s="453">
        <v>0</v>
      </c>
      <c r="G27" s="453">
        <v>0</v>
      </c>
      <c r="H27" s="453">
        <v>0</v>
      </c>
      <c r="I27" s="453">
        <v>0</v>
      </c>
      <c r="J27" s="453">
        <v>0</v>
      </c>
      <c r="K27" s="453">
        <v>0</v>
      </c>
      <c r="L27" s="453">
        <v>0</v>
      </c>
      <c r="M27" s="453">
        <v>0</v>
      </c>
      <c r="N27" s="453">
        <v>0</v>
      </c>
      <c r="O27" s="453">
        <v>0</v>
      </c>
      <c r="P27" s="453">
        <v>0</v>
      </c>
      <c r="Q27" s="453">
        <v>0</v>
      </c>
      <c r="R27" s="453">
        <f t="shared" si="6"/>
        <v>0</v>
      </c>
      <c r="S27" s="453">
        <v>0</v>
      </c>
      <c r="T27" s="453">
        <v>8</v>
      </c>
      <c r="U27" s="453">
        <v>0</v>
      </c>
      <c r="V27" s="453">
        <v>0</v>
      </c>
      <c r="W27" s="453">
        <v>42</v>
      </c>
      <c r="X27" s="453">
        <v>34</v>
      </c>
      <c r="Y27" s="453">
        <v>0</v>
      </c>
      <c r="Z27" s="453">
        <v>0</v>
      </c>
      <c r="AA27" s="453">
        <v>0</v>
      </c>
      <c r="AB27" s="453">
        <v>0</v>
      </c>
      <c r="AC27" s="453">
        <v>0</v>
      </c>
      <c r="AD27" s="453">
        <v>0</v>
      </c>
      <c r="AE27" s="453">
        <v>0</v>
      </c>
      <c r="AF27" s="453">
        <v>0</v>
      </c>
      <c r="AG27" s="453">
        <v>36</v>
      </c>
      <c r="AH27" s="453">
        <v>449</v>
      </c>
      <c r="AI27" s="453">
        <v>1744</v>
      </c>
      <c r="AJ27" s="453">
        <v>15</v>
      </c>
      <c r="AK27" s="453">
        <v>54</v>
      </c>
      <c r="AL27" s="453">
        <v>34</v>
      </c>
      <c r="AM27" s="453">
        <v>0</v>
      </c>
      <c r="AN27" s="453">
        <v>0</v>
      </c>
      <c r="AO27" s="453">
        <v>0</v>
      </c>
      <c r="AP27" s="454">
        <f t="shared" si="7"/>
        <v>2416</v>
      </c>
    </row>
    <row r="28" spans="1:42" s="216" customFormat="1" ht="21" customHeight="1" x14ac:dyDescent="0.35">
      <c r="A28" s="224"/>
      <c r="B28" s="215" t="s">
        <v>53</v>
      </c>
      <c r="C28" s="453">
        <v>0</v>
      </c>
      <c r="D28" s="453">
        <v>0</v>
      </c>
      <c r="E28" s="453">
        <v>0</v>
      </c>
      <c r="F28" s="453">
        <v>0</v>
      </c>
      <c r="G28" s="453">
        <v>0</v>
      </c>
      <c r="H28" s="453">
        <v>0</v>
      </c>
      <c r="I28" s="453">
        <v>0</v>
      </c>
      <c r="J28" s="453">
        <v>0</v>
      </c>
      <c r="K28" s="453">
        <v>0</v>
      </c>
      <c r="L28" s="453">
        <v>0</v>
      </c>
      <c r="M28" s="453">
        <v>0</v>
      </c>
      <c r="N28" s="453">
        <v>0</v>
      </c>
      <c r="O28" s="453">
        <v>0</v>
      </c>
      <c r="P28" s="453">
        <v>0</v>
      </c>
      <c r="Q28" s="453">
        <v>0</v>
      </c>
      <c r="R28" s="453">
        <f t="shared" si="6"/>
        <v>0</v>
      </c>
      <c r="S28" s="453">
        <v>0</v>
      </c>
      <c r="T28" s="453">
        <v>11</v>
      </c>
      <c r="U28" s="453">
        <v>0</v>
      </c>
      <c r="V28" s="453">
        <v>0</v>
      </c>
      <c r="W28" s="453">
        <v>105</v>
      </c>
      <c r="X28" s="453">
        <v>22</v>
      </c>
      <c r="Y28" s="453">
        <v>0</v>
      </c>
      <c r="Z28" s="453">
        <v>0</v>
      </c>
      <c r="AA28" s="453">
        <v>0</v>
      </c>
      <c r="AB28" s="453">
        <v>0</v>
      </c>
      <c r="AC28" s="453">
        <v>0</v>
      </c>
      <c r="AD28" s="453">
        <v>0</v>
      </c>
      <c r="AE28" s="453">
        <v>0</v>
      </c>
      <c r="AF28" s="453">
        <v>0</v>
      </c>
      <c r="AG28" s="453">
        <v>62</v>
      </c>
      <c r="AH28" s="453">
        <v>919</v>
      </c>
      <c r="AI28" s="453">
        <v>4402</v>
      </c>
      <c r="AJ28" s="453">
        <v>178</v>
      </c>
      <c r="AK28" s="453">
        <v>532</v>
      </c>
      <c r="AL28" s="453">
        <v>81</v>
      </c>
      <c r="AM28" s="453">
        <v>1</v>
      </c>
      <c r="AN28" s="453">
        <v>0</v>
      </c>
      <c r="AO28" s="453">
        <v>0</v>
      </c>
      <c r="AP28" s="454">
        <f t="shared" si="7"/>
        <v>6313</v>
      </c>
    </row>
    <row r="29" spans="1:42" s="220" customFormat="1" ht="26.4" customHeight="1" x14ac:dyDescent="0.35">
      <c r="A29" s="218" t="s">
        <v>54</v>
      </c>
      <c r="B29" s="225"/>
      <c r="C29" s="457">
        <f t="shared" ref="C29:AO29" si="8">SUM(C30:C37)</f>
        <v>0</v>
      </c>
      <c r="D29" s="457">
        <f t="shared" si="8"/>
        <v>0</v>
      </c>
      <c r="E29" s="457">
        <f t="shared" si="8"/>
        <v>0</v>
      </c>
      <c r="F29" s="457">
        <f t="shared" si="8"/>
        <v>0</v>
      </c>
      <c r="G29" s="457">
        <f t="shared" si="8"/>
        <v>0</v>
      </c>
      <c r="H29" s="457">
        <f t="shared" si="8"/>
        <v>0</v>
      </c>
      <c r="I29" s="457">
        <f t="shared" si="8"/>
        <v>0</v>
      </c>
      <c r="J29" s="457">
        <f t="shared" si="8"/>
        <v>0</v>
      </c>
      <c r="K29" s="457">
        <f t="shared" si="8"/>
        <v>0</v>
      </c>
      <c r="L29" s="457">
        <f t="shared" si="8"/>
        <v>0</v>
      </c>
      <c r="M29" s="457">
        <f t="shared" si="8"/>
        <v>0</v>
      </c>
      <c r="N29" s="457">
        <f t="shared" si="8"/>
        <v>0</v>
      </c>
      <c r="O29" s="457">
        <f t="shared" si="8"/>
        <v>0</v>
      </c>
      <c r="P29" s="457">
        <f t="shared" si="8"/>
        <v>0</v>
      </c>
      <c r="Q29" s="457">
        <f t="shared" si="8"/>
        <v>0</v>
      </c>
      <c r="R29" s="457">
        <f t="shared" ref="R29" si="9">SUM(R30:R37)</f>
        <v>0</v>
      </c>
      <c r="S29" s="457">
        <f t="shared" si="8"/>
        <v>0</v>
      </c>
      <c r="T29" s="457">
        <f t="shared" si="8"/>
        <v>71</v>
      </c>
      <c r="U29" s="457">
        <f t="shared" si="8"/>
        <v>1</v>
      </c>
      <c r="V29" s="457">
        <f t="shared" si="8"/>
        <v>0</v>
      </c>
      <c r="W29" s="457">
        <f t="shared" si="8"/>
        <v>601</v>
      </c>
      <c r="X29" s="457">
        <f t="shared" si="8"/>
        <v>234</v>
      </c>
      <c r="Y29" s="457">
        <f t="shared" si="8"/>
        <v>0</v>
      </c>
      <c r="Z29" s="457">
        <f t="shared" si="8"/>
        <v>11</v>
      </c>
      <c r="AA29" s="457">
        <f t="shared" si="8"/>
        <v>0</v>
      </c>
      <c r="AB29" s="457">
        <f t="shared" si="8"/>
        <v>1</v>
      </c>
      <c r="AC29" s="457">
        <f t="shared" si="8"/>
        <v>0</v>
      </c>
      <c r="AD29" s="457">
        <f t="shared" si="8"/>
        <v>53</v>
      </c>
      <c r="AE29" s="457">
        <f t="shared" si="8"/>
        <v>11</v>
      </c>
      <c r="AF29" s="457">
        <f t="shared" si="8"/>
        <v>0</v>
      </c>
      <c r="AG29" s="457">
        <f t="shared" si="8"/>
        <v>358</v>
      </c>
      <c r="AH29" s="457">
        <f t="shared" si="8"/>
        <v>5746</v>
      </c>
      <c r="AI29" s="457">
        <f t="shared" si="8"/>
        <v>17794</v>
      </c>
      <c r="AJ29" s="457">
        <f t="shared" si="8"/>
        <v>840</v>
      </c>
      <c r="AK29" s="457">
        <f t="shared" si="8"/>
        <v>776</v>
      </c>
      <c r="AL29" s="457">
        <f t="shared" si="8"/>
        <v>335</v>
      </c>
      <c r="AM29" s="457">
        <f t="shared" si="8"/>
        <v>17</v>
      </c>
      <c r="AN29" s="457">
        <f t="shared" si="8"/>
        <v>0</v>
      </c>
      <c r="AO29" s="457">
        <f t="shared" si="8"/>
        <v>0</v>
      </c>
      <c r="AP29" s="458">
        <f t="shared" ref="AP29" si="10">SUM(AP30:AP37)</f>
        <v>26849</v>
      </c>
    </row>
    <row r="30" spans="1:42" s="216" customFormat="1" ht="21" customHeight="1" x14ac:dyDescent="0.35">
      <c r="A30" s="224"/>
      <c r="B30" s="215" t="s">
        <v>55</v>
      </c>
      <c r="C30" s="453">
        <v>0</v>
      </c>
      <c r="D30" s="453">
        <v>0</v>
      </c>
      <c r="E30" s="453">
        <v>0</v>
      </c>
      <c r="F30" s="453">
        <v>0</v>
      </c>
      <c r="G30" s="453">
        <v>0</v>
      </c>
      <c r="H30" s="453">
        <v>0</v>
      </c>
      <c r="I30" s="453">
        <v>0</v>
      </c>
      <c r="J30" s="453">
        <v>0</v>
      </c>
      <c r="K30" s="453">
        <v>0</v>
      </c>
      <c r="L30" s="453">
        <v>0</v>
      </c>
      <c r="M30" s="453">
        <v>0</v>
      </c>
      <c r="N30" s="453">
        <v>0</v>
      </c>
      <c r="O30" s="453">
        <v>0</v>
      </c>
      <c r="P30" s="453">
        <v>0</v>
      </c>
      <c r="Q30" s="453">
        <v>0</v>
      </c>
      <c r="R30" s="453">
        <f t="shared" ref="R30:R38" si="11">SUM(E30:Q30)</f>
        <v>0</v>
      </c>
      <c r="S30" s="453">
        <v>0</v>
      </c>
      <c r="T30" s="453">
        <v>10</v>
      </c>
      <c r="U30" s="453">
        <v>0</v>
      </c>
      <c r="V30" s="453">
        <v>0</v>
      </c>
      <c r="W30" s="453">
        <v>202</v>
      </c>
      <c r="X30" s="453">
        <v>56</v>
      </c>
      <c r="Y30" s="453">
        <v>0</v>
      </c>
      <c r="Z30" s="453">
        <v>6</v>
      </c>
      <c r="AA30" s="453">
        <v>0</v>
      </c>
      <c r="AB30" s="453">
        <v>1</v>
      </c>
      <c r="AC30" s="453">
        <v>0</v>
      </c>
      <c r="AD30" s="453">
        <v>53</v>
      </c>
      <c r="AE30" s="453">
        <v>0</v>
      </c>
      <c r="AF30" s="453">
        <v>0</v>
      </c>
      <c r="AG30" s="453">
        <v>118</v>
      </c>
      <c r="AH30" s="453">
        <v>2952</v>
      </c>
      <c r="AI30" s="453">
        <v>4392</v>
      </c>
      <c r="AJ30" s="453">
        <v>703</v>
      </c>
      <c r="AK30" s="453">
        <v>356</v>
      </c>
      <c r="AL30" s="453">
        <v>144</v>
      </c>
      <c r="AM30" s="453">
        <v>17</v>
      </c>
      <c r="AN30" s="453">
        <v>0</v>
      </c>
      <c r="AO30" s="453">
        <v>0</v>
      </c>
      <c r="AP30" s="454">
        <f t="shared" ref="AP30:AP38" si="12">SUM(S30:AO30)+R30+C30+D30</f>
        <v>9010</v>
      </c>
    </row>
    <row r="31" spans="1:42" s="216" customFormat="1" ht="21" customHeight="1" x14ac:dyDescent="0.35">
      <c r="A31" s="224"/>
      <c r="B31" s="215" t="s">
        <v>56</v>
      </c>
      <c r="C31" s="453">
        <v>0</v>
      </c>
      <c r="D31" s="453">
        <v>0</v>
      </c>
      <c r="E31" s="453">
        <v>0</v>
      </c>
      <c r="F31" s="453">
        <v>0</v>
      </c>
      <c r="G31" s="453">
        <v>0</v>
      </c>
      <c r="H31" s="453">
        <v>0</v>
      </c>
      <c r="I31" s="453">
        <v>0</v>
      </c>
      <c r="J31" s="453">
        <v>0</v>
      </c>
      <c r="K31" s="453">
        <v>0</v>
      </c>
      <c r="L31" s="453">
        <v>0</v>
      </c>
      <c r="M31" s="453">
        <v>0</v>
      </c>
      <c r="N31" s="453">
        <v>0</v>
      </c>
      <c r="O31" s="453">
        <v>0</v>
      </c>
      <c r="P31" s="453">
        <v>0</v>
      </c>
      <c r="Q31" s="453">
        <v>0</v>
      </c>
      <c r="R31" s="453">
        <f t="shared" si="11"/>
        <v>0</v>
      </c>
      <c r="S31" s="453">
        <v>0</v>
      </c>
      <c r="T31" s="453">
        <v>1</v>
      </c>
      <c r="U31" s="453">
        <v>0</v>
      </c>
      <c r="V31" s="453">
        <v>0</v>
      </c>
      <c r="W31" s="453">
        <v>5</v>
      </c>
      <c r="X31" s="453">
        <v>6</v>
      </c>
      <c r="Y31" s="453">
        <v>0</v>
      </c>
      <c r="Z31" s="453">
        <v>0</v>
      </c>
      <c r="AA31" s="453">
        <v>0</v>
      </c>
      <c r="AB31" s="453">
        <v>0</v>
      </c>
      <c r="AC31" s="453">
        <v>0</v>
      </c>
      <c r="AD31" s="453">
        <v>0</v>
      </c>
      <c r="AE31" s="453">
        <v>0</v>
      </c>
      <c r="AF31" s="453">
        <v>0</v>
      </c>
      <c r="AG31" s="453">
        <v>6</v>
      </c>
      <c r="AH31" s="453">
        <v>69</v>
      </c>
      <c r="AI31" s="453">
        <v>647</v>
      </c>
      <c r="AJ31" s="453">
        <v>0</v>
      </c>
      <c r="AK31" s="453">
        <v>21</v>
      </c>
      <c r="AL31" s="453">
        <v>13</v>
      </c>
      <c r="AM31" s="453">
        <v>0</v>
      </c>
      <c r="AN31" s="453">
        <v>0</v>
      </c>
      <c r="AO31" s="453">
        <v>0</v>
      </c>
      <c r="AP31" s="454">
        <f t="shared" si="12"/>
        <v>768</v>
      </c>
    </row>
    <row r="32" spans="1:42" s="216" customFormat="1" ht="21" customHeight="1" x14ac:dyDescent="0.35">
      <c r="A32" s="224"/>
      <c r="B32" s="215" t="s">
        <v>57</v>
      </c>
      <c r="C32" s="453">
        <v>0</v>
      </c>
      <c r="D32" s="453">
        <v>0</v>
      </c>
      <c r="E32" s="453">
        <v>0</v>
      </c>
      <c r="F32" s="453">
        <v>0</v>
      </c>
      <c r="G32" s="453">
        <v>0</v>
      </c>
      <c r="H32" s="453">
        <v>0</v>
      </c>
      <c r="I32" s="453">
        <v>0</v>
      </c>
      <c r="J32" s="453">
        <v>0</v>
      </c>
      <c r="K32" s="453">
        <v>0</v>
      </c>
      <c r="L32" s="453">
        <v>0</v>
      </c>
      <c r="M32" s="453">
        <v>0</v>
      </c>
      <c r="N32" s="453">
        <v>0</v>
      </c>
      <c r="O32" s="453">
        <v>0</v>
      </c>
      <c r="P32" s="453">
        <v>0</v>
      </c>
      <c r="Q32" s="453">
        <v>0</v>
      </c>
      <c r="R32" s="453">
        <f t="shared" si="11"/>
        <v>0</v>
      </c>
      <c r="S32" s="453">
        <v>0</v>
      </c>
      <c r="T32" s="453">
        <v>1</v>
      </c>
      <c r="U32" s="453">
        <v>0</v>
      </c>
      <c r="V32" s="453">
        <v>0</v>
      </c>
      <c r="W32" s="453">
        <v>37</v>
      </c>
      <c r="X32" s="453">
        <v>8</v>
      </c>
      <c r="Y32" s="453">
        <v>0</v>
      </c>
      <c r="Z32" s="453">
        <v>0</v>
      </c>
      <c r="AA32" s="453">
        <v>0</v>
      </c>
      <c r="AB32" s="453">
        <v>0</v>
      </c>
      <c r="AC32" s="453">
        <v>0</v>
      </c>
      <c r="AD32" s="453">
        <v>0</v>
      </c>
      <c r="AE32" s="453">
        <v>0</v>
      </c>
      <c r="AF32" s="453">
        <v>0</v>
      </c>
      <c r="AG32" s="453">
        <v>18</v>
      </c>
      <c r="AH32" s="453">
        <v>301</v>
      </c>
      <c r="AI32" s="453">
        <v>1480</v>
      </c>
      <c r="AJ32" s="453">
        <v>0</v>
      </c>
      <c r="AK32" s="453">
        <v>15</v>
      </c>
      <c r="AL32" s="453">
        <v>12</v>
      </c>
      <c r="AM32" s="453">
        <v>0</v>
      </c>
      <c r="AN32" s="453">
        <v>0</v>
      </c>
      <c r="AO32" s="453">
        <v>0</v>
      </c>
      <c r="AP32" s="454">
        <f t="shared" si="12"/>
        <v>1872</v>
      </c>
    </row>
    <row r="33" spans="1:42" s="216" customFormat="1" ht="21" customHeight="1" x14ac:dyDescent="0.35">
      <c r="A33" s="224"/>
      <c r="B33" s="215" t="s">
        <v>58</v>
      </c>
      <c r="C33" s="453">
        <v>0</v>
      </c>
      <c r="D33" s="453">
        <v>0</v>
      </c>
      <c r="E33" s="453">
        <v>0</v>
      </c>
      <c r="F33" s="453">
        <v>0</v>
      </c>
      <c r="G33" s="453">
        <v>0</v>
      </c>
      <c r="H33" s="453">
        <v>0</v>
      </c>
      <c r="I33" s="453">
        <v>0</v>
      </c>
      <c r="J33" s="453">
        <v>0</v>
      </c>
      <c r="K33" s="453">
        <v>0</v>
      </c>
      <c r="L33" s="453">
        <v>0</v>
      </c>
      <c r="M33" s="453">
        <v>0</v>
      </c>
      <c r="N33" s="453">
        <v>0</v>
      </c>
      <c r="O33" s="453">
        <v>0</v>
      </c>
      <c r="P33" s="453">
        <v>0</v>
      </c>
      <c r="Q33" s="453">
        <v>0</v>
      </c>
      <c r="R33" s="453">
        <f t="shared" si="11"/>
        <v>0</v>
      </c>
      <c r="S33" s="453">
        <v>0</v>
      </c>
      <c r="T33" s="453">
        <v>53</v>
      </c>
      <c r="U33" s="453">
        <v>0</v>
      </c>
      <c r="V33" s="453">
        <v>0</v>
      </c>
      <c r="W33" s="453">
        <v>126</v>
      </c>
      <c r="X33" s="453">
        <v>55</v>
      </c>
      <c r="Y33" s="453">
        <v>0</v>
      </c>
      <c r="Z33" s="453">
        <v>4</v>
      </c>
      <c r="AA33" s="453">
        <v>0</v>
      </c>
      <c r="AB33" s="453">
        <v>0</v>
      </c>
      <c r="AC33" s="453">
        <v>0</v>
      </c>
      <c r="AD33" s="453">
        <v>0</v>
      </c>
      <c r="AE33" s="453">
        <v>0</v>
      </c>
      <c r="AF33" s="453">
        <v>0</v>
      </c>
      <c r="AG33" s="453">
        <v>106</v>
      </c>
      <c r="AH33" s="453">
        <v>1016</v>
      </c>
      <c r="AI33" s="453">
        <v>5177</v>
      </c>
      <c r="AJ33" s="453">
        <v>0</v>
      </c>
      <c r="AK33" s="453">
        <v>99</v>
      </c>
      <c r="AL33" s="453">
        <v>61</v>
      </c>
      <c r="AM33" s="453">
        <v>0</v>
      </c>
      <c r="AN33" s="453">
        <v>0</v>
      </c>
      <c r="AO33" s="453">
        <v>0</v>
      </c>
      <c r="AP33" s="454">
        <f t="shared" si="12"/>
        <v>6697</v>
      </c>
    </row>
    <row r="34" spans="1:42" s="216" customFormat="1" ht="21" customHeight="1" x14ac:dyDescent="0.35">
      <c r="A34" s="224"/>
      <c r="B34" s="215" t="s">
        <v>59</v>
      </c>
      <c r="C34" s="453">
        <v>0</v>
      </c>
      <c r="D34" s="453">
        <v>0</v>
      </c>
      <c r="E34" s="453">
        <v>0</v>
      </c>
      <c r="F34" s="453">
        <v>0</v>
      </c>
      <c r="G34" s="453">
        <v>0</v>
      </c>
      <c r="H34" s="453">
        <v>0</v>
      </c>
      <c r="I34" s="453">
        <v>0</v>
      </c>
      <c r="J34" s="453">
        <v>0</v>
      </c>
      <c r="K34" s="453">
        <v>0</v>
      </c>
      <c r="L34" s="453">
        <v>0</v>
      </c>
      <c r="M34" s="453">
        <v>0</v>
      </c>
      <c r="N34" s="453">
        <v>0</v>
      </c>
      <c r="O34" s="453">
        <v>0</v>
      </c>
      <c r="P34" s="453">
        <v>0</v>
      </c>
      <c r="Q34" s="453">
        <v>0</v>
      </c>
      <c r="R34" s="453">
        <f t="shared" si="11"/>
        <v>0</v>
      </c>
      <c r="S34" s="453">
        <v>0</v>
      </c>
      <c r="T34" s="453">
        <v>0</v>
      </c>
      <c r="U34" s="453">
        <v>0</v>
      </c>
      <c r="V34" s="453">
        <v>0</v>
      </c>
      <c r="W34" s="453">
        <v>171</v>
      </c>
      <c r="X34" s="453">
        <v>42</v>
      </c>
      <c r="Y34" s="453">
        <v>0</v>
      </c>
      <c r="Z34" s="453">
        <v>1</v>
      </c>
      <c r="AA34" s="453">
        <v>0</v>
      </c>
      <c r="AB34" s="453">
        <v>0</v>
      </c>
      <c r="AC34" s="453">
        <v>0</v>
      </c>
      <c r="AD34" s="453">
        <v>0</v>
      </c>
      <c r="AE34" s="453">
        <v>0</v>
      </c>
      <c r="AF34" s="453">
        <v>0</v>
      </c>
      <c r="AG34" s="453">
        <v>29</v>
      </c>
      <c r="AH34" s="453">
        <v>590</v>
      </c>
      <c r="AI34" s="453">
        <v>1939</v>
      </c>
      <c r="AJ34" s="453">
        <v>19</v>
      </c>
      <c r="AK34" s="453">
        <v>49</v>
      </c>
      <c r="AL34" s="453">
        <v>34</v>
      </c>
      <c r="AM34" s="453">
        <v>0</v>
      </c>
      <c r="AN34" s="453">
        <v>0</v>
      </c>
      <c r="AO34" s="453">
        <v>0</v>
      </c>
      <c r="AP34" s="454">
        <f t="shared" si="12"/>
        <v>2874</v>
      </c>
    </row>
    <row r="35" spans="1:42" s="216" customFormat="1" ht="21" customHeight="1" x14ac:dyDescent="0.35">
      <c r="A35" s="224"/>
      <c r="B35" s="215" t="s">
        <v>60</v>
      </c>
      <c r="C35" s="453">
        <v>0</v>
      </c>
      <c r="D35" s="453">
        <v>0</v>
      </c>
      <c r="E35" s="453">
        <v>0</v>
      </c>
      <c r="F35" s="453">
        <v>0</v>
      </c>
      <c r="G35" s="453">
        <v>0</v>
      </c>
      <c r="H35" s="453">
        <v>0</v>
      </c>
      <c r="I35" s="453">
        <v>0</v>
      </c>
      <c r="J35" s="453">
        <v>0</v>
      </c>
      <c r="K35" s="453">
        <v>0</v>
      </c>
      <c r="L35" s="453">
        <v>0</v>
      </c>
      <c r="M35" s="453">
        <v>0</v>
      </c>
      <c r="N35" s="453">
        <v>0</v>
      </c>
      <c r="O35" s="453">
        <v>0</v>
      </c>
      <c r="P35" s="453">
        <v>0</v>
      </c>
      <c r="Q35" s="453">
        <v>0</v>
      </c>
      <c r="R35" s="453">
        <f t="shared" si="11"/>
        <v>0</v>
      </c>
      <c r="S35" s="453">
        <v>0</v>
      </c>
      <c r="T35" s="453">
        <v>4</v>
      </c>
      <c r="U35" s="453">
        <v>1</v>
      </c>
      <c r="V35" s="453">
        <v>0</v>
      </c>
      <c r="W35" s="453">
        <v>25</v>
      </c>
      <c r="X35" s="453">
        <v>18</v>
      </c>
      <c r="Y35" s="453">
        <v>0</v>
      </c>
      <c r="Z35" s="453">
        <v>0</v>
      </c>
      <c r="AA35" s="453">
        <v>0</v>
      </c>
      <c r="AB35" s="453">
        <v>0</v>
      </c>
      <c r="AC35" s="453">
        <v>0</v>
      </c>
      <c r="AD35" s="453">
        <v>0</v>
      </c>
      <c r="AE35" s="453">
        <v>11</v>
      </c>
      <c r="AF35" s="453">
        <v>0</v>
      </c>
      <c r="AG35" s="453">
        <v>59</v>
      </c>
      <c r="AH35" s="453">
        <v>377</v>
      </c>
      <c r="AI35" s="453">
        <v>2510</v>
      </c>
      <c r="AJ35" s="453">
        <v>118</v>
      </c>
      <c r="AK35" s="453">
        <v>96</v>
      </c>
      <c r="AL35" s="453">
        <v>20</v>
      </c>
      <c r="AM35" s="453">
        <v>0</v>
      </c>
      <c r="AN35" s="453">
        <v>0</v>
      </c>
      <c r="AO35" s="453">
        <v>0</v>
      </c>
      <c r="AP35" s="454">
        <f t="shared" si="12"/>
        <v>3239</v>
      </c>
    </row>
    <row r="36" spans="1:42" s="216" customFormat="1" ht="21" customHeight="1" x14ac:dyDescent="0.35">
      <c r="A36" s="224"/>
      <c r="B36" s="215" t="s">
        <v>61</v>
      </c>
      <c r="C36" s="453">
        <v>0</v>
      </c>
      <c r="D36" s="453">
        <v>0</v>
      </c>
      <c r="E36" s="453">
        <v>0</v>
      </c>
      <c r="F36" s="453">
        <v>0</v>
      </c>
      <c r="G36" s="453">
        <v>0</v>
      </c>
      <c r="H36" s="453">
        <v>0</v>
      </c>
      <c r="I36" s="453">
        <v>0</v>
      </c>
      <c r="J36" s="453">
        <v>0</v>
      </c>
      <c r="K36" s="453">
        <v>0</v>
      </c>
      <c r="L36" s="453">
        <v>0</v>
      </c>
      <c r="M36" s="453">
        <v>0</v>
      </c>
      <c r="N36" s="453">
        <v>0</v>
      </c>
      <c r="O36" s="453">
        <v>0</v>
      </c>
      <c r="P36" s="453">
        <v>0</v>
      </c>
      <c r="Q36" s="453">
        <v>0</v>
      </c>
      <c r="R36" s="453">
        <f t="shared" si="11"/>
        <v>0</v>
      </c>
      <c r="S36" s="453">
        <v>0</v>
      </c>
      <c r="T36" s="453">
        <v>0</v>
      </c>
      <c r="U36" s="453">
        <v>0</v>
      </c>
      <c r="V36" s="453">
        <v>0</v>
      </c>
      <c r="W36" s="453">
        <v>12</v>
      </c>
      <c r="X36" s="453">
        <v>8</v>
      </c>
      <c r="Y36" s="453">
        <v>0</v>
      </c>
      <c r="Z36" s="453">
        <v>0</v>
      </c>
      <c r="AA36" s="453">
        <v>0</v>
      </c>
      <c r="AB36" s="453">
        <v>0</v>
      </c>
      <c r="AC36" s="453">
        <v>0</v>
      </c>
      <c r="AD36" s="453">
        <v>0</v>
      </c>
      <c r="AE36" s="453">
        <v>0</v>
      </c>
      <c r="AF36" s="453">
        <v>0</v>
      </c>
      <c r="AG36" s="453">
        <v>3</v>
      </c>
      <c r="AH36" s="453">
        <v>230</v>
      </c>
      <c r="AI36" s="453">
        <v>933</v>
      </c>
      <c r="AJ36" s="453">
        <v>0</v>
      </c>
      <c r="AK36" s="453">
        <v>104</v>
      </c>
      <c r="AL36" s="453">
        <v>18</v>
      </c>
      <c r="AM36" s="453">
        <v>0</v>
      </c>
      <c r="AN36" s="453">
        <v>0</v>
      </c>
      <c r="AO36" s="453">
        <v>0</v>
      </c>
      <c r="AP36" s="454">
        <f t="shared" si="12"/>
        <v>1308</v>
      </c>
    </row>
    <row r="37" spans="1:42" s="216" customFormat="1" ht="21" customHeight="1" x14ac:dyDescent="0.35">
      <c r="A37" s="224"/>
      <c r="B37" s="215" t="s">
        <v>62</v>
      </c>
      <c r="C37" s="453">
        <v>0</v>
      </c>
      <c r="D37" s="453">
        <v>0</v>
      </c>
      <c r="E37" s="453">
        <v>0</v>
      </c>
      <c r="F37" s="453">
        <v>0</v>
      </c>
      <c r="G37" s="453">
        <v>0</v>
      </c>
      <c r="H37" s="453">
        <v>0</v>
      </c>
      <c r="I37" s="453">
        <v>0</v>
      </c>
      <c r="J37" s="453">
        <v>0</v>
      </c>
      <c r="K37" s="453">
        <v>0</v>
      </c>
      <c r="L37" s="453">
        <v>0</v>
      </c>
      <c r="M37" s="453">
        <v>0</v>
      </c>
      <c r="N37" s="453">
        <v>0</v>
      </c>
      <c r="O37" s="453">
        <v>0</v>
      </c>
      <c r="P37" s="453">
        <v>0</v>
      </c>
      <c r="Q37" s="453">
        <v>0</v>
      </c>
      <c r="R37" s="453">
        <f t="shared" si="11"/>
        <v>0</v>
      </c>
      <c r="S37" s="453">
        <v>0</v>
      </c>
      <c r="T37" s="453">
        <v>2</v>
      </c>
      <c r="U37" s="453">
        <v>0</v>
      </c>
      <c r="V37" s="453">
        <v>0</v>
      </c>
      <c r="W37" s="453">
        <v>23</v>
      </c>
      <c r="X37" s="453">
        <v>41</v>
      </c>
      <c r="Y37" s="453">
        <v>0</v>
      </c>
      <c r="Z37" s="453">
        <v>0</v>
      </c>
      <c r="AA37" s="453">
        <v>0</v>
      </c>
      <c r="AB37" s="453">
        <v>0</v>
      </c>
      <c r="AC37" s="453">
        <v>0</v>
      </c>
      <c r="AD37" s="453">
        <v>0</v>
      </c>
      <c r="AE37" s="453">
        <v>0</v>
      </c>
      <c r="AF37" s="453">
        <v>0</v>
      </c>
      <c r="AG37" s="453">
        <v>19</v>
      </c>
      <c r="AH37" s="453">
        <v>211</v>
      </c>
      <c r="AI37" s="453">
        <v>716</v>
      </c>
      <c r="AJ37" s="453">
        <v>0</v>
      </c>
      <c r="AK37" s="453">
        <v>36</v>
      </c>
      <c r="AL37" s="453">
        <v>33</v>
      </c>
      <c r="AM37" s="453">
        <v>0</v>
      </c>
      <c r="AN37" s="453">
        <v>0</v>
      </c>
      <c r="AO37" s="453">
        <v>0</v>
      </c>
      <c r="AP37" s="454">
        <f t="shared" si="12"/>
        <v>1081</v>
      </c>
    </row>
    <row r="38" spans="1:42" s="216" customFormat="1" ht="42" customHeight="1" x14ac:dyDescent="0.35">
      <c r="A38" s="560" t="s">
        <v>251</v>
      </c>
      <c r="B38" s="561"/>
      <c r="C38" s="457">
        <v>0</v>
      </c>
      <c r="D38" s="457">
        <v>0</v>
      </c>
      <c r="E38" s="457">
        <v>0</v>
      </c>
      <c r="F38" s="457">
        <v>0</v>
      </c>
      <c r="G38" s="457">
        <v>0</v>
      </c>
      <c r="H38" s="457">
        <v>0</v>
      </c>
      <c r="I38" s="457">
        <v>0</v>
      </c>
      <c r="J38" s="457">
        <v>0</v>
      </c>
      <c r="K38" s="457">
        <v>0</v>
      </c>
      <c r="L38" s="457">
        <v>0</v>
      </c>
      <c r="M38" s="457">
        <v>0</v>
      </c>
      <c r="N38" s="457">
        <v>0</v>
      </c>
      <c r="O38" s="457">
        <v>0</v>
      </c>
      <c r="P38" s="457">
        <v>0</v>
      </c>
      <c r="Q38" s="457">
        <v>0</v>
      </c>
      <c r="R38" s="457">
        <f t="shared" si="11"/>
        <v>0</v>
      </c>
      <c r="S38" s="457">
        <v>0</v>
      </c>
      <c r="T38" s="457">
        <v>0</v>
      </c>
      <c r="U38" s="457">
        <v>0</v>
      </c>
      <c r="V38" s="457">
        <v>0</v>
      </c>
      <c r="W38" s="457">
        <v>0</v>
      </c>
      <c r="X38" s="457">
        <v>0</v>
      </c>
      <c r="Y38" s="457">
        <v>0</v>
      </c>
      <c r="Z38" s="457">
        <v>0</v>
      </c>
      <c r="AA38" s="457">
        <v>0</v>
      </c>
      <c r="AB38" s="457">
        <v>0</v>
      </c>
      <c r="AC38" s="457">
        <v>0</v>
      </c>
      <c r="AD38" s="457">
        <v>0</v>
      </c>
      <c r="AE38" s="457">
        <v>0</v>
      </c>
      <c r="AF38" s="457">
        <v>0</v>
      </c>
      <c r="AG38" s="457">
        <v>0</v>
      </c>
      <c r="AH38" s="457">
        <v>0</v>
      </c>
      <c r="AI38" s="457">
        <v>0</v>
      </c>
      <c r="AJ38" s="457">
        <v>0</v>
      </c>
      <c r="AK38" s="457">
        <v>0</v>
      </c>
      <c r="AL38" s="457">
        <v>0</v>
      </c>
      <c r="AM38" s="457">
        <v>0</v>
      </c>
      <c r="AN38" s="457">
        <v>0</v>
      </c>
      <c r="AO38" s="457">
        <v>0</v>
      </c>
      <c r="AP38" s="458">
        <f t="shared" si="12"/>
        <v>0</v>
      </c>
    </row>
    <row r="39" spans="1:42" s="213" customFormat="1" ht="33.9" customHeight="1" x14ac:dyDescent="0.35">
      <c r="A39" s="555" t="s">
        <v>259</v>
      </c>
      <c r="B39" s="556"/>
      <c r="C39" s="455">
        <f t="shared" ref="C39:AP39" si="13">C40+C42+C50+C55+C61+C65</f>
        <v>0</v>
      </c>
      <c r="D39" s="455">
        <f t="shared" si="13"/>
        <v>0</v>
      </c>
      <c r="E39" s="455">
        <f t="shared" si="13"/>
        <v>0</v>
      </c>
      <c r="F39" s="455">
        <f t="shared" si="13"/>
        <v>0</v>
      </c>
      <c r="G39" s="455">
        <f t="shared" si="13"/>
        <v>0</v>
      </c>
      <c r="H39" s="455">
        <f t="shared" si="13"/>
        <v>0</v>
      </c>
      <c r="I39" s="455">
        <f t="shared" si="13"/>
        <v>0</v>
      </c>
      <c r="J39" s="455">
        <f t="shared" si="13"/>
        <v>0</v>
      </c>
      <c r="K39" s="455">
        <f t="shared" si="13"/>
        <v>0</v>
      </c>
      <c r="L39" s="455">
        <f t="shared" si="13"/>
        <v>0</v>
      </c>
      <c r="M39" s="455">
        <f t="shared" si="13"/>
        <v>0</v>
      </c>
      <c r="N39" s="455">
        <f t="shared" si="13"/>
        <v>0</v>
      </c>
      <c r="O39" s="455">
        <f t="shared" si="13"/>
        <v>0</v>
      </c>
      <c r="P39" s="455">
        <f t="shared" si="13"/>
        <v>0</v>
      </c>
      <c r="Q39" s="455">
        <f t="shared" si="13"/>
        <v>47</v>
      </c>
      <c r="R39" s="455">
        <f t="shared" si="13"/>
        <v>47</v>
      </c>
      <c r="S39" s="455">
        <f t="shared" si="13"/>
        <v>117</v>
      </c>
      <c r="T39" s="455">
        <f t="shared" si="13"/>
        <v>382</v>
      </c>
      <c r="U39" s="455">
        <f t="shared" si="13"/>
        <v>43</v>
      </c>
      <c r="V39" s="455">
        <f t="shared" si="13"/>
        <v>0</v>
      </c>
      <c r="W39" s="455">
        <f t="shared" si="13"/>
        <v>1689</v>
      </c>
      <c r="X39" s="455">
        <f t="shared" si="13"/>
        <v>553</v>
      </c>
      <c r="Y39" s="455">
        <f t="shared" si="13"/>
        <v>90</v>
      </c>
      <c r="Z39" s="455">
        <f t="shared" si="13"/>
        <v>120</v>
      </c>
      <c r="AA39" s="455">
        <f t="shared" si="13"/>
        <v>0</v>
      </c>
      <c r="AB39" s="455">
        <f t="shared" si="13"/>
        <v>54</v>
      </c>
      <c r="AC39" s="455">
        <f t="shared" si="13"/>
        <v>59</v>
      </c>
      <c r="AD39" s="455">
        <f t="shared" si="13"/>
        <v>121</v>
      </c>
      <c r="AE39" s="455">
        <f t="shared" si="13"/>
        <v>127</v>
      </c>
      <c r="AF39" s="455">
        <f t="shared" si="13"/>
        <v>0</v>
      </c>
      <c r="AG39" s="455">
        <f t="shared" si="13"/>
        <v>1025</v>
      </c>
      <c r="AH39" s="455">
        <f t="shared" si="13"/>
        <v>23558</v>
      </c>
      <c r="AI39" s="455">
        <f t="shared" si="13"/>
        <v>55569</v>
      </c>
      <c r="AJ39" s="455">
        <f t="shared" si="13"/>
        <v>4693</v>
      </c>
      <c r="AK39" s="455">
        <f t="shared" si="13"/>
        <v>2038</v>
      </c>
      <c r="AL39" s="455">
        <f t="shared" si="13"/>
        <v>491</v>
      </c>
      <c r="AM39" s="455">
        <f t="shared" si="13"/>
        <v>90</v>
      </c>
      <c r="AN39" s="455">
        <f t="shared" si="13"/>
        <v>0</v>
      </c>
      <c r="AO39" s="455">
        <f t="shared" si="13"/>
        <v>0</v>
      </c>
      <c r="AP39" s="456">
        <f t="shared" si="13"/>
        <v>90866</v>
      </c>
    </row>
    <row r="40" spans="1:42" s="220" customFormat="1" ht="26.4" customHeight="1" x14ac:dyDescent="0.35">
      <c r="A40" s="218" t="s">
        <v>63</v>
      </c>
      <c r="B40" s="219"/>
      <c r="C40" s="457">
        <f t="shared" ref="C40:AP40" si="14">C41</f>
        <v>0</v>
      </c>
      <c r="D40" s="457">
        <f t="shared" si="14"/>
        <v>0</v>
      </c>
      <c r="E40" s="457">
        <f t="shared" si="14"/>
        <v>0</v>
      </c>
      <c r="F40" s="457">
        <f t="shared" si="14"/>
        <v>0</v>
      </c>
      <c r="G40" s="457">
        <f t="shared" si="14"/>
        <v>0</v>
      </c>
      <c r="H40" s="457">
        <f t="shared" si="14"/>
        <v>0</v>
      </c>
      <c r="I40" s="457">
        <f t="shared" si="14"/>
        <v>0</v>
      </c>
      <c r="J40" s="457">
        <f t="shared" si="14"/>
        <v>0</v>
      </c>
      <c r="K40" s="457">
        <f t="shared" si="14"/>
        <v>0</v>
      </c>
      <c r="L40" s="457">
        <f t="shared" si="14"/>
        <v>0</v>
      </c>
      <c r="M40" s="457">
        <f t="shared" si="14"/>
        <v>0</v>
      </c>
      <c r="N40" s="457">
        <f t="shared" si="14"/>
        <v>0</v>
      </c>
      <c r="O40" s="457">
        <f t="shared" si="14"/>
        <v>0</v>
      </c>
      <c r="P40" s="457">
        <f t="shared" si="14"/>
        <v>0</v>
      </c>
      <c r="Q40" s="457">
        <f t="shared" si="14"/>
        <v>0</v>
      </c>
      <c r="R40" s="457">
        <f t="shared" si="14"/>
        <v>0</v>
      </c>
      <c r="S40" s="457">
        <f t="shared" si="14"/>
        <v>0</v>
      </c>
      <c r="T40" s="457">
        <f t="shared" si="14"/>
        <v>2</v>
      </c>
      <c r="U40" s="457">
        <f t="shared" si="14"/>
        <v>0</v>
      </c>
      <c r="V40" s="457">
        <f t="shared" si="14"/>
        <v>0</v>
      </c>
      <c r="W40" s="457">
        <f t="shared" si="14"/>
        <v>73</v>
      </c>
      <c r="X40" s="457">
        <f t="shared" si="14"/>
        <v>18</v>
      </c>
      <c r="Y40" s="457">
        <f t="shared" si="14"/>
        <v>0</v>
      </c>
      <c r="Z40" s="457">
        <f t="shared" si="14"/>
        <v>0</v>
      </c>
      <c r="AA40" s="457">
        <f t="shared" si="14"/>
        <v>0</v>
      </c>
      <c r="AB40" s="457">
        <f t="shared" si="14"/>
        <v>0</v>
      </c>
      <c r="AC40" s="457">
        <f t="shared" si="14"/>
        <v>0</v>
      </c>
      <c r="AD40" s="457">
        <f t="shared" si="14"/>
        <v>0</v>
      </c>
      <c r="AE40" s="457">
        <f t="shared" si="14"/>
        <v>1</v>
      </c>
      <c r="AF40" s="457">
        <f t="shared" si="14"/>
        <v>0</v>
      </c>
      <c r="AG40" s="457">
        <f t="shared" si="14"/>
        <v>43</v>
      </c>
      <c r="AH40" s="457">
        <f t="shared" si="14"/>
        <v>1985</v>
      </c>
      <c r="AI40" s="457">
        <f t="shared" si="14"/>
        <v>5056</v>
      </c>
      <c r="AJ40" s="457">
        <f t="shared" si="14"/>
        <v>25</v>
      </c>
      <c r="AK40" s="457">
        <f t="shared" si="14"/>
        <v>106</v>
      </c>
      <c r="AL40" s="457">
        <f t="shared" si="14"/>
        <v>20</v>
      </c>
      <c r="AM40" s="457">
        <f t="shared" si="14"/>
        <v>0</v>
      </c>
      <c r="AN40" s="457">
        <f t="shared" si="14"/>
        <v>0</v>
      </c>
      <c r="AO40" s="457">
        <f t="shared" si="14"/>
        <v>0</v>
      </c>
      <c r="AP40" s="458">
        <f t="shared" si="14"/>
        <v>7329</v>
      </c>
    </row>
    <row r="41" spans="1:42" s="216" customFormat="1" ht="21" customHeight="1" x14ac:dyDescent="0.35">
      <c r="A41" s="222"/>
      <c r="B41" s="215" t="s">
        <v>64</v>
      </c>
      <c r="C41" s="453">
        <v>0</v>
      </c>
      <c r="D41" s="453">
        <v>0</v>
      </c>
      <c r="E41" s="453">
        <v>0</v>
      </c>
      <c r="F41" s="453">
        <v>0</v>
      </c>
      <c r="G41" s="453">
        <v>0</v>
      </c>
      <c r="H41" s="453">
        <v>0</v>
      </c>
      <c r="I41" s="453">
        <v>0</v>
      </c>
      <c r="J41" s="453">
        <v>0</v>
      </c>
      <c r="K41" s="453">
        <v>0</v>
      </c>
      <c r="L41" s="453">
        <v>0</v>
      </c>
      <c r="M41" s="453">
        <v>0</v>
      </c>
      <c r="N41" s="453">
        <v>0</v>
      </c>
      <c r="O41" s="453">
        <v>0</v>
      </c>
      <c r="P41" s="453">
        <v>0</v>
      </c>
      <c r="Q41" s="453">
        <v>0</v>
      </c>
      <c r="R41" s="453">
        <f t="shared" ref="R41" si="15">SUM(E41:Q41)</f>
        <v>0</v>
      </c>
      <c r="S41" s="453">
        <v>0</v>
      </c>
      <c r="T41" s="453">
        <v>2</v>
      </c>
      <c r="U41" s="453">
        <v>0</v>
      </c>
      <c r="V41" s="453">
        <v>0</v>
      </c>
      <c r="W41" s="453">
        <v>73</v>
      </c>
      <c r="X41" s="453">
        <v>18</v>
      </c>
      <c r="Y41" s="453">
        <v>0</v>
      </c>
      <c r="Z41" s="453">
        <v>0</v>
      </c>
      <c r="AA41" s="453">
        <v>0</v>
      </c>
      <c r="AB41" s="453">
        <v>0</v>
      </c>
      <c r="AC41" s="453">
        <v>0</v>
      </c>
      <c r="AD41" s="453">
        <v>0</v>
      </c>
      <c r="AE41" s="453">
        <v>1</v>
      </c>
      <c r="AF41" s="453">
        <v>0</v>
      </c>
      <c r="AG41" s="453">
        <v>43</v>
      </c>
      <c r="AH41" s="453">
        <v>1985</v>
      </c>
      <c r="AI41" s="453">
        <v>5056</v>
      </c>
      <c r="AJ41" s="453">
        <v>25</v>
      </c>
      <c r="AK41" s="453">
        <v>106</v>
      </c>
      <c r="AL41" s="453">
        <v>20</v>
      </c>
      <c r="AM41" s="453">
        <v>0</v>
      </c>
      <c r="AN41" s="453">
        <v>0</v>
      </c>
      <c r="AO41" s="453">
        <v>0</v>
      </c>
      <c r="AP41" s="454">
        <f>SUM(S41:AO41)+R41+C41+D41</f>
        <v>7329</v>
      </c>
    </row>
    <row r="42" spans="1:42" s="220" customFormat="1" ht="26.4" customHeight="1" x14ac:dyDescent="0.35">
      <c r="A42" s="218" t="s">
        <v>65</v>
      </c>
      <c r="B42" s="225"/>
      <c r="C42" s="457">
        <f t="shared" ref="C42:AO42" si="16">SUM(C43:C49)</f>
        <v>0</v>
      </c>
      <c r="D42" s="457">
        <f t="shared" si="16"/>
        <v>0</v>
      </c>
      <c r="E42" s="457">
        <f t="shared" si="16"/>
        <v>0</v>
      </c>
      <c r="F42" s="457">
        <f t="shared" si="16"/>
        <v>0</v>
      </c>
      <c r="G42" s="457">
        <f t="shared" si="16"/>
        <v>0</v>
      </c>
      <c r="H42" s="457">
        <f t="shared" si="16"/>
        <v>0</v>
      </c>
      <c r="I42" s="457">
        <f t="shared" si="16"/>
        <v>0</v>
      </c>
      <c r="J42" s="457">
        <f t="shared" si="16"/>
        <v>0</v>
      </c>
      <c r="K42" s="457">
        <f t="shared" si="16"/>
        <v>0</v>
      </c>
      <c r="L42" s="457">
        <f t="shared" si="16"/>
        <v>0</v>
      </c>
      <c r="M42" s="457">
        <f t="shared" si="16"/>
        <v>0</v>
      </c>
      <c r="N42" s="457">
        <f t="shared" si="16"/>
        <v>0</v>
      </c>
      <c r="O42" s="457">
        <f t="shared" si="16"/>
        <v>0</v>
      </c>
      <c r="P42" s="457">
        <f t="shared" si="16"/>
        <v>0</v>
      </c>
      <c r="Q42" s="457">
        <f t="shared" si="16"/>
        <v>33</v>
      </c>
      <c r="R42" s="457">
        <f t="shared" ref="R42" si="17">SUM(R43:R49)</f>
        <v>33</v>
      </c>
      <c r="S42" s="457">
        <f t="shared" si="16"/>
        <v>3</v>
      </c>
      <c r="T42" s="457">
        <f t="shared" si="16"/>
        <v>111</v>
      </c>
      <c r="U42" s="457">
        <f t="shared" si="16"/>
        <v>39</v>
      </c>
      <c r="V42" s="457">
        <f t="shared" si="16"/>
        <v>0</v>
      </c>
      <c r="W42" s="457">
        <f t="shared" si="16"/>
        <v>648</v>
      </c>
      <c r="X42" s="457">
        <f t="shared" si="16"/>
        <v>150</v>
      </c>
      <c r="Y42" s="457">
        <f t="shared" si="16"/>
        <v>39</v>
      </c>
      <c r="Z42" s="457">
        <f t="shared" si="16"/>
        <v>38</v>
      </c>
      <c r="AA42" s="457">
        <f t="shared" si="16"/>
        <v>0</v>
      </c>
      <c r="AB42" s="457">
        <f t="shared" si="16"/>
        <v>33</v>
      </c>
      <c r="AC42" s="457">
        <f t="shared" si="16"/>
        <v>59</v>
      </c>
      <c r="AD42" s="457">
        <f t="shared" si="16"/>
        <v>63</v>
      </c>
      <c r="AE42" s="457">
        <f t="shared" si="16"/>
        <v>6</v>
      </c>
      <c r="AF42" s="457">
        <f t="shared" si="16"/>
        <v>0</v>
      </c>
      <c r="AG42" s="457">
        <f t="shared" si="16"/>
        <v>573</v>
      </c>
      <c r="AH42" s="457">
        <f t="shared" si="16"/>
        <v>8031</v>
      </c>
      <c r="AI42" s="457">
        <f t="shared" si="16"/>
        <v>21044</v>
      </c>
      <c r="AJ42" s="457">
        <f t="shared" si="16"/>
        <v>651</v>
      </c>
      <c r="AK42" s="457">
        <f t="shared" si="16"/>
        <v>1045</v>
      </c>
      <c r="AL42" s="457">
        <f t="shared" si="16"/>
        <v>127</v>
      </c>
      <c r="AM42" s="457">
        <f t="shared" si="16"/>
        <v>28</v>
      </c>
      <c r="AN42" s="457">
        <f t="shared" si="16"/>
        <v>0</v>
      </c>
      <c r="AO42" s="457">
        <f t="shared" si="16"/>
        <v>0</v>
      </c>
      <c r="AP42" s="458">
        <f t="shared" ref="AP42" si="18">SUM(AP43:AP49)</f>
        <v>32721</v>
      </c>
    </row>
    <row r="43" spans="1:42" s="348" customFormat="1" ht="21" customHeight="1" x14ac:dyDescent="0.35">
      <c r="A43" s="346"/>
      <c r="B43" s="347" t="s">
        <v>66</v>
      </c>
      <c r="C43" s="453">
        <v>0</v>
      </c>
      <c r="D43" s="453">
        <v>0</v>
      </c>
      <c r="E43" s="453">
        <v>0</v>
      </c>
      <c r="F43" s="453">
        <v>0</v>
      </c>
      <c r="G43" s="453">
        <v>0</v>
      </c>
      <c r="H43" s="453">
        <v>0</v>
      </c>
      <c r="I43" s="453">
        <v>0</v>
      </c>
      <c r="J43" s="453">
        <v>0</v>
      </c>
      <c r="K43" s="453">
        <v>0</v>
      </c>
      <c r="L43" s="453">
        <v>0</v>
      </c>
      <c r="M43" s="453">
        <v>0</v>
      </c>
      <c r="N43" s="453">
        <v>0</v>
      </c>
      <c r="O43" s="453">
        <v>0</v>
      </c>
      <c r="P43" s="453">
        <v>0</v>
      </c>
      <c r="Q43" s="453">
        <v>0</v>
      </c>
      <c r="R43" s="453">
        <f t="shared" ref="R43:R49" si="19">SUM(E43:Q43)</f>
        <v>0</v>
      </c>
      <c r="S43" s="453">
        <v>0</v>
      </c>
      <c r="T43" s="453">
        <v>0</v>
      </c>
      <c r="U43" s="453">
        <v>0</v>
      </c>
      <c r="V43" s="453">
        <v>0</v>
      </c>
      <c r="W43" s="453">
        <v>58</v>
      </c>
      <c r="X43" s="453">
        <v>45</v>
      </c>
      <c r="Y43" s="453">
        <v>0</v>
      </c>
      <c r="Z43" s="453">
        <v>0</v>
      </c>
      <c r="AA43" s="453">
        <v>0</v>
      </c>
      <c r="AB43" s="453">
        <v>0</v>
      </c>
      <c r="AC43" s="453">
        <v>0</v>
      </c>
      <c r="AD43" s="453">
        <v>0</v>
      </c>
      <c r="AE43" s="453">
        <v>0</v>
      </c>
      <c r="AF43" s="453">
        <v>0</v>
      </c>
      <c r="AG43" s="453">
        <v>8</v>
      </c>
      <c r="AH43" s="453">
        <v>253</v>
      </c>
      <c r="AI43" s="453">
        <v>1691</v>
      </c>
      <c r="AJ43" s="453">
        <v>4</v>
      </c>
      <c r="AK43" s="453">
        <v>30</v>
      </c>
      <c r="AL43" s="453">
        <v>0</v>
      </c>
      <c r="AM43" s="453">
        <v>0</v>
      </c>
      <c r="AN43" s="453">
        <v>0</v>
      </c>
      <c r="AO43" s="453">
        <v>0</v>
      </c>
      <c r="AP43" s="454">
        <f t="shared" ref="AP43:AP49" si="20">SUM(S43:AO43)+R43+C43+D43</f>
        <v>2089</v>
      </c>
    </row>
    <row r="44" spans="1:42" s="216" customFormat="1" ht="21" customHeight="1" x14ac:dyDescent="0.35">
      <c r="A44" s="224"/>
      <c r="B44" s="215" t="s">
        <v>67</v>
      </c>
      <c r="C44" s="453">
        <v>0</v>
      </c>
      <c r="D44" s="453">
        <v>0</v>
      </c>
      <c r="E44" s="453">
        <v>0</v>
      </c>
      <c r="F44" s="453">
        <v>0</v>
      </c>
      <c r="G44" s="453">
        <v>0</v>
      </c>
      <c r="H44" s="453">
        <v>0</v>
      </c>
      <c r="I44" s="453">
        <v>0</v>
      </c>
      <c r="J44" s="453">
        <v>0</v>
      </c>
      <c r="K44" s="453">
        <v>0</v>
      </c>
      <c r="L44" s="453">
        <v>0</v>
      </c>
      <c r="M44" s="453">
        <v>0</v>
      </c>
      <c r="N44" s="453">
        <v>0</v>
      </c>
      <c r="O44" s="453">
        <v>0</v>
      </c>
      <c r="P44" s="453">
        <v>0</v>
      </c>
      <c r="Q44" s="453">
        <v>17</v>
      </c>
      <c r="R44" s="453">
        <f t="shared" si="19"/>
        <v>17</v>
      </c>
      <c r="S44" s="453">
        <v>0</v>
      </c>
      <c r="T44" s="453">
        <v>72</v>
      </c>
      <c r="U44" s="453">
        <v>0</v>
      </c>
      <c r="V44" s="453">
        <v>0</v>
      </c>
      <c r="W44" s="453">
        <v>276</v>
      </c>
      <c r="X44" s="453">
        <v>8</v>
      </c>
      <c r="Y44" s="453">
        <v>29</v>
      </c>
      <c r="Z44" s="453">
        <v>19</v>
      </c>
      <c r="AA44" s="453">
        <v>0</v>
      </c>
      <c r="AB44" s="453">
        <v>27</v>
      </c>
      <c r="AC44" s="453">
        <v>59</v>
      </c>
      <c r="AD44" s="453">
        <v>0</v>
      </c>
      <c r="AE44" s="453">
        <v>0</v>
      </c>
      <c r="AF44" s="453">
        <v>0</v>
      </c>
      <c r="AG44" s="453">
        <v>342</v>
      </c>
      <c r="AH44" s="453">
        <v>2750</v>
      </c>
      <c r="AI44" s="453">
        <v>5767</v>
      </c>
      <c r="AJ44" s="453">
        <v>230</v>
      </c>
      <c r="AK44" s="453">
        <v>347</v>
      </c>
      <c r="AL44" s="453">
        <v>39</v>
      </c>
      <c r="AM44" s="453">
        <v>0</v>
      </c>
      <c r="AN44" s="453">
        <v>0</v>
      </c>
      <c r="AO44" s="453">
        <v>0</v>
      </c>
      <c r="AP44" s="454">
        <f t="shared" si="20"/>
        <v>9982</v>
      </c>
    </row>
    <row r="45" spans="1:42" s="216" customFormat="1" ht="21" customHeight="1" x14ac:dyDescent="0.35">
      <c r="A45" s="224"/>
      <c r="B45" s="215" t="s">
        <v>68</v>
      </c>
      <c r="C45" s="453">
        <v>0</v>
      </c>
      <c r="D45" s="453">
        <v>0</v>
      </c>
      <c r="E45" s="453">
        <v>0</v>
      </c>
      <c r="F45" s="453">
        <v>0</v>
      </c>
      <c r="G45" s="453">
        <v>0</v>
      </c>
      <c r="H45" s="453">
        <v>0</v>
      </c>
      <c r="I45" s="453">
        <v>0</v>
      </c>
      <c r="J45" s="453">
        <v>0</v>
      </c>
      <c r="K45" s="453">
        <v>0</v>
      </c>
      <c r="L45" s="453">
        <v>0</v>
      </c>
      <c r="M45" s="453">
        <v>0</v>
      </c>
      <c r="N45" s="453">
        <v>0</v>
      </c>
      <c r="O45" s="453">
        <v>0</v>
      </c>
      <c r="P45" s="453">
        <v>0</v>
      </c>
      <c r="Q45" s="453">
        <v>16</v>
      </c>
      <c r="R45" s="453">
        <f t="shared" si="19"/>
        <v>16</v>
      </c>
      <c r="S45" s="453">
        <v>0</v>
      </c>
      <c r="T45" s="453">
        <v>36</v>
      </c>
      <c r="U45" s="453">
        <v>37</v>
      </c>
      <c r="V45" s="453">
        <v>0</v>
      </c>
      <c r="W45" s="453">
        <v>170</v>
      </c>
      <c r="X45" s="453">
        <v>19</v>
      </c>
      <c r="Y45" s="453">
        <v>10</v>
      </c>
      <c r="Z45" s="453">
        <v>17</v>
      </c>
      <c r="AA45" s="453">
        <v>0</v>
      </c>
      <c r="AB45" s="453">
        <v>2</v>
      </c>
      <c r="AC45" s="453">
        <v>0</v>
      </c>
      <c r="AD45" s="453">
        <v>63</v>
      </c>
      <c r="AE45" s="453">
        <v>6</v>
      </c>
      <c r="AF45" s="453">
        <v>0</v>
      </c>
      <c r="AG45" s="453">
        <v>78</v>
      </c>
      <c r="AH45" s="453">
        <v>2859</v>
      </c>
      <c r="AI45" s="453">
        <v>5112</v>
      </c>
      <c r="AJ45" s="453">
        <v>265</v>
      </c>
      <c r="AK45" s="453">
        <v>218</v>
      </c>
      <c r="AL45" s="453">
        <v>27</v>
      </c>
      <c r="AM45" s="453">
        <v>11</v>
      </c>
      <c r="AN45" s="453">
        <v>0</v>
      </c>
      <c r="AO45" s="453">
        <v>0</v>
      </c>
      <c r="AP45" s="454">
        <f t="shared" si="20"/>
        <v>8946</v>
      </c>
    </row>
    <row r="46" spans="1:42" s="216" customFormat="1" ht="21" customHeight="1" x14ac:dyDescent="0.35">
      <c r="A46" s="224"/>
      <c r="B46" s="215" t="s">
        <v>69</v>
      </c>
      <c r="C46" s="453">
        <v>0</v>
      </c>
      <c r="D46" s="453">
        <v>0</v>
      </c>
      <c r="E46" s="453">
        <v>0</v>
      </c>
      <c r="F46" s="453">
        <v>0</v>
      </c>
      <c r="G46" s="453">
        <v>0</v>
      </c>
      <c r="H46" s="453">
        <v>0</v>
      </c>
      <c r="I46" s="453">
        <v>0</v>
      </c>
      <c r="J46" s="453">
        <v>0</v>
      </c>
      <c r="K46" s="453">
        <v>0</v>
      </c>
      <c r="L46" s="453">
        <v>0</v>
      </c>
      <c r="M46" s="453">
        <v>0</v>
      </c>
      <c r="N46" s="453">
        <v>0</v>
      </c>
      <c r="O46" s="453">
        <v>0</v>
      </c>
      <c r="P46" s="453">
        <v>0</v>
      </c>
      <c r="Q46" s="453">
        <v>0</v>
      </c>
      <c r="R46" s="453">
        <f t="shared" si="19"/>
        <v>0</v>
      </c>
      <c r="S46" s="453">
        <v>0</v>
      </c>
      <c r="T46" s="453">
        <v>1</v>
      </c>
      <c r="U46" s="453">
        <v>0</v>
      </c>
      <c r="V46" s="453">
        <v>0</v>
      </c>
      <c r="W46" s="453">
        <v>21</v>
      </c>
      <c r="X46" s="453">
        <v>19</v>
      </c>
      <c r="Y46" s="453">
        <v>0</v>
      </c>
      <c r="Z46" s="453">
        <v>0</v>
      </c>
      <c r="AA46" s="453">
        <v>0</v>
      </c>
      <c r="AB46" s="453">
        <v>0</v>
      </c>
      <c r="AC46" s="453">
        <v>0</v>
      </c>
      <c r="AD46" s="453">
        <v>0</v>
      </c>
      <c r="AE46" s="453">
        <v>0</v>
      </c>
      <c r="AF46" s="453">
        <v>0</v>
      </c>
      <c r="AG46" s="453">
        <v>9</v>
      </c>
      <c r="AH46" s="453">
        <v>319</v>
      </c>
      <c r="AI46" s="453">
        <v>1294</v>
      </c>
      <c r="AJ46" s="453">
        <v>0</v>
      </c>
      <c r="AK46" s="453">
        <v>56</v>
      </c>
      <c r="AL46" s="453">
        <v>3</v>
      </c>
      <c r="AM46" s="453">
        <v>0</v>
      </c>
      <c r="AN46" s="453">
        <v>0</v>
      </c>
      <c r="AO46" s="453">
        <v>0</v>
      </c>
      <c r="AP46" s="454">
        <f t="shared" si="20"/>
        <v>1722</v>
      </c>
    </row>
    <row r="47" spans="1:42" s="216" customFormat="1" ht="21" customHeight="1" x14ac:dyDescent="0.35">
      <c r="A47" s="224"/>
      <c r="B47" s="215" t="s">
        <v>70</v>
      </c>
      <c r="C47" s="453">
        <v>0</v>
      </c>
      <c r="D47" s="453">
        <v>0</v>
      </c>
      <c r="E47" s="453">
        <v>0</v>
      </c>
      <c r="F47" s="453">
        <v>0</v>
      </c>
      <c r="G47" s="453">
        <v>0</v>
      </c>
      <c r="H47" s="453">
        <v>0</v>
      </c>
      <c r="I47" s="453">
        <v>0</v>
      </c>
      <c r="J47" s="453">
        <v>0</v>
      </c>
      <c r="K47" s="453">
        <v>0</v>
      </c>
      <c r="L47" s="453">
        <v>0</v>
      </c>
      <c r="M47" s="453">
        <v>0</v>
      </c>
      <c r="N47" s="453">
        <v>0</v>
      </c>
      <c r="O47" s="453">
        <v>0</v>
      </c>
      <c r="P47" s="453">
        <v>0</v>
      </c>
      <c r="Q47" s="453">
        <v>0</v>
      </c>
      <c r="R47" s="453">
        <f t="shared" si="19"/>
        <v>0</v>
      </c>
      <c r="S47" s="453">
        <v>3</v>
      </c>
      <c r="T47" s="453">
        <v>1</v>
      </c>
      <c r="U47" s="453">
        <v>0</v>
      </c>
      <c r="V47" s="453">
        <v>0</v>
      </c>
      <c r="W47" s="453">
        <v>11</v>
      </c>
      <c r="X47" s="453">
        <v>6</v>
      </c>
      <c r="Y47" s="453">
        <v>0</v>
      </c>
      <c r="Z47" s="453">
        <v>0</v>
      </c>
      <c r="AA47" s="453">
        <v>0</v>
      </c>
      <c r="AB47" s="453">
        <v>1</v>
      </c>
      <c r="AC47" s="453">
        <v>0</v>
      </c>
      <c r="AD47" s="453">
        <v>0</v>
      </c>
      <c r="AE47" s="453">
        <v>0</v>
      </c>
      <c r="AF47" s="453">
        <v>0</v>
      </c>
      <c r="AG47" s="453">
        <v>3</v>
      </c>
      <c r="AH47" s="453">
        <v>302</v>
      </c>
      <c r="AI47" s="453">
        <v>1231</v>
      </c>
      <c r="AJ47" s="453">
        <v>33</v>
      </c>
      <c r="AK47" s="453">
        <v>93</v>
      </c>
      <c r="AL47" s="453">
        <v>3</v>
      </c>
      <c r="AM47" s="453">
        <v>0</v>
      </c>
      <c r="AN47" s="453">
        <v>0</v>
      </c>
      <c r="AO47" s="453">
        <v>0</v>
      </c>
      <c r="AP47" s="454">
        <f t="shared" si="20"/>
        <v>1687</v>
      </c>
    </row>
    <row r="48" spans="1:42" s="216" customFormat="1" ht="21" customHeight="1" x14ac:dyDescent="0.35">
      <c r="A48" s="224"/>
      <c r="B48" s="215" t="s">
        <v>263</v>
      </c>
      <c r="C48" s="453">
        <v>0</v>
      </c>
      <c r="D48" s="453">
        <v>0</v>
      </c>
      <c r="E48" s="453">
        <v>0</v>
      </c>
      <c r="F48" s="453">
        <v>0</v>
      </c>
      <c r="G48" s="453">
        <v>0</v>
      </c>
      <c r="H48" s="453">
        <v>0</v>
      </c>
      <c r="I48" s="453">
        <v>0</v>
      </c>
      <c r="J48" s="453">
        <v>0</v>
      </c>
      <c r="K48" s="453">
        <v>0</v>
      </c>
      <c r="L48" s="453">
        <v>0</v>
      </c>
      <c r="M48" s="453">
        <v>0</v>
      </c>
      <c r="N48" s="453">
        <v>0</v>
      </c>
      <c r="O48" s="453">
        <v>0</v>
      </c>
      <c r="P48" s="453">
        <v>0</v>
      </c>
      <c r="Q48" s="453">
        <v>0</v>
      </c>
      <c r="R48" s="453">
        <f t="shared" si="19"/>
        <v>0</v>
      </c>
      <c r="S48" s="453">
        <v>0</v>
      </c>
      <c r="T48" s="453">
        <v>1</v>
      </c>
      <c r="U48" s="453">
        <v>0</v>
      </c>
      <c r="V48" s="453">
        <v>0</v>
      </c>
      <c r="W48" s="453">
        <v>66</v>
      </c>
      <c r="X48" s="453">
        <v>50</v>
      </c>
      <c r="Y48" s="453">
        <v>0</v>
      </c>
      <c r="Z48" s="453">
        <v>0</v>
      </c>
      <c r="AA48" s="453">
        <v>0</v>
      </c>
      <c r="AB48" s="453">
        <v>1</v>
      </c>
      <c r="AC48" s="453">
        <v>0</v>
      </c>
      <c r="AD48" s="453">
        <v>0</v>
      </c>
      <c r="AE48" s="453">
        <v>0</v>
      </c>
      <c r="AF48" s="453">
        <v>0</v>
      </c>
      <c r="AG48" s="453">
        <v>99</v>
      </c>
      <c r="AH48" s="453">
        <v>936</v>
      </c>
      <c r="AI48" s="453">
        <v>3768</v>
      </c>
      <c r="AJ48" s="453">
        <v>114</v>
      </c>
      <c r="AK48" s="453">
        <v>179</v>
      </c>
      <c r="AL48" s="453">
        <v>14</v>
      </c>
      <c r="AM48" s="453">
        <v>17</v>
      </c>
      <c r="AN48" s="453">
        <v>0</v>
      </c>
      <c r="AO48" s="453">
        <v>0</v>
      </c>
      <c r="AP48" s="454">
        <f t="shared" si="20"/>
        <v>5245</v>
      </c>
    </row>
    <row r="49" spans="1:42" s="216" customFormat="1" ht="21" customHeight="1" x14ac:dyDescent="0.35">
      <c r="A49" s="224"/>
      <c r="B49" s="215" t="s">
        <v>264</v>
      </c>
      <c r="C49" s="453">
        <v>0</v>
      </c>
      <c r="D49" s="453">
        <v>0</v>
      </c>
      <c r="E49" s="453">
        <v>0</v>
      </c>
      <c r="F49" s="453">
        <v>0</v>
      </c>
      <c r="G49" s="453">
        <v>0</v>
      </c>
      <c r="H49" s="453">
        <v>0</v>
      </c>
      <c r="I49" s="453">
        <v>0</v>
      </c>
      <c r="J49" s="453">
        <v>0</v>
      </c>
      <c r="K49" s="453">
        <v>0</v>
      </c>
      <c r="L49" s="453">
        <v>0</v>
      </c>
      <c r="M49" s="453">
        <v>0</v>
      </c>
      <c r="N49" s="453">
        <v>0</v>
      </c>
      <c r="O49" s="453">
        <v>0</v>
      </c>
      <c r="P49" s="453">
        <v>0</v>
      </c>
      <c r="Q49" s="453">
        <v>0</v>
      </c>
      <c r="R49" s="453">
        <f t="shared" si="19"/>
        <v>0</v>
      </c>
      <c r="S49" s="453">
        <v>0</v>
      </c>
      <c r="T49" s="453">
        <v>0</v>
      </c>
      <c r="U49" s="453">
        <v>2</v>
      </c>
      <c r="V49" s="453">
        <v>0</v>
      </c>
      <c r="W49" s="453">
        <v>46</v>
      </c>
      <c r="X49" s="453">
        <v>3</v>
      </c>
      <c r="Y49" s="453">
        <v>0</v>
      </c>
      <c r="Z49" s="453">
        <v>2</v>
      </c>
      <c r="AA49" s="453">
        <v>0</v>
      </c>
      <c r="AB49" s="453">
        <v>2</v>
      </c>
      <c r="AC49" s="453">
        <v>0</v>
      </c>
      <c r="AD49" s="453">
        <v>0</v>
      </c>
      <c r="AE49" s="453">
        <v>0</v>
      </c>
      <c r="AF49" s="453">
        <v>0</v>
      </c>
      <c r="AG49" s="453">
        <v>34</v>
      </c>
      <c r="AH49" s="453">
        <v>612</v>
      </c>
      <c r="AI49" s="453">
        <v>2181</v>
      </c>
      <c r="AJ49" s="453">
        <v>5</v>
      </c>
      <c r="AK49" s="453">
        <v>122</v>
      </c>
      <c r="AL49" s="453">
        <v>41</v>
      </c>
      <c r="AM49" s="453">
        <v>0</v>
      </c>
      <c r="AN49" s="453">
        <v>0</v>
      </c>
      <c r="AO49" s="453">
        <v>0</v>
      </c>
      <c r="AP49" s="454">
        <f t="shared" si="20"/>
        <v>3050</v>
      </c>
    </row>
    <row r="50" spans="1:42" s="220" customFormat="1" ht="26.4" customHeight="1" x14ac:dyDescent="0.35">
      <c r="A50" s="218" t="s">
        <v>71</v>
      </c>
      <c r="B50" s="225"/>
      <c r="C50" s="457">
        <f t="shared" ref="C50:AP50" si="21">C51+C52+C53+C54</f>
        <v>0</v>
      </c>
      <c r="D50" s="457">
        <f t="shared" si="21"/>
        <v>0</v>
      </c>
      <c r="E50" s="457">
        <f t="shared" si="21"/>
        <v>0</v>
      </c>
      <c r="F50" s="457">
        <f t="shared" si="21"/>
        <v>0</v>
      </c>
      <c r="G50" s="457">
        <f t="shared" si="21"/>
        <v>0</v>
      </c>
      <c r="H50" s="457">
        <f t="shared" si="21"/>
        <v>0</v>
      </c>
      <c r="I50" s="457">
        <f t="shared" si="21"/>
        <v>0</v>
      </c>
      <c r="J50" s="457">
        <f t="shared" si="21"/>
        <v>0</v>
      </c>
      <c r="K50" s="457">
        <f t="shared" si="21"/>
        <v>0</v>
      </c>
      <c r="L50" s="457">
        <f t="shared" si="21"/>
        <v>0</v>
      </c>
      <c r="M50" s="457">
        <f t="shared" si="21"/>
        <v>0</v>
      </c>
      <c r="N50" s="457">
        <f t="shared" si="21"/>
        <v>0</v>
      </c>
      <c r="O50" s="457">
        <f t="shared" si="21"/>
        <v>0</v>
      </c>
      <c r="P50" s="457">
        <f t="shared" si="21"/>
        <v>0</v>
      </c>
      <c r="Q50" s="457">
        <f t="shared" si="21"/>
        <v>0</v>
      </c>
      <c r="R50" s="457">
        <f t="shared" si="21"/>
        <v>0</v>
      </c>
      <c r="S50" s="457">
        <f t="shared" si="21"/>
        <v>113</v>
      </c>
      <c r="T50" s="457">
        <f t="shared" si="21"/>
        <v>187</v>
      </c>
      <c r="U50" s="457">
        <f t="shared" si="21"/>
        <v>4</v>
      </c>
      <c r="V50" s="457">
        <f t="shared" si="21"/>
        <v>0</v>
      </c>
      <c r="W50" s="457">
        <f t="shared" si="21"/>
        <v>484</v>
      </c>
      <c r="X50" s="457">
        <f t="shared" si="21"/>
        <v>137</v>
      </c>
      <c r="Y50" s="457">
        <f t="shared" si="21"/>
        <v>42</v>
      </c>
      <c r="Z50" s="457">
        <f t="shared" si="21"/>
        <v>43</v>
      </c>
      <c r="AA50" s="457">
        <f t="shared" si="21"/>
        <v>0</v>
      </c>
      <c r="AB50" s="457">
        <f t="shared" si="21"/>
        <v>17</v>
      </c>
      <c r="AC50" s="457">
        <f t="shared" si="21"/>
        <v>0</v>
      </c>
      <c r="AD50" s="457">
        <f t="shared" si="21"/>
        <v>31</v>
      </c>
      <c r="AE50" s="457">
        <f t="shared" si="21"/>
        <v>71</v>
      </c>
      <c r="AF50" s="457">
        <f t="shared" si="21"/>
        <v>0</v>
      </c>
      <c r="AG50" s="457">
        <f t="shared" si="21"/>
        <v>247</v>
      </c>
      <c r="AH50" s="457">
        <f t="shared" si="21"/>
        <v>6728</v>
      </c>
      <c r="AI50" s="457">
        <f t="shared" si="21"/>
        <v>17039</v>
      </c>
      <c r="AJ50" s="457">
        <f t="shared" si="21"/>
        <v>3062</v>
      </c>
      <c r="AK50" s="457">
        <f t="shared" si="21"/>
        <v>557</v>
      </c>
      <c r="AL50" s="457">
        <f t="shared" si="21"/>
        <v>261</v>
      </c>
      <c r="AM50" s="457">
        <f t="shared" si="21"/>
        <v>33</v>
      </c>
      <c r="AN50" s="457">
        <f t="shared" si="21"/>
        <v>0</v>
      </c>
      <c r="AO50" s="457">
        <f t="shared" si="21"/>
        <v>0</v>
      </c>
      <c r="AP50" s="458">
        <f t="shared" si="21"/>
        <v>29056</v>
      </c>
    </row>
    <row r="51" spans="1:42" s="216" customFormat="1" ht="21" customHeight="1" x14ac:dyDescent="0.35">
      <c r="A51" s="224"/>
      <c r="B51" s="215" t="s">
        <v>72</v>
      </c>
      <c r="C51" s="453">
        <v>0</v>
      </c>
      <c r="D51" s="453">
        <v>0</v>
      </c>
      <c r="E51" s="453">
        <v>0</v>
      </c>
      <c r="F51" s="453">
        <v>0</v>
      </c>
      <c r="G51" s="453">
        <v>0</v>
      </c>
      <c r="H51" s="453">
        <v>0</v>
      </c>
      <c r="I51" s="453">
        <v>0</v>
      </c>
      <c r="J51" s="453">
        <v>0</v>
      </c>
      <c r="K51" s="453">
        <v>0</v>
      </c>
      <c r="L51" s="453">
        <v>0</v>
      </c>
      <c r="M51" s="453">
        <v>0</v>
      </c>
      <c r="N51" s="453">
        <v>0</v>
      </c>
      <c r="O51" s="453">
        <v>0</v>
      </c>
      <c r="P51" s="453">
        <v>0</v>
      </c>
      <c r="Q51" s="453">
        <v>0</v>
      </c>
      <c r="R51" s="453">
        <f>SUM(E51:Q51)</f>
        <v>0</v>
      </c>
      <c r="S51" s="453">
        <v>0</v>
      </c>
      <c r="T51" s="453">
        <v>1</v>
      </c>
      <c r="U51" s="453">
        <v>0</v>
      </c>
      <c r="V51" s="453">
        <v>0</v>
      </c>
      <c r="W51" s="453">
        <v>31</v>
      </c>
      <c r="X51" s="453">
        <v>29</v>
      </c>
      <c r="Y51" s="453">
        <v>0</v>
      </c>
      <c r="Z51" s="453">
        <v>0</v>
      </c>
      <c r="AA51" s="453">
        <v>0</v>
      </c>
      <c r="AB51" s="453">
        <v>0</v>
      </c>
      <c r="AC51" s="453">
        <v>0</v>
      </c>
      <c r="AD51" s="453">
        <v>11</v>
      </c>
      <c r="AE51" s="453">
        <v>0</v>
      </c>
      <c r="AF51" s="453">
        <v>0</v>
      </c>
      <c r="AG51" s="453">
        <v>22</v>
      </c>
      <c r="AH51" s="453">
        <v>530</v>
      </c>
      <c r="AI51" s="453">
        <v>1488</v>
      </c>
      <c r="AJ51" s="453">
        <v>298</v>
      </c>
      <c r="AK51" s="453">
        <v>40</v>
      </c>
      <c r="AL51" s="453">
        <v>20</v>
      </c>
      <c r="AM51" s="453">
        <v>0</v>
      </c>
      <c r="AN51" s="453">
        <v>0</v>
      </c>
      <c r="AO51" s="453">
        <v>0</v>
      </c>
      <c r="AP51" s="454">
        <f>SUM(S51:AO51)+R51+C51+D51</f>
        <v>2470</v>
      </c>
    </row>
    <row r="52" spans="1:42" s="216" customFormat="1" ht="21" customHeight="1" x14ac:dyDescent="0.35">
      <c r="A52" s="224"/>
      <c r="B52" s="215" t="s">
        <v>71</v>
      </c>
      <c r="C52" s="453">
        <v>0</v>
      </c>
      <c r="D52" s="453">
        <v>0</v>
      </c>
      <c r="E52" s="453">
        <v>0</v>
      </c>
      <c r="F52" s="453">
        <v>0</v>
      </c>
      <c r="G52" s="453">
        <v>0</v>
      </c>
      <c r="H52" s="453">
        <v>0</v>
      </c>
      <c r="I52" s="453">
        <v>0</v>
      </c>
      <c r="J52" s="453">
        <v>0</v>
      </c>
      <c r="K52" s="453">
        <v>0</v>
      </c>
      <c r="L52" s="453">
        <v>0</v>
      </c>
      <c r="M52" s="453">
        <v>0</v>
      </c>
      <c r="N52" s="453">
        <v>0</v>
      </c>
      <c r="O52" s="453">
        <v>0</v>
      </c>
      <c r="P52" s="453">
        <v>0</v>
      </c>
      <c r="Q52" s="453">
        <v>0</v>
      </c>
      <c r="R52" s="453">
        <f>SUM(E52:Q52)</f>
        <v>0</v>
      </c>
      <c r="S52" s="453">
        <v>112</v>
      </c>
      <c r="T52" s="453">
        <v>75</v>
      </c>
      <c r="U52" s="453">
        <v>4</v>
      </c>
      <c r="V52" s="453">
        <v>0</v>
      </c>
      <c r="W52" s="453">
        <v>359</v>
      </c>
      <c r="X52" s="453">
        <v>72</v>
      </c>
      <c r="Y52" s="453">
        <v>30</v>
      </c>
      <c r="Z52" s="453">
        <v>34</v>
      </c>
      <c r="AA52" s="453">
        <v>0</v>
      </c>
      <c r="AB52" s="453">
        <v>13</v>
      </c>
      <c r="AC52" s="453">
        <v>0</v>
      </c>
      <c r="AD52" s="453">
        <v>20</v>
      </c>
      <c r="AE52" s="453">
        <v>71</v>
      </c>
      <c r="AF52" s="453">
        <v>0</v>
      </c>
      <c r="AG52" s="453">
        <v>134</v>
      </c>
      <c r="AH52" s="453">
        <v>4599</v>
      </c>
      <c r="AI52" s="453">
        <v>10366</v>
      </c>
      <c r="AJ52" s="453">
        <v>1931</v>
      </c>
      <c r="AK52" s="453">
        <v>352</v>
      </c>
      <c r="AL52" s="453">
        <v>220</v>
      </c>
      <c r="AM52" s="453">
        <v>33</v>
      </c>
      <c r="AN52" s="453">
        <v>0</v>
      </c>
      <c r="AO52" s="453">
        <v>0</v>
      </c>
      <c r="AP52" s="454">
        <f>SUM(S52:AO52)+R52+C52+D52</f>
        <v>18425</v>
      </c>
    </row>
    <row r="53" spans="1:42" s="216" customFormat="1" ht="21" customHeight="1" x14ac:dyDescent="0.35">
      <c r="A53" s="224"/>
      <c r="B53" s="215" t="s">
        <v>73</v>
      </c>
      <c r="C53" s="453">
        <v>0</v>
      </c>
      <c r="D53" s="453">
        <v>0</v>
      </c>
      <c r="E53" s="453">
        <v>0</v>
      </c>
      <c r="F53" s="453">
        <v>0</v>
      </c>
      <c r="G53" s="453">
        <v>0</v>
      </c>
      <c r="H53" s="453">
        <v>0</v>
      </c>
      <c r="I53" s="453">
        <v>0</v>
      </c>
      <c r="J53" s="453">
        <v>0</v>
      </c>
      <c r="K53" s="453">
        <v>0</v>
      </c>
      <c r="L53" s="453">
        <v>0</v>
      </c>
      <c r="M53" s="453">
        <v>0</v>
      </c>
      <c r="N53" s="453">
        <v>0</v>
      </c>
      <c r="O53" s="453">
        <v>0</v>
      </c>
      <c r="P53" s="453">
        <v>0</v>
      </c>
      <c r="Q53" s="453">
        <v>0</v>
      </c>
      <c r="R53" s="453">
        <f>SUM(E53:Q53)</f>
        <v>0</v>
      </c>
      <c r="S53" s="453">
        <v>1</v>
      </c>
      <c r="T53" s="453">
        <v>111</v>
      </c>
      <c r="U53" s="453">
        <v>0</v>
      </c>
      <c r="V53" s="453">
        <v>0</v>
      </c>
      <c r="W53" s="453">
        <v>85</v>
      </c>
      <c r="X53" s="453">
        <v>31</v>
      </c>
      <c r="Y53" s="453">
        <v>12</v>
      </c>
      <c r="Z53" s="453">
        <v>8</v>
      </c>
      <c r="AA53" s="453">
        <v>0</v>
      </c>
      <c r="AB53" s="453">
        <v>2</v>
      </c>
      <c r="AC53" s="453">
        <v>0</v>
      </c>
      <c r="AD53" s="453">
        <v>0</v>
      </c>
      <c r="AE53" s="453">
        <v>0</v>
      </c>
      <c r="AF53" s="453">
        <v>0</v>
      </c>
      <c r="AG53" s="453">
        <v>88</v>
      </c>
      <c r="AH53" s="453">
        <v>1402</v>
      </c>
      <c r="AI53" s="453">
        <v>4130</v>
      </c>
      <c r="AJ53" s="453">
        <v>772</v>
      </c>
      <c r="AK53" s="453">
        <v>159</v>
      </c>
      <c r="AL53" s="453">
        <v>20</v>
      </c>
      <c r="AM53" s="453">
        <v>0</v>
      </c>
      <c r="AN53" s="453">
        <v>0</v>
      </c>
      <c r="AO53" s="453">
        <v>0</v>
      </c>
      <c r="AP53" s="454">
        <f>SUM(S53:AO53)+R53+C53+D53</f>
        <v>6821</v>
      </c>
    </row>
    <row r="54" spans="1:42" s="216" customFormat="1" ht="21" customHeight="1" x14ac:dyDescent="0.35">
      <c r="A54" s="224"/>
      <c r="B54" s="215" t="s">
        <v>74</v>
      </c>
      <c r="C54" s="453">
        <v>0</v>
      </c>
      <c r="D54" s="453">
        <v>0</v>
      </c>
      <c r="E54" s="453">
        <v>0</v>
      </c>
      <c r="F54" s="453">
        <v>0</v>
      </c>
      <c r="G54" s="453">
        <v>0</v>
      </c>
      <c r="H54" s="453">
        <v>0</v>
      </c>
      <c r="I54" s="453">
        <v>0</v>
      </c>
      <c r="J54" s="453">
        <v>0</v>
      </c>
      <c r="K54" s="453">
        <v>0</v>
      </c>
      <c r="L54" s="453">
        <v>0</v>
      </c>
      <c r="M54" s="453">
        <v>0</v>
      </c>
      <c r="N54" s="453">
        <v>0</v>
      </c>
      <c r="O54" s="453">
        <v>0</v>
      </c>
      <c r="P54" s="453">
        <v>0</v>
      </c>
      <c r="Q54" s="453">
        <v>0</v>
      </c>
      <c r="R54" s="453">
        <f>SUM(E54:Q54)</f>
        <v>0</v>
      </c>
      <c r="S54" s="453">
        <v>0</v>
      </c>
      <c r="T54" s="453">
        <v>0</v>
      </c>
      <c r="U54" s="453">
        <v>0</v>
      </c>
      <c r="V54" s="453">
        <v>0</v>
      </c>
      <c r="W54" s="453">
        <v>9</v>
      </c>
      <c r="X54" s="453">
        <v>5</v>
      </c>
      <c r="Y54" s="453">
        <v>0</v>
      </c>
      <c r="Z54" s="453">
        <v>1</v>
      </c>
      <c r="AA54" s="453">
        <v>0</v>
      </c>
      <c r="AB54" s="453">
        <v>2</v>
      </c>
      <c r="AC54" s="453">
        <v>0</v>
      </c>
      <c r="AD54" s="453">
        <v>0</v>
      </c>
      <c r="AE54" s="453">
        <v>0</v>
      </c>
      <c r="AF54" s="453">
        <v>0</v>
      </c>
      <c r="AG54" s="453">
        <v>3</v>
      </c>
      <c r="AH54" s="453">
        <v>197</v>
      </c>
      <c r="AI54" s="453">
        <v>1055</v>
      </c>
      <c r="AJ54" s="453">
        <v>61</v>
      </c>
      <c r="AK54" s="453">
        <v>6</v>
      </c>
      <c r="AL54" s="453">
        <v>1</v>
      </c>
      <c r="AM54" s="453">
        <v>0</v>
      </c>
      <c r="AN54" s="453">
        <v>0</v>
      </c>
      <c r="AO54" s="453">
        <v>0</v>
      </c>
      <c r="AP54" s="454">
        <f>SUM(S54:AO54)+R54+C54+D54</f>
        <v>1340</v>
      </c>
    </row>
    <row r="55" spans="1:42" s="220" customFormat="1" ht="26.4" customHeight="1" x14ac:dyDescent="0.35">
      <c r="A55" s="218" t="s">
        <v>75</v>
      </c>
      <c r="B55" s="225"/>
      <c r="C55" s="457">
        <f t="shared" ref="C55:AP55" si="22">SUM(C56:C60)</f>
        <v>0</v>
      </c>
      <c r="D55" s="457">
        <f t="shared" si="22"/>
        <v>0</v>
      </c>
      <c r="E55" s="457">
        <f t="shared" si="22"/>
        <v>0</v>
      </c>
      <c r="F55" s="457">
        <f t="shared" si="22"/>
        <v>0</v>
      </c>
      <c r="G55" s="457">
        <f t="shared" si="22"/>
        <v>0</v>
      </c>
      <c r="H55" s="457">
        <f t="shared" si="22"/>
        <v>0</v>
      </c>
      <c r="I55" s="457">
        <f t="shared" si="22"/>
        <v>0</v>
      </c>
      <c r="J55" s="457">
        <f t="shared" si="22"/>
        <v>0</v>
      </c>
      <c r="K55" s="457">
        <f t="shared" si="22"/>
        <v>0</v>
      </c>
      <c r="L55" s="457">
        <f t="shared" si="22"/>
        <v>0</v>
      </c>
      <c r="M55" s="457">
        <f t="shared" si="22"/>
        <v>0</v>
      </c>
      <c r="N55" s="457">
        <f t="shared" si="22"/>
        <v>0</v>
      </c>
      <c r="O55" s="457">
        <f t="shared" si="22"/>
        <v>0</v>
      </c>
      <c r="P55" s="457">
        <f t="shared" si="22"/>
        <v>0</v>
      </c>
      <c r="Q55" s="457">
        <f t="shared" si="22"/>
        <v>0</v>
      </c>
      <c r="R55" s="457">
        <f t="shared" si="22"/>
        <v>0</v>
      </c>
      <c r="S55" s="457">
        <f t="shared" si="22"/>
        <v>0</v>
      </c>
      <c r="T55" s="457">
        <f t="shared" si="22"/>
        <v>0</v>
      </c>
      <c r="U55" s="457">
        <f t="shared" si="22"/>
        <v>0</v>
      </c>
      <c r="V55" s="457">
        <f t="shared" si="22"/>
        <v>0</v>
      </c>
      <c r="W55" s="457">
        <f t="shared" si="22"/>
        <v>127</v>
      </c>
      <c r="X55" s="457">
        <f t="shared" si="22"/>
        <v>102</v>
      </c>
      <c r="Y55" s="457">
        <f t="shared" si="22"/>
        <v>0</v>
      </c>
      <c r="Z55" s="457">
        <f t="shared" si="22"/>
        <v>6</v>
      </c>
      <c r="AA55" s="457">
        <f t="shared" si="22"/>
        <v>0</v>
      </c>
      <c r="AB55" s="457">
        <f t="shared" si="22"/>
        <v>2</v>
      </c>
      <c r="AC55" s="457">
        <f t="shared" si="22"/>
        <v>0</v>
      </c>
      <c r="AD55" s="457">
        <f t="shared" si="22"/>
        <v>3</v>
      </c>
      <c r="AE55" s="457">
        <f t="shared" si="22"/>
        <v>5</v>
      </c>
      <c r="AF55" s="457">
        <f t="shared" si="22"/>
        <v>0</v>
      </c>
      <c r="AG55" s="457">
        <f t="shared" si="22"/>
        <v>74</v>
      </c>
      <c r="AH55" s="457">
        <f t="shared" si="22"/>
        <v>1975</v>
      </c>
      <c r="AI55" s="457">
        <f t="shared" si="22"/>
        <v>4805</v>
      </c>
      <c r="AJ55" s="457">
        <f t="shared" si="22"/>
        <v>680</v>
      </c>
      <c r="AK55" s="457">
        <f t="shared" si="22"/>
        <v>237</v>
      </c>
      <c r="AL55" s="457">
        <f t="shared" si="22"/>
        <v>51</v>
      </c>
      <c r="AM55" s="457">
        <f t="shared" si="22"/>
        <v>12</v>
      </c>
      <c r="AN55" s="457">
        <f t="shared" si="22"/>
        <v>0</v>
      </c>
      <c r="AO55" s="457">
        <f t="shared" si="22"/>
        <v>0</v>
      </c>
      <c r="AP55" s="458">
        <f t="shared" si="22"/>
        <v>8079</v>
      </c>
    </row>
    <row r="56" spans="1:42" s="216" customFormat="1" ht="21" customHeight="1" x14ac:dyDescent="0.35">
      <c r="A56" s="224"/>
      <c r="B56" s="215" t="s">
        <v>76</v>
      </c>
      <c r="C56" s="453">
        <v>0</v>
      </c>
      <c r="D56" s="453">
        <v>0</v>
      </c>
      <c r="E56" s="453">
        <v>0</v>
      </c>
      <c r="F56" s="453">
        <v>0</v>
      </c>
      <c r="G56" s="453">
        <v>0</v>
      </c>
      <c r="H56" s="453">
        <v>0</v>
      </c>
      <c r="I56" s="453">
        <v>0</v>
      </c>
      <c r="J56" s="453">
        <v>0</v>
      </c>
      <c r="K56" s="453">
        <v>0</v>
      </c>
      <c r="L56" s="453">
        <v>0</v>
      </c>
      <c r="M56" s="453">
        <v>0</v>
      </c>
      <c r="N56" s="453">
        <v>0</v>
      </c>
      <c r="O56" s="453">
        <v>0</v>
      </c>
      <c r="P56" s="453">
        <v>0</v>
      </c>
      <c r="Q56" s="453">
        <v>0</v>
      </c>
      <c r="R56" s="453">
        <f>SUM(E56:Q56)</f>
        <v>0</v>
      </c>
      <c r="S56" s="453">
        <v>0</v>
      </c>
      <c r="T56" s="453">
        <v>0</v>
      </c>
      <c r="U56" s="453">
        <v>0</v>
      </c>
      <c r="V56" s="453">
        <v>0</v>
      </c>
      <c r="W56" s="453">
        <v>46</v>
      </c>
      <c r="X56" s="453">
        <v>3</v>
      </c>
      <c r="Y56" s="453">
        <v>0</v>
      </c>
      <c r="Z56" s="453">
        <v>0</v>
      </c>
      <c r="AA56" s="453">
        <v>0</v>
      </c>
      <c r="AB56" s="453">
        <v>0</v>
      </c>
      <c r="AC56" s="453">
        <v>0</v>
      </c>
      <c r="AD56" s="453">
        <v>0</v>
      </c>
      <c r="AE56" s="453">
        <v>0</v>
      </c>
      <c r="AF56" s="453">
        <v>0</v>
      </c>
      <c r="AG56" s="453">
        <v>18</v>
      </c>
      <c r="AH56" s="453">
        <v>702</v>
      </c>
      <c r="AI56" s="453">
        <v>1013</v>
      </c>
      <c r="AJ56" s="453">
        <v>246</v>
      </c>
      <c r="AK56" s="453">
        <v>52</v>
      </c>
      <c r="AL56" s="453">
        <v>12</v>
      </c>
      <c r="AM56" s="453">
        <v>12</v>
      </c>
      <c r="AN56" s="453">
        <v>0</v>
      </c>
      <c r="AO56" s="453">
        <v>0</v>
      </c>
      <c r="AP56" s="454">
        <f>SUM(S56:AO56)+R56+C56+D56</f>
        <v>2104</v>
      </c>
    </row>
    <row r="57" spans="1:42" s="216" customFormat="1" ht="21" customHeight="1" x14ac:dyDescent="0.35">
      <c r="A57" s="224"/>
      <c r="B57" s="215" t="s">
        <v>77</v>
      </c>
      <c r="C57" s="453">
        <v>0</v>
      </c>
      <c r="D57" s="453">
        <v>0</v>
      </c>
      <c r="E57" s="453">
        <v>0</v>
      </c>
      <c r="F57" s="453">
        <v>0</v>
      </c>
      <c r="G57" s="453">
        <v>0</v>
      </c>
      <c r="H57" s="453">
        <v>0</v>
      </c>
      <c r="I57" s="453">
        <v>0</v>
      </c>
      <c r="J57" s="453">
        <v>0</v>
      </c>
      <c r="K57" s="453">
        <v>0</v>
      </c>
      <c r="L57" s="453">
        <v>0</v>
      </c>
      <c r="M57" s="453">
        <v>0</v>
      </c>
      <c r="N57" s="453">
        <v>0</v>
      </c>
      <c r="O57" s="453">
        <v>0</v>
      </c>
      <c r="P57" s="453">
        <v>0</v>
      </c>
      <c r="Q57" s="453">
        <v>0</v>
      </c>
      <c r="R57" s="453">
        <f>SUM(E57:Q57)</f>
        <v>0</v>
      </c>
      <c r="S57" s="453">
        <v>0</v>
      </c>
      <c r="T57" s="453">
        <v>0</v>
      </c>
      <c r="U57" s="453">
        <v>0</v>
      </c>
      <c r="V57" s="453">
        <v>0</v>
      </c>
      <c r="W57" s="453">
        <v>13</v>
      </c>
      <c r="X57" s="453">
        <v>10</v>
      </c>
      <c r="Y57" s="453">
        <v>0</v>
      </c>
      <c r="Z57" s="453">
        <v>0</v>
      </c>
      <c r="AA57" s="453">
        <v>0</v>
      </c>
      <c r="AB57" s="453">
        <v>0</v>
      </c>
      <c r="AC57" s="453">
        <v>0</v>
      </c>
      <c r="AD57" s="453">
        <v>0</v>
      </c>
      <c r="AE57" s="453">
        <v>0</v>
      </c>
      <c r="AF57" s="453">
        <v>0</v>
      </c>
      <c r="AG57" s="453">
        <v>13</v>
      </c>
      <c r="AH57" s="453">
        <v>135</v>
      </c>
      <c r="AI57" s="453">
        <v>835</v>
      </c>
      <c r="AJ57" s="453">
        <v>57</v>
      </c>
      <c r="AK57" s="453">
        <v>77</v>
      </c>
      <c r="AL57" s="453">
        <v>5</v>
      </c>
      <c r="AM57" s="453">
        <v>0</v>
      </c>
      <c r="AN57" s="453">
        <v>0</v>
      </c>
      <c r="AO57" s="453">
        <v>0</v>
      </c>
      <c r="AP57" s="454">
        <f>SUM(S57:AO57)+R57+C57+D57</f>
        <v>1145</v>
      </c>
    </row>
    <row r="58" spans="1:42" s="216" customFormat="1" ht="21" customHeight="1" x14ac:dyDescent="0.35">
      <c r="A58" s="224"/>
      <c r="B58" s="215" t="s">
        <v>78</v>
      </c>
      <c r="C58" s="453">
        <v>0</v>
      </c>
      <c r="D58" s="453">
        <v>0</v>
      </c>
      <c r="E58" s="453">
        <v>0</v>
      </c>
      <c r="F58" s="453">
        <v>0</v>
      </c>
      <c r="G58" s="453">
        <v>0</v>
      </c>
      <c r="H58" s="453">
        <v>0</v>
      </c>
      <c r="I58" s="453">
        <v>0</v>
      </c>
      <c r="J58" s="453">
        <v>0</v>
      </c>
      <c r="K58" s="453">
        <v>0</v>
      </c>
      <c r="L58" s="453">
        <v>0</v>
      </c>
      <c r="M58" s="453">
        <v>0</v>
      </c>
      <c r="N58" s="453">
        <v>0</v>
      </c>
      <c r="O58" s="453">
        <v>0</v>
      </c>
      <c r="P58" s="453">
        <v>0</v>
      </c>
      <c r="Q58" s="453">
        <v>0</v>
      </c>
      <c r="R58" s="453">
        <f>SUM(E58:Q58)</f>
        <v>0</v>
      </c>
      <c r="S58" s="453">
        <v>0</v>
      </c>
      <c r="T58" s="453">
        <v>0</v>
      </c>
      <c r="U58" s="453">
        <v>0</v>
      </c>
      <c r="V58" s="453">
        <v>0</v>
      </c>
      <c r="W58" s="453">
        <v>19</v>
      </c>
      <c r="X58" s="453">
        <v>18</v>
      </c>
      <c r="Y58" s="453">
        <v>0</v>
      </c>
      <c r="Z58" s="453">
        <v>0</v>
      </c>
      <c r="AA58" s="453">
        <v>0</v>
      </c>
      <c r="AB58" s="453">
        <v>0</v>
      </c>
      <c r="AC58" s="453">
        <v>0</v>
      </c>
      <c r="AD58" s="453">
        <v>0</v>
      </c>
      <c r="AE58" s="453">
        <v>3</v>
      </c>
      <c r="AF58" s="453">
        <v>0</v>
      </c>
      <c r="AG58" s="453">
        <v>26</v>
      </c>
      <c r="AH58" s="453">
        <v>553</v>
      </c>
      <c r="AI58" s="453">
        <v>883</v>
      </c>
      <c r="AJ58" s="453">
        <v>131</v>
      </c>
      <c r="AK58" s="453">
        <v>35</v>
      </c>
      <c r="AL58" s="453">
        <v>26</v>
      </c>
      <c r="AM58" s="453">
        <v>0</v>
      </c>
      <c r="AN58" s="453">
        <v>0</v>
      </c>
      <c r="AO58" s="453">
        <v>0</v>
      </c>
      <c r="AP58" s="454">
        <f>SUM(S58:AO58)+R58+C58+D58</f>
        <v>1694</v>
      </c>
    </row>
    <row r="59" spans="1:42" s="216" customFormat="1" ht="21" customHeight="1" x14ac:dyDescent="0.35">
      <c r="A59" s="224"/>
      <c r="B59" s="215" t="s">
        <v>79</v>
      </c>
      <c r="C59" s="453">
        <v>0</v>
      </c>
      <c r="D59" s="453">
        <v>0</v>
      </c>
      <c r="E59" s="453">
        <v>0</v>
      </c>
      <c r="F59" s="453">
        <v>0</v>
      </c>
      <c r="G59" s="453">
        <v>0</v>
      </c>
      <c r="H59" s="453">
        <v>0</v>
      </c>
      <c r="I59" s="453">
        <v>0</v>
      </c>
      <c r="J59" s="453">
        <v>0</v>
      </c>
      <c r="K59" s="453">
        <v>0</v>
      </c>
      <c r="L59" s="453">
        <v>0</v>
      </c>
      <c r="M59" s="453">
        <v>0</v>
      </c>
      <c r="N59" s="453">
        <v>0</v>
      </c>
      <c r="O59" s="453">
        <v>0</v>
      </c>
      <c r="P59" s="453">
        <v>0</v>
      </c>
      <c r="Q59" s="453">
        <v>0</v>
      </c>
      <c r="R59" s="453">
        <f>SUM(E59:Q59)</f>
        <v>0</v>
      </c>
      <c r="S59" s="453">
        <v>0</v>
      </c>
      <c r="T59" s="453">
        <v>0</v>
      </c>
      <c r="U59" s="453">
        <v>0</v>
      </c>
      <c r="V59" s="453">
        <v>0</v>
      </c>
      <c r="W59" s="453">
        <v>36</v>
      </c>
      <c r="X59" s="453">
        <v>24</v>
      </c>
      <c r="Y59" s="453">
        <v>0</v>
      </c>
      <c r="Z59" s="453">
        <v>6</v>
      </c>
      <c r="AA59" s="453">
        <v>0</v>
      </c>
      <c r="AB59" s="453">
        <v>0</v>
      </c>
      <c r="AC59" s="453">
        <v>0</v>
      </c>
      <c r="AD59" s="453">
        <v>3</v>
      </c>
      <c r="AE59" s="453">
        <v>2</v>
      </c>
      <c r="AF59" s="453">
        <v>0</v>
      </c>
      <c r="AG59" s="453">
        <v>15</v>
      </c>
      <c r="AH59" s="453">
        <v>437</v>
      </c>
      <c r="AI59" s="453">
        <v>1120</v>
      </c>
      <c r="AJ59" s="453">
        <v>191</v>
      </c>
      <c r="AK59" s="453">
        <v>23</v>
      </c>
      <c r="AL59" s="453">
        <v>8</v>
      </c>
      <c r="AM59" s="453">
        <v>0</v>
      </c>
      <c r="AN59" s="453">
        <v>0</v>
      </c>
      <c r="AO59" s="453">
        <v>0</v>
      </c>
      <c r="AP59" s="454">
        <f>SUM(S59:AO59)+R59+C59+D59</f>
        <v>1865</v>
      </c>
    </row>
    <row r="60" spans="1:42" s="216" customFormat="1" ht="21" customHeight="1" x14ac:dyDescent="0.35">
      <c r="A60" s="224"/>
      <c r="B60" s="215" t="s">
        <v>80</v>
      </c>
      <c r="C60" s="453">
        <v>0</v>
      </c>
      <c r="D60" s="453">
        <v>0</v>
      </c>
      <c r="E60" s="453">
        <v>0</v>
      </c>
      <c r="F60" s="453">
        <v>0</v>
      </c>
      <c r="G60" s="453">
        <v>0</v>
      </c>
      <c r="H60" s="453">
        <v>0</v>
      </c>
      <c r="I60" s="453">
        <v>0</v>
      </c>
      <c r="J60" s="453">
        <v>0</v>
      </c>
      <c r="K60" s="453">
        <v>0</v>
      </c>
      <c r="L60" s="453">
        <v>0</v>
      </c>
      <c r="M60" s="453">
        <v>0</v>
      </c>
      <c r="N60" s="453">
        <v>0</v>
      </c>
      <c r="O60" s="453">
        <v>0</v>
      </c>
      <c r="P60" s="453">
        <v>0</v>
      </c>
      <c r="Q60" s="453">
        <v>0</v>
      </c>
      <c r="R60" s="453">
        <f>SUM(E60:Q60)</f>
        <v>0</v>
      </c>
      <c r="S60" s="453">
        <v>0</v>
      </c>
      <c r="T60" s="453">
        <v>0</v>
      </c>
      <c r="U60" s="453">
        <v>0</v>
      </c>
      <c r="V60" s="453">
        <v>0</v>
      </c>
      <c r="W60" s="453">
        <v>13</v>
      </c>
      <c r="X60" s="453">
        <v>47</v>
      </c>
      <c r="Y60" s="453">
        <v>0</v>
      </c>
      <c r="Z60" s="453">
        <v>0</v>
      </c>
      <c r="AA60" s="453">
        <v>0</v>
      </c>
      <c r="AB60" s="453">
        <v>2</v>
      </c>
      <c r="AC60" s="453">
        <v>0</v>
      </c>
      <c r="AD60" s="453">
        <v>0</v>
      </c>
      <c r="AE60" s="453">
        <v>0</v>
      </c>
      <c r="AF60" s="453">
        <v>0</v>
      </c>
      <c r="AG60" s="453">
        <v>2</v>
      </c>
      <c r="AH60" s="453">
        <v>148</v>
      </c>
      <c r="AI60" s="453">
        <v>954</v>
      </c>
      <c r="AJ60" s="453">
        <v>55</v>
      </c>
      <c r="AK60" s="453">
        <v>50</v>
      </c>
      <c r="AL60" s="453">
        <v>0</v>
      </c>
      <c r="AM60" s="453">
        <v>0</v>
      </c>
      <c r="AN60" s="453">
        <v>0</v>
      </c>
      <c r="AO60" s="453">
        <v>0</v>
      </c>
      <c r="AP60" s="454">
        <f>SUM(S60:AO60)+R60+C60+D60</f>
        <v>1271</v>
      </c>
    </row>
    <row r="61" spans="1:42" s="220" customFormat="1" ht="26.4" customHeight="1" x14ac:dyDescent="0.35">
      <c r="A61" s="218" t="s">
        <v>81</v>
      </c>
      <c r="B61" s="225"/>
      <c r="C61" s="457">
        <f t="shared" ref="C61:AP61" si="23">SUM(C62:C64)</f>
        <v>0</v>
      </c>
      <c r="D61" s="457">
        <f t="shared" si="23"/>
        <v>0</v>
      </c>
      <c r="E61" s="457">
        <f t="shared" si="23"/>
        <v>0</v>
      </c>
      <c r="F61" s="457">
        <f t="shared" si="23"/>
        <v>0</v>
      </c>
      <c r="G61" s="457">
        <f t="shared" si="23"/>
        <v>0</v>
      </c>
      <c r="H61" s="457">
        <f t="shared" si="23"/>
        <v>0</v>
      </c>
      <c r="I61" s="457">
        <f t="shared" si="23"/>
        <v>0</v>
      </c>
      <c r="J61" s="457">
        <f t="shared" si="23"/>
        <v>0</v>
      </c>
      <c r="K61" s="457">
        <f t="shared" si="23"/>
        <v>0</v>
      </c>
      <c r="L61" s="457">
        <f t="shared" si="23"/>
        <v>0</v>
      </c>
      <c r="M61" s="457">
        <f t="shared" si="23"/>
        <v>0</v>
      </c>
      <c r="N61" s="457">
        <f t="shared" si="23"/>
        <v>0</v>
      </c>
      <c r="O61" s="457">
        <f t="shared" si="23"/>
        <v>0</v>
      </c>
      <c r="P61" s="457">
        <f t="shared" si="23"/>
        <v>0</v>
      </c>
      <c r="Q61" s="457">
        <f t="shared" si="23"/>
        <v>14</v>
      </c>
      <c r="R61" s="457">
        <f t="shared" si="23"/>
        <v>14</v>
      </c>
      <c r="S61" s="457">
        <f t="shared" si="23"/>
        <v>1</v>
      </c>
      <c r="T61" s="457">
        <f t="shared" si="23"/>
        <v>82</v>
      </c>
      <c r="U61" s="457">
        <f t="shared" si="23"/>
        <v>0</v>
      </c>
      <c r="V61" s="457">
        <f t="shared" si="23"/>
        <v>0</v>
      </c>
      <c r="W61" s="457">
        <f t="shared" si="23"/>
        <v>357</v>
      </c>
      <c r="X61" s="457">
        <f t="shared" si="23"/>
        <v>146</v>
      </c>
      <c r="Y61" s="457">
        <f t="shared" si="23"/>
        <v>9</v>
      </c>
      <c r="Z61" s="457">
        <f t="shared" si="23"/>
        <v>33</v>
      </c>
      <c r="AA61" s="457">
        <f t="shared" si="23"/>
        <v>0</v>
      </c>
      <c r="AB61" s="457">
        <f t="shared" si="23"/>
        <v>2</v>
      </c>
      <c r="AC61" s="457">
        <f t="shared" si="23"/>
        <v>0</v>
      </c>
      <c r="AD61" s="457">
        <f t="shared" si="23"/>
        <v>24</v>
      </c>
      <c r="AE61" s="457">
        <f t="shared" si="23"/>
        <v>44</v>
      </c>
      <c r="AF61" s="457">
        <f t="shared" si="23"/>
        <v>0</v>
      </c>
      <c r="AG61" s="457">
        <f t="shared" si="23"/>
        <v>88</v>
      </c>
      <c r="AH61" s="457">
        <f t="shared" si="23"/>
        <v>4839</v>
      </c>
      <c r="AI61" s="457">
        <f t="shared" si="23"/>
        <v>7625</v>
      </c>
      <c r="AJ61" s="457">
        <f t="shared" si="23"/>
        <v>275</v>
      </c>
      <c r="AK61" s="457">
        <f t="shared" si="23"/>
        <v>93</v>
      </c>
      <c r="AL61" s="457">
        <f t="shared" si="23"/>
        <v>32</v>
      </c>
      <c r="AM61" s="457">
        <f t="shared" si="23"/>
        <v>17</v>
      </c>
      <c r="AN61" s="457">
        <f t="shared" si="23"/>
        <v>0</v>
      </c>
      <c r="AO61" s="457">
        <f t="shared" si="23"/>
        <v>0</v>
      </c>
      <c r="AP61" s="458">
        <f t="shared" si="23"/>
        <v>13681</v>
      </c>
    </row>
    <row r="62" spans="1:42" s="216" customFormat="1" ht="21" customHeight="1" x14ac:dyDescent="0.35">
      <c r="A62" s="224"/>
      <c r="B62" s="215" t="s">
        <v>82</v>
      </c>
      <c r="C62" s="453">
        <v>0</v>
      </c>
      <c r="D62" s="453">
        <v>0</v>
      </c>
      <c r="E62" s="453">
        <v>0</v>
      </c>
      <c r="F62" s="453">
        <v>0</v>
      </c>
      <c r="G62" s="453">
        <v>0</v>
      </c>
      <c r="H62" s="453">
        <v>0</v>
      </c>
      <c r="I62" s="453">
        <v>0</v>
      </c>
      <c r="J62" s="453">
        <v>0</v>
      </c>
      <c r="K62" s="453">
        <v>0</v>
      </c>
      <c r="L62" s="453">
        <v>0</v>
      </c>
      <c r="M62" s="453">
        <v>0</v>
      </c>
      <c r="N62" s="453">
        <v>0</v>
      </c>
      <c r="O62" s="453">
        <v>0</v>
      </c>
      <c r="P62" s="453">
        <v>0</v>
      </c>
      <c r="Q62" s="453">
        <v>0</v>
      </c>
      <c r="R62" s="453">
        <f>SUM(E62:Q62)</f>
        <v>0</v>
      </c>
      <c r="S62" s="453">
        <v>0</v>
      </c>
      <c r="T62" s="453">
        <v>3</v>
      </c>
      <c r="U62" s="453">
        <v>0</v>
      </c>
      <c r="V62" s="453">
        <v>0</v>
      </c>
      <c r="W62" s="453">
        <v>52</v>
      </c>
      <c r="X62" s="453">
        <v>48</v>
      </c>
      <c r="Y62" s="453">
        <v>0</v>
      </c>
      <c r="Z62" s="453">
        <v>0</v>
      </c>
      <c r="AA62" s="453">
        <v>0</v>
      </c>
      <c r="AB62" s="453">
        <v>1</v>
      </c>
      <c r="AC62" s="453">
        <v>0</v>
      </c>
      <c r="AD62" s="453">
        <v>0</v>
      </c>
      <c r="AE62" s="453">
        <v>0</v>
      </c>
      <c r="AF62" s="453">
        <v>0</v>
      </c>
      <c r="AG62" s="453">
        <v>7</v>
      </c>
      <c r="AH62" s="453">
        <v>351</v>
      </c>
      <c r="AI62" s="453">
        <v>1520</v>
      </c>
      <c r="AJ62" s="453">
        <v>19</v>
      </c>
      <c r="AK62" s="453">
        <v>5</v>
      </c>
      <c r="AL62" s="453">
        <v>19</v>
      </c>
      <c r="AM62" s="453">
        <v>0</v>
      </c>
      <c r="AN62" s="453">
        <v>0</v>
      </c>
      <c r="AO62" s="453">
        <v>0</v>
      </c>
      <c r="AP62" s="454">
        <f>SUM(S62:AO62)+R62+C62+D62</f>
        <v>2025</v>
      </c>
    </row>
    <row r="63" spans="1:42" s="216" customFormat="1" ht="21" customHeight="1" x14ac:dyDescent="0.35">
      <c r="A63" s="224"/>
      <c r="B63" s="215" t="s">
        <v>81</v>
      </c>
      <c r="C63" s="453">
        <v>0</v>
      </c>
      <c r="D63" s="453">
        <v>0</v>
      </c>
      <c r="E63" s="453">
        <v>0</v>
      </c>
      <c r="F63" s="453">
        <v>0</v>
      </c>
      <c r="G63" s="453">
        <v>0</v>
      </c>
      <c r="H63" s="453">
        <v>0</v>
      </c>
      <c r="I63" s="453">
        <v>0</v>
      </c>
      <c r="J63" s="453">
        <v>0</v>
      </c>
      <c r="K63" s="453">
        <v>0</v>
      </c>
      <c r="L63" s="453">
        <v>0</v>
      </c>
      <c r="M63" s="453">
        <v>0</v>
      </c>
      <c r="N63" s="453">
        <v>0</v>
      </c>
      <c r="O63" s="453">
        <v>0</v>
      </c>
      <c r="P63" s="453">
        <v>0</v>
      </c>
      <c r="Q63" s="453">
        <v>14</v>
      </c>
      <c r="R63" s="453">
        <f>SUM(E63:Q63)</f>
        <v>14</v>
      </c>
      <c r="S63" s="453">
        <v>1</v>
      </c>
      <c r="T63" s="453">
        <v>65</v>
      </c>
      <c r="U63" s="453">
        <v>0</v>
      </c>
      <c r="V63" s="453">
        <v>0</v>
      </c>
      <c r="W63" s="453">
        <v>278</v>
      </c>
      <c r="X63" s="453">
        <v>65</v>
      </c>
      <c r="Y63" s="453">
        <v>9</v>
      </c>
      <c r="Z63" s="453">
        <v>33</v>
      </c>
      <c r="AA63" s="453">
        <v>0</v>
      </c>
      <c r="AB63" s="453">
        <v>1</v>
      </c>
      <c r="AC63" s="453">
        <v>0</v>
      </c>
      <c r="AD63" s="453">
        <v>24</v>
      </c>
      <c r="AE63" s="453">
        <v>44</v>
      </c>
      <c r="AF63" s="453">
        <v>0</v>
      </c>
      <c r="AG63" s="453">
        <v>78</v>
      </c>
      <c r="AH63" s="453">
        <v>4239</v>
      </c>
      <c r="AI63" s="453">
        <v>5276</v>
      </c>
      <c r="AJ63" s="453">
        <v>250</v>
      </c>
      <c r="AK63" s="453">
        <v>78</v>
      </c>
      <c r="AL63" s="453">
        <v>13</v>
      </c>
      <c r="AM63" s="453">
        <v>17</v>
      </c>
      <c r="AN63" s="453">
        <v>0</v>
      </c>
      <c r="AO63" s="453">
        <v>0</v>
      </c>
      <c r="AP63" s="454">
        <f>SUM(S63:AO63)+R63+C63+D63</f>
        <v>10485</v>
      </c>
    </row>
    <row r="64" spans="1:42" s="216" customFormat="1" ht="21" customHeight="1" x14ac:dyDescent="0.35">
      <c r="A64" s="224"/>
      <c r="B64" s="215" t="s">
        <v>83</v>
      </c>
      <c r="C64" s="453">
        <v>0</v>
      </c>
      <c r="D64" s="453">
        <v>0</v>
      </c>
      <c r="E64" s="453">
        <v>0</v>
      </c>
      <c r="F64" s="453">
        <v>0</v>
      </c>
      <c r="G64" s="453">
        <v>0</v>
      </c>
      <c r="H64" s="453">
        <v>0</v>
      </c>
      <c r="I64" s="453">
        <v>0</v>
      </c>
      <c r="J64" s="453">
        <v>0</v>
      </c>
      <c r="K64" s="453">
        <v>0</v>
      </c>
      <c r="L64" s="453">
        <v>0</v>
      </c>
      <c r="M64" s="453">
        <v>0</v>
      </c>
      <c r="N64" s="453">
        <v>0</v>
      </c>
      <c r="O64" s="453">
        <v>0</v>
      </c>
      <c r="P64" s="453">
        <v>0</v>
      </c>
      <c r="Q64" s="453">
        <v>0</v>
      </c>
      <c r="R64" s="453">
        <f>SUM(E64:Q64)</f>
        <v>0</v>
      </c>
      <c r="S64" s="453">
        <v>0</v>
      </c>
      <c r="T64" s="453">
        <v>14</v>
      </c>
      <c r="U64" s="453">
        <v>0</v>
      </c>
      <c r="V64" s="453">
        <v>0</v>
      </c>
      <c r="W64" s="453">
        <v>27</v>
      </c>
      <c r="X64" s="453">
        <v>33</v>
      </c>
      <c r="Y64" s="453">
        <v>0</v>
      </c>
      <c r="Z64" s="453">
        <v>0</v>
      </c>
      <c r="AA64" s="453">
        <v>0</v>
      </c>
      <c r="AB64" s="453">
        <v>0</v>
      </c>
      <c r="AC64" s="453">
        <v>0</v>
      </c>
      <c r="AD64" s="453">
        <v>0</v>
      </c>
      <c r="AE64" s="453">
        <v>0</v>
      </c>
      <c r="AF64" s="453">
        <v>0</v>
      </c>
      <c r="AG64" s="453">
        <v>3</v>
      </c>
      <c r="AH64" s="453">
        <v>249</v>
      </c>
      <c r="AI64" s="453">
        <v>829</v>
      </c>
      <c r="AJ64" s="453">
        <v>6</v>
      </c>
      <c r="AK64" s="453">
        <v>10</v>
      </c>
      <c r="AL64" s="453">
        <v>0</v>
      </c>
      <c r="AM64" s="453">
        <v>0</v>
      </c>
      <c r="AN64" s="453">
        <v>0</v>
      </c>
      <c r="AO64" s="453">
        <v>0</v>
      </c>
      <c r="AP64" s="454">
        <f>SUM(S64:AO64)+R64+C64+D64</f>
        <v>1171</v>
      </c>
    </row>
    <row r="65" spans="1:42" s="216" customFormat="1" ht="42" customHeight="1" x14ac:dyDescent="0.35">
      <c r="A65" s="560" t="s">
        <v>252</v>
      </c>
      <c r="B65" s="561"/>
      <c r="C65" s="457">
        <v>0</v>
      </c>
      <c r="D65" s="457">
        <v>0</v>
      </c>
      <c r="E65" s="457">
        <v>0</v>
      </c>
      <c r="F65" s="457">
        <v>0</v>
      </c>
      <c r="G65" s="457">
        <v>0</v>
      </c>
      <c r="H65" s="457">
        <v>0</v>
      </c>
      <c r="I65" s="457">
        <v>0</v>
      </c>
      <c r="J65" s="457">
        <v>0</v>
      </c>
      <c r="K65" s="457">
        <v>0</v>
      </c>
      <c r="L65" s="457">
        <v>0</v>
      </c>
      <c r="M65" s="457">
        <v>0</v>
      </c>
      <c r="N65" s="457">
        <v>0</v>
      </c>
      <c r="O65" s="457">
        <v>0</v>
      </c>
      <c r="P65" s="457">
        <v>0</v>
      </c>
      <c r="Q65" s="457">
        <v>0</v>
      </c>
      <c r="R65" s="457">
        <f t="shared" ref="R65:R66" si="24">SUM(E65:Q65)</f>
        <v>0</v>
      </c>
      <c r="S65" s="457">
        <v>0</v>
      </c>
      <c r="T65" s="457">
        <v>0</v>
      </c>
      <c r="U65" s="457">
        <v>0</v>
      </c>
      <c r="V65" s="457">
        <v>0</v>
      </c>
      <c r="W65" s="457">
        <v>0</v>
      </c>
      <c r="X65" s="457">
        <v>0</v>
      </c>
      <c r="Y65" s="457">
        <v>0</v>
      </c>
      <c r="Z65" s="457">
        <v>0</v>
      </c>
      <c r="AA65" s="457">
        <v>0</v>
      </c>
      <c r="AB65" s="457">
        <v>0</v>
      </c>
      <c r="AC65" s="457">
        <v>0</v>
      </c>
      <c r="AD65" s="457">
        <v>0</v>
      </c>
      <c r="AE65" s="457">
        <v>0</v>
      </c>
      <c r="AF65" s="457">
        <v>0</v>
      </c>
      <c r="AG65" s="457">
        <v>0</v>
      </c>
      <c r="AH65" s="457">
        <v>0</v>
      </c>
      <c r="AI65" s="457">
        <v>0</v>
      </c>
      <c r="AJ65" s="457">
        <v>0</v>
      </c>
      <c r="AK65" s="457">
        <v>0</v>
      </c>
      <c r="AL65" s="457">
        <v>0</v>
      </c>
      <c r="AM65" s="457">
        <v>0</v>
      </c>
      <c r="AN65" s="457">
        <v>0</v>
      </c>
      <c r="AO65" s="457">
        <v>0</v>
      </c>
      <c r="AP65" s="458">
        <f t="shared" ref="AP65:AP66" si="25">SUM(S65:AO65)+R65+C65+D65</f>
        <v>0</v>
      </c>
    </row>
    <row r="66" spans="1:42" s="216" customFormat="1" ht="42" customHeight="1" x14ac:dyDescent="0.35">
      <c r="A66" s="560" t="s">
        <v>260</v>
      </c>
      <c r="B66" s="561"/>
      <c r="C66" s="457">
        <v>0</v>
      </c>
      <c r="D66" s="457">
        <v>0</v>
      </c>
      <c r="E66" s="457">
        <v>0</v>
      </c>
      <c r="F66" s="457">
        <v>0</v>
      </c>
      <c r="G66" s="457">
        <v>0</v>
      </c>
      <c r="H66" s="457">
        <v>0</v>
      </c>
      <c r="I66" s="457">
        <v>0</v>
      </c>
      <c r="J66" s="457">
        <v>0</v>
      </c>
      <c r="K66" s="457">
        <v>0</v>
      </c>
      <c r="L66" s="457">
        <v>0</v>
      </c>
      <c r="M66" s="457">
        <v>0</v>
      </c>
      <c r="N66" s="457">
        <v>0</v>
      </c>
      <c r="O66" s="457">
        <v>0</v>
      </c>
      <c r="P66" s="457">
        <v>0</v>
      </c>
      <c r="Q66" s="457">
        <v>0</v>
      </c>
      <c r="R66" s="457">
        <f t="shared" si="24"/>
        <v>0</v>
      </c>
      <c r="S66" s="457">
        <v>1</v>
      </c>
      <c r="T66" s="457">
        <v>2</v>
      </c>
      <c r="U66" s="457">
        <v>0</v>
      </c>
      <c r="V66" s="457">
        <v>0</v>
      </c>
      <c r="W66" s="457">
        <v>16</v>
      </c>
      <c r="X66" s="457">
        <v>3</v>
      </c>
      <c r="Y66" s="457">
        <v>12</v>
      </c>
      <c r="Z66" s="457">
        <v>8</v>
      </c>
      <c r="AA66" s="457">
        <v>0</v>
      </c>
      <c r="AB66" s="457">
        <v>0</v>
      </c>
      <c r="AC66" s="457">
        <v>0</v>
      </c>
      <c r="AD66" s="457">
        <v>0</v>
      </c>
      <c r="AE66" s="457">
        <v>0</v>
      </c>
      <c r="AF66" s="457">
        <v>0</v>
      </c>
      <c r="AG66" s="457">
        <v>31</v>
      </c>
      <c r="AH66" s="457">
        <v>516</v>
      </c>
      <c r="AI66" s="457">
        <v>948</v>
      </c>
      <c r="AJ66" s="457">
        <v>0</v>
      </c>
      <c r="AK66" s="457">
        <v>8</v>
      </c>
      <c r="AL66" s="457">
        <v>2</v>
      </c>
      <c r="AM66" s="457">
        <v>0</v>
      </c>
      <c r="AN66" s="457">
        <v>0</v>
      </c>
      <c r="AO66" s="457">
        <v>0</v>
      </c>
      <c r="AP66" s="458">
        <f t="shared" si="25"/>
        <v>1547</v>
      </c>
    </row>
    <row r="67" spans="1:42" s="216" customFormat="1" ht="9" customHeight="1" x14ac:dyDescent="0.35">
      <c r="A67" s="224"/>
      <c r="B67" s="215"/>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6">C8+C10+C39</f>
        <v>0</v>
      </c>
      <c r="D68" s="228">
        <f t="shared" si="26"/>
        <v>0</v>
      </c>
      <c r="E68" s="228">
        <f t="shared" si="26"/>
        <v>0</v>
      </c>
      <c r="F68" s="228">
        <f t="shared" si="26"/>
        <v>0</v>
      </c>
      <c r="G68" s="228">
        <f t="shared" si="26"/>
        <v>0</v>
      </c>
      <c r="H68" s="228">
        <f t="shared" si="26"/>
        <v>0</v>
      </c>
      <c r="I68" s="228">
        <f t="shared" si="26"/>
        <v>0</v>
      </c>
      <c r="J68" s="228">
        <f t="shared" si="26"/>
        <v>0</v>
      </c>
      <c r="K68" s="228">
        <f t="shared" si="26"/>
        <v>0</v>
      </c>
      <c r="L68" s="228">
        <f t="shared" si="26"/>
        <v>0</v>
      </c>
      <c r="M68" s="228">
        <f t="shared" si="26"/>
        <v>0</v>
      </c>
      <c r="N68" s="228">
        <f t="shared" si="26"/>
        <v>0</v>
      </c>
      <c r="O68" s="228">
        <f t="shared" si="26"/>
        <v>0</v>
      </c>
      <c r="P68" s="228">
        <f t="shared" si="26"/>
        <v>0</v>
      </c>
      <c r="Q68" s="228">
        <f t="shared" si="26"/>
        <v>89</v>
      </c>
      <c r="R68" s="228">
        <f t="shared" si="26"/>
        <v>89</v>
      </c>
      <c r="S68" s="228">
        <f t="shared" si="26"/>
        <v>236</v>
      </c>
      <c r="T68" s="228">
        <f t="shared" si="26"/>
        <v>1265</v>
      </c>
      <c r="U68" s="228">
        <f t="shared" si="26"/>
        <v>181</v>
      </c>
      <c r="V68" s="228">
        <f t="shared" si="26"/>
        <v>1</v>
      </c>
      <c r="W68" s="228">
        <f t="shared" si="26"/>
        <v>6419</v>
      </c>
      <c r="X68" s="228">
        <f t="shared" si="26"/>
        <v>1364</v>
      </c>
      <c r="Y68" s="228">
        <f t="shared" si="26"/>
        <v>291</v>
      </c>
      <c r="Z68" s="228">
        <f t="shared" si="26"/>
        <v>434</v>
      </c>
      <c r="AA68" s="228">
        <f t="shared" si="26"/>
        <v>9</v>
      </c>
      <c r="AB68" s="228">
        <f t="shared" si="26"/>
        <v>80</v>
      </c>
      <c r="AC68" s="228">
        <f t="shared" si="26"/>
        <v>117</v>
      </c>
      <c r="AD68" s="228">
        <f t="shared" si="26"/>
        <v>991</v>
      </c>
      <c r="AE68" s="228">
        <f t="shared" si="26"/>
        <v>387</v>
      </c>
      <c r="AF68" s="228">
        <f t="shared" si="26"/>
        <v>10</v>
      </c>
      <c r="AG68" s="228">
        <f t="shared" si="26"/>
        <v>3359</v>
      </c>
      <c r="AH68" s="228">
        <f t="shared" si="26"/>
        <v>86611</v>
      </c>
      <c r="AI68" s="228">
        <f t="shared" si="26"/>
        <v>180405</v>
      </c>
      <c r="AJ68" s="228">
        <f t="shared" si="26"/>
        <v>12054</v>
      </c>
      <c r="AK68" s="228">
        <f t="shared" si="26"/>
        <v>7501</v>
      </c>
      <c r="AL68" s="228">
        <f t="shared" si="26"/>
        <v>2510</v>
      </c>
      <c r="AM68" s="228">
        <f t="shared" si="26"/>
        <v>338</v>
      </c>
      <c r="AN68" s="228">
        <f t="shared" si="26"/>
        <v>0</v>
      </c>
      <c r="AO68" s="228">
        <f t="shared" si="26"/>
        <v>0</v>
      </c>
      <c r="AP68" s="229">
        <f t="shared" si="26"/>
        <v>304652</v>
      </c>
    </row>
    <row r="69" spans="1:42" s="203" customFormat="1" ht="18" customHeight="1" x14ac:dyDescent="0.3">
      <c r="A69" s="370" t="s">
        <v>253</v>
      </c>
      <c r="C69" s="208"/>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66:B66"/>
    <mergeCell ref="A1:U1"/>
    <mergeCell ref="A6:B7"/>
    <mergeCell ref="A38:B38"/>
    <mergeCell ref="A65:B65"/>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84"/>
  <sheetViews>
    <sheetView view="pageBreakPreview" topLeftCell="A40" zoomScale="78" zoomScaleNormal="75" zoomScaleSheetLayoutView="78" zoomScalePageLayoutView="75" workbookViewId="0">
      <selection sqref="A1:L1"/>
    </sheetView>
  </sheetViews>
  <sheetFormatPr defaultColWidth="26.33203125" defaultRowHeight="13.2" x14ac:dyDescent="0.25"/>
  <cols>
    <col min="1" max="1" width="4.6640625" style="275" customWidth="1"/>
    <col min="2" max="2" width="80" style="276" customWidth="1"/>
    <col min="3" max="12" width="13.6640625" style="124" customWidth="1"/>
    <col min="13" max="15" width="26.33203125" style="124" customWidth="1"/>
    <col min="16" max="16384" width="26.33203125" style="1"/>
  </cols>
  <sheetData>
    <row r="1" spans="1:22" s="246" customFormat="1" ht="27.75" customHeight="1" x14ac:dyDescent="0.4">
      <c r="A1" s="562" t="str">
        <f>"Répartition des unités locales par branche d'activité et par classe d'importance au "&amp;Feuil1!A7&amp;" "&amp;Feuil1!A8&amp;""</f>
        <v>Répartition des unités locales par branche d'activité et par classe d'importance au 31 décembre 2022</v>
      </c>
      <c r="B1" s="563"/>
      <c r="C1" s="563"/>
      <c r="D1" s="563"/>
      <c r="E1" s="563"/>
      <c r="F1" s="563"/>
      <c r="G1" s="563"/>
      <c r="H1" s="563"/>
      <c r="I1" s="563"/>
      <c r="J1" s="563"/>
      <c r="K1" s="563"/>
      <c r="L1" s="563"/>
      <c r="M1" s="245"/>
      <c r="N1" s="245"/>
      <c r="O1" s="245"/>
      <c r="P1" s="245"/>
      <c r="Q1" s="245"/>
      <c r="R1" s="245"/>
      <c r="S1" s="245"/>
      <c r="T1" s="245"/>
      <c r="U1" s="245"/>
      <c r="V1" s="245"/>
    </row>
    <row r="2" spans="1:22" s="127" customFormat="1" ht="25.5" customHeight="1" x14ac:dyDescent="0.3">
      <c r="A2" s="564"/>
      <c r="B2" s="565"/>
      <c r="C2" s="565"/>
      <c r="D2" s="565"/>
      <c r="E2" s="565"/>
      <c r="F2" s="565"/>
      <c r="G2" s="565"/>
      <c r="H2" s="565"/>
      <c r="I2" s="565"/>
      <c r="J2" s="565"/>
      <c r="K2" s="565"/>
      <c r="L2" s="566"/>
    </row>
    <row r="3" spans="1:22" s="247" customFormat="1" ht="9.9" customHeight="1" x14ac:dyDescent="0.3">
      <c r="C3" s="248"/>
      <c r="D3" s="249"/>
      <c r="E3" s="249"/>
      <c r="F3" s="249"/>
      <c r="G3" s="249"/>
      <c r="H3" s="249"/>
      <c r="I3" s="249"/>
      <c r="J3" s="249"/>
      <c r="K3" s="249"/>
      <c r="L3" s="249"/>
    </row>
    <row r="4" spans="1:22" s="247" customFormat="1" ht="18.899999999999999" customHeight="1" thickBot="1" x14ac:dyDescent="0.35">
      <c r="A4" s="567" t="s">
        <v>214</v>
      </c>
      <c r="B4" s="568"/>
      <c r="C4" s="250"/>
      <c r="D4" s="251"/>
      <c r="E4" s="251"/>
      <c r="F4" s="251"/>
      <c r="G4" s="251"/>
      <c r="H4" s="251"/>
      <c r="I4" s="251"/>
      <c r="J4" s="251"/>
      <c r="K4" s="251"/>
      <c r="L4" s="251"/>
    </row>
    <row r="5" spans="1:22" s="247" customFormat="1" ht="25.2" customHeight="1" x14ac:dyDescent="0.3">
      <c r="A5" s="569" t="s">
        <v>87</v>
      </c>
      <c r="B5" s="570"/>
      <c r="C5" s="573" t="s">
        <v>18</v>
      </c>
      <c r="D5" s="574"/>
      <c r="E5" s="574"/>
      <c r="F5" s="574"/>
      <c r="G5" s="574"/>
      <c r="H5" s="574"/>
      <c r="I5" s="574"/>
      <c r="J5" s="574"/>
      <c r="K5" s="575"/>
      <c r="L5" s="576" t="s">
        <v>11</v>
      </c>
    </row>
    <row r="6" spans="1:22" ht="48" customHeight="1" x14ac:dyDescent="0.25">
      <c r="A6" s="571"/>
      <c r="B6" s="572"/>
      <c r="C6" s="252" t="s">
        <v>215</v>
      </c>
      <c r="D6" s="252" t="s">
        <v>216</v>
      </c>
      <c r="E6" s="252" t="s">
        <v>217</v>
      </c>
      <c r="F6" s="252" t="s">
        <v>218</v>
      </c>
      <c r="G6" s="252" t="s">
        <v>219</v>
      </c>
      <c r="H6" s="252" t="s">
        <v>220</v>
      </c>
      <c r="I6" s="252" t="s">
        <v>221</v>
      </c>
      <c r="J6" s="252" t="s">
        <v>222</v>
      </c>
      <c r="K6" s="99" t="s">
        <v>223</v>
      </c>
      <c r="L6" s="577"/>
      <c r="M6" s="1"/>
      <c r="N6" s="1"/>
      <c r="O6" s="1"/>
    </row>
    <row r="7" spans="1:22" s="257" customFormat="1" ht="26.25" customHeight="1" x14ac:dyDescent="0.25">
      <c r="A7" s="253" t="s">
        <v>88</v>
      </c>
      <c r="B7" s="254" t="s">
        <v>89</v>
      </c>
      <c r="C7" s="255">
        <f>SUM(C8:C10)</f>
        <v>4423</v>
      </c>
      <c r="D7" s="255">
        <f t="shared" ref="D7:K7" si="0">SUM(D8:D10)</f>
        <v>511</v>
      </c>
      <c r="E7" s="255">
        <f t="shared" si="0"/>
        <v>245</v>
      </c>
      <c r="F7" s="255">
        <f t="shared" si="0"/>
        <v>129</v>
      </c>
      <c r="G7" s="255">
        <f t="shared" si="0"/>
        <v>22</v>
      </c>
      <c r="H7" s="255">
        <f t="shared" si="0"/>
        <v>4</v>
      </c>
      <c r="I7" s="255">
        <f t="shared" si="0"/>
        <v>1</v>
      </c>
      <c r="J7" s="255">
        <f t="shared" si="0"/>
        <v>0</v>
      </c>
      <c r="K7" s="255">
        <f t="shared" si="0"/>
        <v>0</v>
      </c>
      <c r="L7" s="256">
        <f>SUM(C7:K7)</f>
        <v>5335</v>
      </c>
      <c r="N7" s="258"/>
    </row>
    <row r="8" spans="1:22" s="2" customFormat="1" ht="21.75" customHeight="1" x14ac:dyDescent="0.25">
      <c r="A8" s="253"/>
      <c r="B8" s="259" t="s">
        <v>90</v>
      </c>
      <c r="C8" s="260">
        <v>4107</v>
      </c>
      <c r="D8" s="260">
        <v>477</v>
      </c>
      <c r="E8" s="261">
        <v>230</v>
      </c>
      <c r="F8" s="261">
        <v>127</v>
      </c>
      <c r="G8" s="261">
        <v>22</v>
      </c>
      <c r="H8" s="261">
        <v>4</v>
      </c>
      <c r="I8" s="261">
        <v>1</v>
      </c>
      <c r="J8" s="261">
        <v>0</v>
      </c>
      <c r="K8" s="261">
        <v>0</v>
      </c>
      <c r="L8" s="262">
        <f t="shared" ref="L8:L71" si="1">SUM(C8:K8)</f>
        <v>4968</v>
      </c>
    </row>
    <row r="9" spans="1:22" s="2" customFormat="1" ht="21.75" customHeight="1" x14ac:dyDescent="0.25">
      <c r="A9" s="253"/>
      <c r="B9" s="259" t="s">
        <v>91</v>
      </c>
      <c r="C9" s="260">
        <v>253</v>
      </c>
      <c r="D9" s="260">
        <v>29</v>
      </c>
      <c r="E9" s="261">
        <v>11</v>
      </c>
      <c r="F9" s="261">
        <v>2</v>
      </c>
      <c r="G9" s="261">
        <v>0</v>
      </c>
      <c r="H9" s="261">
        <v>0</v>
      </c>
      <c r="I9" s="261">
        <v>0</v>
      </c>
      <c r="J9" s="261">
        <v>0</v>
      </c>
      <c r="K9" s="261">
        <v>0</v>
      </c>
      <c r="L9" s="262">
        <f t="shared" si="1"/>
        <v>295</v>
      </c>
    </row>
    <row r="10" spans="1:22" s="257" customFormat="1" ht="21.75" customHeight="1" x14ac:dyDescent="0.25">
      <c r="A10" s="253"/>
      <c r="B10" s="259" t="s">
        <v>92</v>
      </c>
      <c r="C10" s="260">
        <v>63</v>
      </c>
      <c r="D10" s="260">
        <v>5</v>
      </c>
      <c r="E10" s="261">
        <v>4</v>
      </c>
      <c r="F10" s="261">
        <v>0</v>
      </c>
      <c r="G10" s="261">
        <v>0</v>
      </c>
      <c r="H10" s="261">
        <v>0</v>
      </c>
      <c r="I10" s="261">
        <v>0</v>
      </c>
      <c r="J10" s="261">
        <v>0</v>
      </c>
      <c r="K10" s="261">
        <v>0</v>
      </c>
      <c r="L10" s="262">
        <f t="shared" si="1"/>
        <v>72</v>
      </c>
    </row>
    <row r="11" spans="1:22" s="257" customFormat="1" ht="26.25" customHeight="1" x14ac:dyDescent="0.25">
      <c r="A11" s="253" t="s">
        <v>93</v>
      </c>
      <c r="B11" s="254" t="s">
        <v>94</v>
      </c>
      <c r="C11" s="263">
        <v>38</v>
      </c>
      <c r="D11" s="263">
        <v>34</v>
      </c>
      <c r="E11" s="264">
        <v>21</v>
      </c>
      <c r="F11" s="264">
        <v>16</v>
      </c>
      <c r="G11" s="264">
        <v>2</v>
      </c>
      <c r="H11" s="264">
        <v>5</v>
      </c>
      <c r="I11" s="264">
        <v>1</v>
      </c>
      <c r="J11" s="264">
        <v>0</v>
      </c>
      <c r="K11" s="264">
        <v>0</v>
      </c>
      <c r="L11" s="265">
        <f t="shared" si="1"/>
        <v>117</v>
      </c>
    </row>
    <row r="12" spans="1:22" s="2" customFormat="1" ht="26.25" customHeight="1" x14ac:dyDescent="0.25">
      <c r="A12" s="253" t="s">
        <v>95</v>
      </c>
      <c r="B12" s="254" t="s">
        <v>96</v>
      </c>
      <c r="C12" s="263">
        <f>SUM(C13:C31)</f>
        <v>8308</v>
      </c>
      <c r="D12" s="263">
        <f t="shared" ref="D12:K12" si="2">SUM(D13:D31)</f>
        <v>3137</v>
      </c>
      <c r="E12" s="263">
        <f t="shared" si="2"/>
        <v>2220</v>
      </c>
      <c r="F12" s="263">
        <f t="shared" si="2"/>
        <v>2034</v>
      </c>
      <c r="G12" s="263">
        <f t="shared" si="2"/>
        <v>779</v>
      </c>
      <c r="H12" s="263">
        <f t="shared" si="2"/>
        <v>530</v>
      </c>
      <c r="I12" s="263">
        <f t="shared" si="2"/>
        <v>285</v>
      </c>
      <c r="J12" s="263">
        <f t="shared" si="2"/>
        <v>89</v>
      </c>
      <c r="K12" s="263">
        <f t="shared" si="2"/>
        <v>37</v>
      </c>
      <c r="L12" s="265">
        <f t="shared" si="1"/>
        <v>17419</v>
      </c>
    </row>
    <row r="13" spans="1:22" s="2" customFormat="1" ht="21.75" customHeight="1" x14ac:dyDescent="0.25">
      <c r="A13" s="266"/>
      <c r="B13" s="267" t="s">
        <v>97</v>
      </c>
      <c r="C13" s="260">
        <v>2884</v>
      </c>
      <c r="D13" s="260">
        <v>1030</v>
      </c>
      <c r="E13" s="261">
        <v>540</v>
      </c>
      <c r="F13" s="261">
        <v>434</v>
      </c>
      <c r="G13" s="261">
        <v>181</v>
      </c>
      <c r="H13" s="261">
        <v>117</v>
      </c>
      <c r="I13" s="261">
        <v>65</v>
      </c>
      <c r="J13" s="261">
        <v>23</v>
      </c>
      <c r="K13" s="261">
        <v>2</v>
      </c>
      <c r="L13" s="262">
        <f t="shared" si="1"/>
        <v>5276</v>
      </c>
    </row>
    <row r="14" spans="1:22" s="257" customFormat="1" ht="21.75" customHeight="1" x14ac:dyDescent="0.25">
      <c r="A14" s="266"/>
      <c r="B14" s="267" t="s">
        <v>98</v>
      </c>
      <c r="C14" s="260">
        <v>452</v>
      </c>
      <c r="D14" s="260">
        <v>148</v>
      </c>
      <c r="E14" s="261">
        <v>97</v>
      </c>
      <c r="F14" s="261">
        <v>85</v>
      </c>
      <c r="G14" s="261">
        <v>50</v>
      </c>
      <c r="H14" s="261">
        <v>26</v>
      </c>
      <c r="I14" s="261">
        <v>20</v>
      </c>
      <c r="J14" s="261">
        <v>2</v>
      </c>
      <c r="K14" s="261">
        <v>0</v>
      </c>
      <c r="L14" s="262">
        <f t="shared" si="1"/>
        <v>880</v>
      </c>
    </row>
    <row r="15" spans="1:22" s="2" customFormat="1" ht="21.75" customHeight="1" x14ac:dyDescent="0.25">
      <c r="A15" s="266"/>
      <c r="B15" s="267" t="s">
        <v>99</v>
      </c>
      <c r="C15" s="260">
        <v>275</v>
      </c>
      <c r="D15" s="260">
        <v>108</v>
      </c>
      <c r="E15" s="261">
        <v>92</v>
      </c>
      <c r="F15" s="261">
        <v>76</v>
      </c>
      <c r="G15" s="261">
        <v>22</v>
      </c>
      <c r="H15" s="261">
        <v>7</v>
      </c>
      <c r="I15" s="261">
        <v>5</v>
      </c>
      <c r="J15" s="261">
        <v>1</v>
      </c>
      <c r="K15" s="261">
        <v>0</v>
      </c>
      <c r="L15" s="262">
        <f t="shared" si="1"/>
        <v>586</v>
      </c>
    </row>
    <row r="16" spans="1:22" s="2" customFormat="1" ht="21.75" customHeight="1" x14ac:dyDescent="0.25">
      <c r="A16" s="266"/>
      <c r="B16" s="267" t="s">
        <v>100</v>
      </c>
      <c r="C16" s="260">
        <v>45</v>
      </c>
      <c r="D16" s="260">
        <v>26</v>
      </c>
      <c r="E16" s="261">
        <v>26</v>
      </c>
      <c r="F16" s="261">
        <v>40</v>
      </c>
      <c r="G16" s="261">
        <v>20</v>
      </c>
      <c r="H16" s="261">
        <v>23</v>
      </c>
      <c r="I16" s="261">
        <v>9</v>
      </c>
      <c r="J16" s="261">
        <v>4</v>
      </c>
      <c r="K16" s="261">
        <v>0</v>
      </c>
      <c r="L16" s="262">
        <f t="shared" si="1"/>
        <v>193</v>
      </c>
    </row>
    <row r="17" spans="1:12" s="2" customFormat="1" ht="21.75" customHeight="1" x14ac:dyDescent="0.25">
      <c r="A17" s="266"/>
      <c r="B17" s="267" t="s">
        <v>101</v>
      </c>
      <c r="C17" s="260">
        <v>418</v>
      </c>
      <c r="D17" s="260">
        <v>95</v>
      </c>
      <c r="E17" s="261">
        <v>81</v>
      </c>
      <c r="F17" s="261">
        <v>63</v>
      </c>
      <c r="G17" s="261">
        <v>20</v>
      </c>
      <c r="H17" s="261">
        <v>11</v>
      </c>
      <c r="I17" s="261">
        <v>3</v>
      </c>
      <c r="J17" s="261">
        <v>0</v>
      </c>
      <c r="K17" s="261">
        <v>0</v>
      </c>
      <c r="L17" s="262">
        <f t="shared" si="1"/>
        <v>691</v>
      </c>
    </row>
    <row r="18" spans="1:12" s="2" customFormat="1" ht="21.75" customHeight="1" x14ac:dyDescent="0.25">
      <c r="A18" s="266"/>
      <c r="B18" s="267" t="s">
        <v>102</v>
      </c>
      <c r="C18" s="260">
        <v>1</v>
      </c>
      <c r="D18" s="260">
        <v>0</v>
      </c>
      <c r="E18" s="261">
        <v>2</v>
      </c>
      <c r="F18" s="261">
        <v>2</v>
      </c>
      <c r="G18" s="261">
        <v>1</v>
      </c>
      <c r="H18" s="261">
        <v>0</v>
      </c>
      <c r="I18" s="261">
        <v>3</v>
      </c>
      <c r="J18" s="261">
        <v>1</v>
      </c>
      <c r="K18" s="261">
        <v>1</v>
      </c>
      <c r="L18" s="262">
        <f t="shared" si="1"/>
        <v>11</v>
      </c>
    </row>
    <row r="19" spans="1:12" s="2" customFormat="1" ht="21.75" customHeight="1" x14ac:dyDescent="0.25">
      <c r="A19" s="266"/>
      <c r="B19" s="267" t="s">
        <v>103</v>
      </c>
      <c r="C19" s="260">
        <v>160</v>
      </c>
      <c r="D19" s="260">
        <v>68</v>
      </c>
      <c r="E19" s="261">
        <v>67</v>
      </c>
      <c r="F19" s="261">
        <v>112</v>
      </c>
      <c r="G19" s="261">
        <v>55</v>
      </c>
      <c r="H19" s="261">
        <v>69</v>
      </c>
      <c r="I19" s="261">
        <v>34</v>
      </c>
      <c r="J19" s="261">
        <v>8</v>
      </c>
      <c r="K19" s="261">
        <v>4</v>
      </c>
      <c r="L19" s="262">
        <f t="shared" si="1"/>
        <v>577</v>
      </c>
    </row>
    <row r="20" spans="1:12" s="2" customFormat="1" ht="21.75" customHeight="1" x14ac:dyDescent="0.25">
      <c r="A20" s="266"/>
      <c r="B20" s="267" t="s">
        <v>104</v>
      </c>
      <c r="C20" s="260">
        <v>35</v>
      </c>
      <c r="D20" s="260">
        <v>14</v>
      </c>
      <c r="E20" s="261">
        <v>20</v>
      </c>
      <c r="F20" s="261">
        <v>22</v>
      </c>
      <c r="G20" s="261">
        <v>21</v>
      </c>
      <c r="H20" s="261">
        <v>10</v>
      </c>
      <c r="I20" s="261">
        <v>14</v>
      </c>
      <c r="J20" s="261">
        <v>7</v>
      </c>
      <c r="K20" s="261">
        <v>7</v>
      </c>
      <c r="L20" s="262">
        <f t="shared" si="1"/>
        <v>150</v>
      </c>
    </row>
    <row r="21" spans="1:12" s="2" customFormat="1" ht="21.75" customHeight="1" x14ac:dyDescent="0.25">
      <c r="A21" s="266"/>
      <c r="B21" s="267" t="s">
        <v>105</v>
      </c>
      <c r="C21" s="260">
        <v>148</v>
      </c>
      <c r="D21" s="260">
        <v>78</v>
      </c>
      <c r="E21" s="261">
        <v>99</v>
      </c>
      <c r="F21" s="261">
        <v>99</v>
      </c>
      <c r="G21" s="261">
        <v>52</v>
      </c>
      <c r="H21" s="261">
        <v>33</v>
      </c>
      <c r="I21" s="261">
        <v>17</v>
      </c>
      <c r="J21" s="261">
        <v>4</v>
      </c>
      <c r="K21" s="261">
        <v>0</v>
      </c>
      <c r="L21" s="262">
        <f t="shared" si="1"/>
        <v>530</v>
      </c>
    </row>
    <row r="22" spans="1:12" s="2" customFormat="1" ht="21.75" customHeight="1" x14ac:dyDescent="0.25">
      <c r="A22" s="266"/>
      <c r="B22" s="267" t="s">
        <v>106</v>
      </c>
      <c r="C22" s="260">
        <v>406</v>
      </c>
      <c r="D22" s="260">
        <v>178</v>
      </c>
      <c r="E22" s="261">
        <v>153</v>
      </c>
      <c r="F22" s="261">
        <v>166</v>
      </c>
      <c r="G22" s="261">
        <v>58</v>
      </c>
      <c r="H22" s="261">
        <v>38</v>
      </c>
      <c r="I22" s="261">
        <v>21</v>
      </c>
      <c r="J22" s="261">
        <v>4</v>
      </c>
      <c r="K22" s="261">
        <v>0</v>
      </c>
      <c r="L22" s="262">
        <f t="shared" si="1"/>
        <v>1024</v>
      </c>
    </row>
    <row r="23" spans="1:12" s="2" customFormat="1" ht="21.75" customHeight="1" x14ac:dyDescent="0.25">
      <c r="A23" s="266"/>
      <c r="B23" s="267" t="s">
        <v>107</v>
      </c>
      <c r="C23" s="260">
        <v>36</v>
      </c>
      <c r="D23" s="260">
        <v>25</v>
      </c>
      <c r="E23" s="261">
        <v>19</v>
      </c>
      <c r="F23" s="261">
        <v>20</v>
      </c>
      <c r="G23" s="261">
        <v>17</v>
      </c>
      <c r="H23" s="261">
        <v>24</v>
      </c>
      <c r="I23" s="261">
        <v>10</v>
      </c>
      <c r="J23" s="261">
        <v>7</v>
      </c>
      <c r="K23" s="261">
        <v>5</v>
      </c>
      <c r="L23" s="262">
        <f t="shared" si="1"/>
        <v>163</v>
      </c>
    </row>
    <row r="24" spans="1:12" s="2" customFormat="1" ht="21.75" customHeight="1" x14ac:dyDescent="0.25">
      <c r="A24" s="266"/>
      <c r="B24" s="267" t="s">
        <v>108</v>
      </c>
      <c r="C24" s="260">
        <v>1448</v>
      </c>
      <c r="D24" s="260">
        <v>658</v>
      </c>
      <c r="E24" s="261">
        <v>519</v>
      </c>
      <c r="F24" s="261">
        <v>416</v>
      </c>
      <c r="G24" s="261">
        <v>119</v>
      </c>
      <c r="H24" s="261">
        <v>55</v>
      </c>
      <c r="I24" s="261">
        <v>20</v>
      </c>
      <c r="J24" s="261">
        <v>7</v>
      </c>
      <c r="K24" s="261">
        <v>2</v>
      </c>
      <c r="L24" s="262">
        <f t="shared" si="1"/>
        <v>3244</v>
      </c>
    </row>
    <row r="25" spans="1:12" s="2" customFormat="1" ht="21.75" customHeight="1" x14ac:dyDescent="0.25">
      <c r="A25" s="266"/>
      <c r="B25" s="267" t="s">
        <v>109</v>
      </c>
      <c r="C25" s="260">
        <v>68</v>
      </c>
      <c r="D25" s="260">
        <v>37</v>
      </c>
      <c r="E25" s="261">
        <v>24</v>
      </c>
      <c r="F25" s="261">
        <v>38</v>
      </c>
      <c r="G25" s="261">
        <v>17</v>
      </c>
      <c r="H25" s="261">
        <v>14</v>
      </c>
      <c r="I25" s="261">
        <v>7</v>
      </c>
      <c r="J25" s="261">
        <v>3</v>
      </c>
      <c r="K25" s="261">
        <v>2</v>
      </c>
      <c r="L25" s="262">
        <f t="shared" si="1"/>
        <v>210</v>
      </c>
    </row>
    <row r="26" spans="1:12" s="2" customFormat="1" ht="21.75" customHeight="1" x14ac:dyDescent="0.25">
      <c r="A26" s="266"/>
      <c r="B26" s="267" t="s">
        <v>110</v>
      </c>
      <c r="C26" s="260">
        <v>96</v>
      </c>
      <c r="D26" s="260">
        <v>48</v>
      </c>
      <c r="E26" s="261">
        <v>37</v>
      </c>
      <c r="F26" s="261">
        <v>54</v>
      </c>
      <c r="G26" s="261">
        <v>14</v>
      </c>
      <c r="H26" s="261">
        <v>13</v>
      </c>
      <c r="I26" s="261">
        <v>10</v>
      </c>
      <c r="J26" s="261">
        <v>3</v>
      </c>
      <c r="K26" s="261">
        <v>1</v>
      </c>
      <c r="L26" s="262">
        <f t="shared" si="1"/>
        <v>276</v>
      </c>
    </row>
    <row r="27" spans="1:12" s="2" customFormat="1" ht="21.75" customHeight="1" x14ac:dyDescent="0.25">
      <c r="A27" s="266"/>
      <c r="B27" s="267" t="s">
        <v>111</v>
      </c>
      <c r="C27" s="260">
        <v>276</v>
      </c>
      <c r="D27" s="260">
        <v>145</v>
      </c>
      <c r="E27" s="261">
        <v>140</v>
      </c>
      <c r="F27" s="261">
        <v>159</v>
      </c>
      <c r="G27" s="261">
        <v>49</v>
      </c>
      <c r="H27" s="261">
        <v>36</v>
      </c>
      <c r="I27" s="261">
        <v>13</v>
      </c>
      <c r="J27" s="261">
        <v>4</v>
      </c>
      <c r="K27" s="261">
        <v>4</v>
      </c>
      <c r="L27" s="262">
        <f t="shared" si="1"/>
        <v>826</v>
      </c>
    </row>
    <row r="28" spans="1:12" s="2" customFormat="1" ht="21.75" customHeight="1" x14ac:dyDescent="0.25">
      <c r="A28" s="266"/>
      <c r="B28" s="267" t="s">
        <v>112</v>
      </c>
      <c r="C28" s="260">
        <v>83</v>
      </c>
      <c r="D28" s="260">
        <v>40</v>
      </c>
      <c r="E28" s="261">
        <v>24</v>
      </c>
      <c r="F28" s="261">
        <v>36</v>
      </c>
      <c r="G28" s="261">
        <v>21</v>
      </c>
      <c r="H28" s="261">
        <v>18</v>
      </c>
      <c r="I28" s="261">
        <v>11</v>
      </c>
      <c r="J28" s="261">
        <v>5</v>
      </c>
      <c r="K28" s="261">
        <v>6</v>
      </c>
      <c r="L28" s="262">
        <f t="shared" si="1"/>
        <v>244</v>
      </c>
    </row>
    <row r="29" spans="1:12" s="2" customFormat="1" ht="21.75" customHeight="1" x14ac:dyDescent="0.25">
      <c r="A29" s="266"/>
      <c r="B29" s="267" t="s">
        <v>113</v>
      </c>
      <c r="C29" s="260">
        <v>35</v>
      </c>
      <c r="D29" s="260">
        <v>14</v>
      </c>
      <c r="E29" s="261">
        <v>7</v>
      </c>
      <c r="F29" s="261">
        <v>9</v>
      </c>
      <c r="G29" s="261">
        <v>5</v>
      </c>
      <c r="H29" s="261">
        <v>2</v>
      </c>
      <c r="I29" s="261">
        <v>1</v>
      </c>
      <c r="J29" s="261">
        <v>2</v>
      </c>
      <c r="K29" s="261">
        <v>2</v>
      </c>
      <c r="L29" s="262">
        <f t="shared" si="1"/>
        <v>77</v>
      </c>
    </row>
    <row r="30" spans="1:12" s="2" customFormat="1" ht="21.75" customHeight="1" x14ac:dyDescent="0.25">
      <c r="A30" s="266"/>
      <c r="B30" s="267" t="s">
        <v>114</v>
      </c>
      <c r="C30" s="260">
        <v>870</v>
      </c>
      <c r="D30" s="260">
        <v>255</v>
      </c>
      <c r="E30" s="261">
        <v>170</v>
      </c>
      <c r="F30" s="261">
        <v>127</v>
      </c>
      <c r="G30" s="261">
        <v>36</v>
      </c>
      <c r="H30" s="261">
        <v>18</v>
      </c>
      <c r="I30" s="261">
        <v>6</v>
      </c>
      <c r="J30" s="261">
        <v>2</v>
      </c>
      <c r="K30" s="261">
        <v>0</v>
      </c>
      <c r="L30" s="262">
        <f t="shared" si="1"/>
        <v>1484</v>
      </c>
    </row>
    <row r="31" spans="1:12" s="2" customFormat="1" ht="21.75" customHeight="1" x14ac:dyDescent="0.25">
      <c r="A31" s="266"/>
      <c r="B31" s="267" t="s">
        <v>115</v>
      </c>
      <c r="C31" s="260">
        <v>572</v>
      </c>
      <c r="D31" s="260">
        <v>170</v>
      </c>
      <c r="E31" s="261">
        <v>103</v>
      </c>
      <c r="F31" s="261">
        <v>76</v>
      </c>
      <c r="G31" s="261">
        <v>21</v>
      </c>
      <c r="H31" s="261">
        <v>16</v>
      </c>
      <c r="I31" s="261">
        <v>16</v>
      </c>
      <c r="J31" s="261">
        <v>2</v>
      </c>
      <c r="K31" s="261">
        <v>1</v>
      </c>
      <c r="L31" s="262">
        <f t="shared" si="1"/>
        <v>977</v>
      </c>
    </row>
    <row r="32" spans="1:12" s="2" customFormat="1" ht="26.25" customHeight="1" x14ac:dyDescent="0.25">
      <c r="A32" s="253" t="s">
        <v>116</v>
      </c>
      <c r="B32" s="268" t="s">
        <v>117</v>
      </c>
      <c r="C32" s="263">
        <v>98</v>
      </c>
      <c r="D32" s="263">
        <v>41</v>
      </c>
      <c r="E32" s="264">
        <v>26</v>
      </c>
      <c r="F32" s="264">
        <v>35</v>
      </c>
      <c r="G32" s="264">
        <v>28</v>
      </c>
      <c r="H32" s="264">
        <v>18</v>
      </c>
      <c r="I32" s="264">
        <v>20</v>
      </c>
      <c r="J32" s="264">
        <v>5</v>
      </c>
      <c r="K32" s="264">
        <v>3</v>
      </c>
      <c r="L32" s="265">
        <f t="shared" si="1"/>
        <v>274</v>
      </c>
    </row>
    <row r="33" spans="1:12" s="2" customFormat="1" ht="26.25" customHeight="1" x14ac:dyDescent="0.25">
      <c r="A33" s="253" t="s">
        <v>118</v>
      </c>
      <c r="B33" s="268" t="s">
        <v>119</v>
      </c>
      <c r="C33" s="263">
        <f>C34+C35</f>
        <v>741</v>
      </c>
      <c r="D33" s="263">
        <f t="shared" ref="D33:K33" si="3">D34+D35</f>
        <v>256</v>
      </c>
      <c r="E33" s="263">
        <f t="shared" si="3"/>
        <v>209</v>
      </c>
      <c r="F33" s="263">
        <f t="shared" si="3"/>
        <v>221</v>
      </c>
      <c r="G33" s="263">
        <f t="shared" si="3"/>
        <v>96</v>
      </c>
      <c r="H33" s="263">
        <f t="shared" si="3"/>
        <v>30</v>
      </c>
      <c r="I33" s="263">
        <f t="shared" si="3"/>
        <v>26</v>
      </c>
      <c r="J33" s="263">
        <f t="shared" si="3"/>
        <v>3</v>
      </c>
      <c r="K33" s="263">
        <f t="shared" si="3"/>
        <v>0</v>
      </c>
      <c r="L33" s="265">
        <f t="shared" si="1"/>
        <v>1582</v>
      </c>
    </row>
    <row r="34" spans="1:12" s="2" customFormat="1" ht="21.75" customHeight="1" x14ac:dyDescent="0.25">
      <c r="A34" s="253"/>
      <c r="B34" s="269" t="s">
        <v>120</v>
      </c>
      <c r="C34" s="260">
        <v>16</v>
      </c>
      <c r="D34" s="260">
        <v>13</v>
      </c>
      <c r="E34" s="261">
        <v>19</v>
      </c>
      <c r="F34" s="261">
        <v>41</v>
      </c>
      <c r="G34" s="261">
        <v>19</v>
      </c>
      <c r="H34" s="261">
        <v>7</v>
      </c>
      <c r="I34" s="261">
        <v>9</v>
      </c>
      <c r="J34" s="261">
        <v>1</v>
      </c>
      <c r="K34" s="261">
        <v>0</v>
      </c>
      <c r="L34" s="262">
        <f t="shared" si="1"/>
        <v>125</v>
      </c>
    </row>
    <row r="35" spans="1:12" s="2" customFormat="1" ht="30" customHeight="1" x14ac:dyDescent="0.25">
      <c r="A35" s="253"/>
      <c r="B35" s="269" t="s">
        <v>121</v>
      </c>
      <c r="C35" s="260">
        <v>725</v>
      </c>
      <c r="D35" s="260">
        <v>243</v>
      </c>
      <c r="E35" s="261">
        <v>190</v>
      </c>
      <c r="F35" s="261">
        <v>180</v>
      </c>
      <c r="G35" s="261">
        <v>77</v>
      </c>
      <c r="H35" s="261">
        <v>23</v>
      </c>
      <c r="I35" s="261">
        <v>17</v>
      </c>
      <c r="J35" s="261">
        <v>2</v>
      </c>
      <c r="K35" s="261">
        <v>0</v>
      </c>
      <c r="L35" s="262">
        <f t="shared" si="1"/>
        <v>1457</v>
      </c>
    </row>
    <row r="36" spans="1:12" s="2" customFormat="1" ht="26.25" customHeight="1" x14ac:dyDescent="0.25">
      <c r="A36" s="253" t="s">
        <v>122</v>
      </c>
      <c r="B36" s="254" t="s">
        <v>123</v>
      </c>
      <c r="C36" s="263">
        <v>22279</v>
      </c>
      <c r="D36" s="263">
        <v>4444</v>
      </c>
      <c r="E36" s="264">
        <v>2484</v>
      </c>
      <c r="F36" s="264">
        <v>1301</v>
      </c>
      <c r="G36" s="264">
        <v>354</v>
      </c>
      <c r="H36" s="264">
        <v>151</v>
      </c>
      <c r="I36" s="264">
        <v>73</v>
      </c>
      <c r="J36" s="264">
        <v>6</v>
      </c>
      <c r="K36" s="264">
        <v>3</v>
      </c>
      <c r="L36" s="265">
        <f t="shared" si="1"/>
        <v>31095</v>
      </c>
    </row>
    <row r="37" spans="1:12" s="2" customFormat="1" ht="26.25" customHeight="1" x14ac:dyDescent="0.25">
      <c r="A37" s="253" t="s">
        <v>124</v>
      </c>
      <c r="B37" s="268" t="s">
        <v>125</v>
      </c>
      <c r="C37" s="263">
        <f>SUM(C38:C40)</f>
        <v>44496</v>
      </c>
      <c r="D37" s="263">
        <f t="shared" ref="D37:K37" si="4">SUM(D38:D40)</f>
        <v>13156</v>
      </c>
      <c r="E37" s="263">
        <f t="shared" si="4"/>
        <v>6773</v>
      </c>
      <c r="F37" s="263">
        <f t="shared" si="4"/>
        <v>3548</v>
      </c>
      <c r="G37" s="263">
        <f t="shared" si="4"/>
        <v>918</v>
      </c>
      <c r="H37" s="263">
        <f t="shared" si="4"/>
        <v>242</v>
      </c>
      <c r="I37" s="263">
        <f t="shared" si="4"/>
        <v>131</v>
      </c>
      <c r="J37" s="263">
        <f t="shared" si="4"/>
        <v>18</v>
      </c>
      <c r="K37" s="263">
        <f t="shared" si="4"/>
        <v>4</v>
      </c>
      <c r="L37" s="265">
        <f t="shared" si="1"/>
        <v>69286</v>
      </c>
    </row>
    <row r="38" spans="1:12" s="2" customFormat="1" ht="21.75" customHeight="1" x14ac:dyDescent="0.25">
      <c r="A38" s="253"/>
      <c r="B38" s="269" t="s">
        <v>126</v>
      </c>
      <c r="C38" s="260">
        <v>5270</v>
      </c>
      <c r="D38" s="260">
        <v>1434</v>
      </c>
      <c r="E38" s="261">
        <v>822</v>
      </c>
      <c r="F38" s="261">
        <v>523</v>
      </c>
      <c r="G38" s="261">
        <v>76</v>
      </c>
      <c r="H38" s="261">
        <v>24</v>
      </c>
      <c r="I38" s="261">
        <v>11</v>
      </c>
      <c r="J38" s="261">
        <v>1</v>
      </c>
      <c r="K38" s="261">
        <v>0</v>
      </c>
      <c r="L38" s="262">
        <f t="shared" si="1"/>
        <v>8161</v>
      </c>
    </row>
    <row r="39" spans="1:12" s="2" customFormat="1" ht="21.75" customHeight="1" x14ac:dyDescent="0.25">
      <c r="A39" s="253"/>
      <c r="B39" s="269" t="s">
        <v>127</v>
      </c>
      <c r="C39" s="260">
        <v>11105</v>
      </c>
      <c r="D39" s="260">
        <v>3300</v>
      </c>
      <c r="E39" s="261">
        <v>2174</v>
      </c>
      <c r="F39" s="261">
        <v>1458</v>
      </c>
      <c r="G39" s="261">
        <v>392</v>
      </c>
      <c r="H39" s="261">
        <v>144</v>
      </c>
      <c r="I39" s="261">
        <v>76</v>
      </c>
      <c r="J39" s="261">
        <v>7</v>
      </c>
      <c r="K39" s="261">
        <v>0</v>
      </c>
      <c r="L39" s="262">
        <f t="shared" si="1"/>
        <v>18656</v>
      </c>
    </row>
    <row r="40" spans="1:12" s="2" customFormat="1" ht="21.75" customHeight="1" x14ac:dyDescent="0.25">
      <c r="A40" s="253"/>
      <c r="B40" s="269" t="s">
        <v>128</v>
      </c>
      <c r="C40" s="260">
        <v>28121</v>
      </c>
      <c r="D40" s="260">
        <v>8422</v>
      </c>
      <c r="E40" s="261">
        <v>3777</v>
      </c>
      <c r="F40" s="261">
        <v>1567</v>
      </c>
      <c r="G40" s="261">
        <v>450</v>
      </c>
      <c r="H40" s="261">
        <v>74</v>
      </c>
      <c r="I40" s="261">
        <v>44</v>
      </c>
      <c r="J40" s="261">
        <v>10</v>
      </c>
      <c r="K40" s="261">
        <v>4</v>
      </c>
      <c r="L40" s="262">
        <f t="shared" si="1"/>
        <v>42469</v>
      </c>
    </row>
    <row r="41" spans="1:12" s="2" customFormat="1" ht="26.25" customHeight="1" x14ac:dyDescent="0.25">
      <c r="A41" s="253" t="s">
        <v>129</v>
      </c>
      <c r="B41" s="254" t="s">
        <v>130</v>
      </c>
      <c r="C41" s="263">
        <f>SUM(C42:C44)</f>
        <v>5784</v>
      </c>
      <c r="D41" s="263">
        <f t="shared" ref="D41:K41" si="5">SUM(D42:D44)</f>
        <v>2026</v>
      </c>
      <c r="E41" s="263">
        <f t="shared" si="5"/>
        <v>1417</v>
      </c>
      <c r="F41" s="263">
        <f t="shared" si="5"/>
        <v>1311</v>
      </c>
      <c r="G41" s="263">
        <f t="shared" si="5"/>
        <v>460</v>
      </c>
      <c r="H41" s="263">
        <f t="shared" si="5"/>
        <v>249</v>
      </c>
      <c r="I41" s="263">
        <f t="shared" si="5"/>
        <v>142</v>
      </c>
      <c r="J41" s="263">
        <f t="shared" si="5"/>
        <v>26</v>
      </c>
      <c r="K41" s="263">
        <f t="shared" si="5"/>
        <v>16</v>
      </c>
      <c r="L41" s="265">
        <f t="shared" si="1"/>
        <v>11431</v>
      </c>
    </row>
    <row r="42" spans="1:12" s="2" customFormat="1" ht="21.75" customHeight="1" x14ac:dyDescent="0.25">
      <c r="A42" s="253"/>
      <c r="B42" s="259" t="s">
        <v>131</v>
      </c>
      <c r="C42" s="260">
        <v>3906</v>
      </c>
      <c r="D42" s="260">
        <v>1378</v>
      </c>
      <c r="E42" s="261">
        <v>935</v>
      </c>
      <c r="F42" s="261">
        <v>840</v>
      </c>
      <c r="G42" s="261">
        <v>268</v>
      </c>
      <c r="H42" s="261">
        <v>120</v>
      </c>
      <c r="I42" s="261">
        <v>70</v>
      </c>
      <c r="J42" s="261">
        <v>10</v>
      </c>
      <c r="K42" s="261">
        <v>8</v>
      </c>
      <c r="L42" s="262">
        <f t="shared" si="1"/>
        <v>7535</v>
      </c>
    </row>
    <row r="43" spans="1:12" s="257" customFormat="1" ht="21.75" customHeight="1" x14ac:dyDescent="0.25">
      <c r="A43" s="253"/>
      <c r="B43" s="259" t="s">
        <v>132</v>
      </c>
      <c r="C43" s="260">
        <v>972</v>
      </c>
      <c r="D43" s="260">
        <v>444</v>
      </c>
      <c r="E43" s="261">
        <v>343</v>
      </c>
      <c r="F43" s="261">
        <v>322</v>
      </c>
      <c r="G43" s="261">
        <v>120</v>
      </c>
      <c r="H43" s="261">
        <v>83</v>
      </c>
      <c r="I43" s="261">
        <v>53</v>
      </c>
      <c r="J43" s="261">
        <v>9</v>
      </c>
      <c r="K43" s="261">
        <v>6</v>
      </c>
      <c r="L43" s="262">
        <f t="shared" si="1"/>
        <v>2352</v>
      </c>
    </row>
    <row r="44" spans="1:12" s="257" customFormat="1" ht="21.75" customHeight="1" x14ac:dyDescent="0.25">
      <c r="A44" s="253"/>
      <c r="B44" s="259" t="s">
        <v>133</v>
      </c>
      <c r="C44" s="260">
        <v>906</v>
      </c>
      <c r="D44" s="260">
        <v>204</v>
      </c>
      <c r="E44" s="261">
        <v>139</v>
      </c>
      <c r="F44" s="261">
        <v>149</v>
      </c>
      <c r="G44" s="261">
        <v>72</v>
      </c>
      <c r="H44" s="261">
        <v>46</v>
      </c>
      <c r="I44" s="261">
        <v>19</v>
      </c>
      <c r="J44" s="261">
        <v>7</v>
      </c>
      <c r="K44" s="261">
        <v>2</v>
      </c>
      <c r="L44" s="262">
        <f t="shared" si="1"/>
        <v>1544</v>
      </c>
    </row>
    <row r="45" spans="1:12" s="257" customFormat="1" ht="26.25" customHeight="1" x14ac:dyDescent="0.25">
      <c r="A45" s="253" t="s">
        <v>134</v>
      </c>
      <c r="B45" s="254" t="s">
        <v>135</v>
      </c>
      <c r="C45" s="263">
        <v>19919</v>
      </c>
      <c r="D45" s="263">
        <v>5130</v>
      </c>
      <c r="E45" s="264">
        <v>2413</v>
      </c>
      <c r="F45" s="264">
        <v>894</v>
      </c>
      <c r="G45" s="264">
        <v>109</v>
      </c>
      <c r="H45" s="264">
        <v>33</v>
      </c>
      <c r="I45" s="264">
        <v>8</v>
      </c>
      <c r="J45" s="264">
        <v>2</v>
      </c>
      <c r="K45" s="264">
        <v>2</v>
      </c>
      <c r="L45" s="265">
        <f t="shared" si="1"/>
        <v>28510</v>
      </c>
    </row>
    <row r="46" spans="1:12" s="270" customFormat="1" ht="26.25" customHeight="1" x14ac:dyDescent="0.25">
      <c r="A46" s="253" t="s">
        <v>136</v>
      </c>
      <c r="B46" s="254" t="s">
        <v>137</v>
      </c>
      <c r="C46" s="263">
        <f>SUM(C47:C50)</f>
        <v>4920</v>
      </c>
      <c r="D46" s="263">
        <f t="shared" ref="D46:K46" si="6">SUM(D47:D50)</f>
        <v>1221</v>
      </c>
      <c r="E46" s="263">
        <f t="shared" si="6"/>
        <v>884</v>
      </c>
      <c r="F46" s="263">
        <f t="shared" si="6"/>
        <v>647</v>
      </c>
      <c r="G46" s="263">
        <f t="shared" si="6"/>
        <v>213</v>
      </c>
      <c r="H46" s="263">
        <f t="shared" si="6"/>
        <v>123</v>
      </c>
      <c r="I46" s="263">
        <f t="shared" si="6"/>
        <v>61</v>
      </c>
      <c r="J46" s="263">
        <f t="shared" si="6"/>
        <v>15</v>
      </c>
      <c r="K46" s="263">
        <f t="shared" si="6"/>
        <v>8</v>
      </c>
      <c r="L46" s="265">
        <f t="shared" si="1"/>
        <v>8092</v>
      </c>
    </row>
    <row r="47" spans="1:12" s="2" customFormat="1" ht="21.75" customHeight="1" x14ac:dyDescent="0.25">
      <c r="A47" s="253"/>
      <c r="B47" s="259" t="s">
        <v>138</v>
      </c>
      <c r="C47" s="260">
        <v>300</v>
      </c>
      <c r="D47" s="260">
        <v>80</v>
      </c>
      <c r="E47" s="261">
        <v>48</v>
      </c>
      <c r="F47" s="261">
        <v>25</v>
      </c>
      <c r="G47" s="261">
        <v>10</v>
      </c>
      <c r="H47" s="261">
        <v>8</v>
      </c>
      <c r="I47" s="261">
        <v>7</v>
      </c>
      <c r="J47" s="261">
        <v>1</v>
      </c>
      <c r="K47" s="261">
        <v>0</v>
      </c>
      <c r="L47" s="262">
        <f t="shared" si="1"/>
        <v>479</v>
      </c>
    </row>
    <row r="48" spans="1:12" s="2" customFormat="1" ht="21.75" customHeight="1" x14ac:dyDescent="0.25">
      <c r="A48" s="253"/>
      <c r="B48" s="259" t="s">
        <v>139</v>
      </c>
      <c r="C48" s="260">
        <v>637</v>
      </c>
      <c r="D48" s="260">
        <v>134</v>
      </c>
      <c r="E48" s="261">
        <v>81</v>
      </c>
      <c r="F48" s="261">
        <v>55</v>
      </c>
      <c r="G48" s="261">
        <v>13</v>
      </c>
      <c r="H48" s="261">
        <v>6</v>
      </c>
      <c r="I48" s="261">
        <v>3</v>
      </c>
      <c r="J48" s="261">
        <v>2</v>
      </c>
      <c r="K48" s="261">
        <v>2</v>
      </c>
      <c r="L48" s="262">
        <f t="shared" si="1"/>
        <v>933</v>
      </c>
    </row>
    <row r="49" spans="1:12" s="257" customFormat="1" ht="21.75" customHeight="1" x14ac:dyDescent="0.25">
      <c r="A49" s="253"/>
      <c r="B49" s="259" t="s">
        <v>140</v>
      </c>
      <c r="C49" s="260">
        <v>241</v>
      </c>
      <c r="D49" s="260">
        <v>74</v>
      </c>
      <c r="E49" s="261">
        <v>54</v>
      </c>
      <c r="F49" s="261">
        <v>40</v>
      </c>
      <c r="G49" s="261">
        <v>14</v>
      </c>
      <c r="H49" s="261">
        <v>14</v>
      </c>
      <c r="I49" s="261">
        <v>9</v>
      </c>
      <c r="J49" s="261">
        <v>0</v>
      </c>
      <c r="K49" s="261">
        <v>3</v>
      </c>
      <c r="L49" s="262">
        <f t="shared" si="1"/>
        <v>449</v>
      </c>
    </row>
    <row r="50" spans="1:12" s="257" customFormat="1" ht="21.75" customHeight="1" x14ac:dyDescent="0.25">
      <c r="A50" s="253"/>
      <c r="B50" s="259" t="s">
        <v>141</v>
      </c>
      <c r="C50" s="260">
        <v>3742</v>
      </c>
      <c r="D50" s="260">
        <v>933</v>
      </c>
      <c r="E50" s="261">
        <v>701</v>
      </c>
      <c r="F50" s="261">
        <v>527</v>
      </c>
      <c r="G50" s="261">
        <v>176</v>
      </c>
      <c r="H50" s="261">
        <v>95</v>
      </c>
      <c r="I50" s="261">
        <v>42</v>
      </c>
      <c r="J50" s="261">
        <v>12</v>
      </c>
      <c r="K50" s="261">
        <v>3</v>
      </c>
      <c r="L50" s="262">
        <f t="shared" si="1"/>
        <v>6231</v>
      </c>
    </row>
    <row r="51" spans="1:12" s="2" customFormat="1" ht="26.25" customHeight="1" x14ac:dyDescent="0.25">
      <c r="A51" s="253" t="s">
        <v>142</v>
      </c>
      <c r="B51" s="254" t="s">
        <v>143</v>
      </c>
      <c r="C51" s="263">
        <v>6888</v>
      </c>
      <c r="D51" s="263">
        <v>1686</v>
      </c>
      <c r="E51" s="264">
        <v>792</v>
      </c>
      <c r="F51" s="264">
        <v>386</v>
      </c>
      <c r="G51" s="264">
        <v>129</v>
      </c>
      <c r="H51" s="264">
        <v>66</v>
      </c>
      <c r="I51" s="264">
        <v>44</v>
      </c>
      <c r="J51" s="264">
        <v>22</v>
      </c>
      <c r="K51" s="264">
        <v>13</v>
      </c>
      <c r="L51" s="265">
        <f t="shared" si="1"/>
        <v>10026</v>
      </c>
    </row>
    <row r="52" spans="1:12" s="2" customFormat="1" ht="26.25" customHeight="1" x14ac:dyDescent="0.25">
      <c r="A52" s="253" t="s">
        <v>144</v>
      </c>
      <c r="B52" s="254" t="s">
        <v>145</v>
      </c>
      <c r="C52" s="263">
        <v>6421</v>
      </c>
      <c r="D52" s="263">
        <v>554</v>
      </c>
      <c r="E52" s="264">
        <v>208</v>
      </c>
      <c r="F52" s="264">
        <v>132</v>
      </c>
      <c r="G52" s="264">
        <v>41</v>
      </c>
      <c r="H52" s="264">
        <v>8</v>
      </c>
      <c r="I52" s="264">
        <v>1</v>
      </c>
      <c r="J52" s="264">
        <v>0</v>
      </c>
      <c r="K52" s="264">
        <v>0</v>
      </c>
      <c r="L52" s="265">
        <f t="shared" si="1"/>
        <v>7365</v>
      </c>
    </row>
    <row r="53" spans="1:12" s="257" customFormat="1" ht="26.25" customHeight="1" x14ac:dyDescent="0.25">
      <c r="A53" s="253" t="s">
        <v>146</v>
      </c>
      <c r="B53" s="254" t="s">
        <v>147</v>
      </c>
      <c r="C53" s="263">
        <f>SUM(C54:C58)</f>
        <v>17315</v>
      </c>
      <c r="D53" s="263">
        <f t="shared" ref="D53:K53" si="7">SUM(D54:D58)</f>
        <v>3403</v>
      </c>
      <c r="E53" s="263">
        <f t="shared" si="7"/>
        <v>1810</v>
      </c>
      <c r="F53" s="263">
        <f t="shared" si="7"/>
        <v>1098</v>
      </c>
      <c r="G53" s="263">
        <f t="shared" si="7"/>
        <v>332</v>
      </c>
      <c r="H53" s="263">
        <f t="shared" si="7"/>
        <v>168</v>
      </c>
      <c r="I53" s="263">
        <f t="shared" si="7"/>
        <v>79</v>
      </c>
      <c r="J53" s="263">
        <f t="shared" si="7"/>
        <v>12</v>
      </c>
      <c r="K53" s="263">
        <f t="shared" si="7"/>
        <v>7</v>
      </c>
      <c r="L53" s="265">
        <f t="shared" si="1"/>
        <v>24224</v>
      </c>
    </row>
    <row r="54" spans="1:12" s="2" customFormat="1" ht="21.75" customHeight="1" x14ac:dyDescent="0.25">
      <c r="A54" s="253"/>
      <c r="B54" s="269" t="s">
        <v>148</v>
      </c>
      <c r="C54" s="260">
        <v>11379</v>
      </c>
      <c r="D54" s="260">
        <v>2190</v>
      </c>
      <c r="E54" s="261">
        <v>1036</v>
      </c>
      <c r="F54" s="261">
        <v>492</v>
      </c>
      <c r="G54" s="261">
        <v>132</v>
      </c>
      <c r="H54" s="261">
        <v>52</v>
      </c>
      <c r="I54" s="261">
        <v>33</v>
      </c>
      <c r="J54" s="261">
        <v>6</v>
      </c>
      <c r="K54" s="261">
        <v>4</v>
      </c>
      <c r="L54" s="262">
        <f t="shared" si="1"/>
        <v>15324</v>
      </c>
    </row>
    <row r="55" spans="1:12" s="2" customFormat="1" ht="21.75" customHeight="1" x14ac:dyDescent="0.25">
      <c r="A55" s="253"/>
      <c r="B55" s="269" t="s">
        <v>149</v>
      </c>
      <c r="C55" s="260">
        <v>2793</v>
      </c>
      <c r="D55" s="260">
        <v>643</v>
      </c>
      <c r="E55" s="261">
        <v>412</v>
      </c>
      <c r="F55" s="261">
        <v>372</v>
      </c>
      <c r="G55" s="261">
        <v>125</v>
      </c>
      <c r="H55" s="261">
        <v>64</v>
      </c>
      <c r="I55" s="261">
        <v>23</v>
      </c>
      <c r="J55" s="261">
        <v>5</v>
      </c>
      <c r="K55" s="261">
        <v>0</v>
      </c>
      <c r="L55" s="262">
        <f t="shared" si="1"/>
        <v>4437</v>
      </c>
    </row>
    <row r="56" spans="1:12" s="2" customFormat="1" ht="21.75" customHeight="1" x14ac:dyDescent="0.25">
      <c r="A56" s="253"/>
      <c r="B56" s="259" t="s">
        <v>150</v>
      </c>
      <c r="C56" s="260">
        <v>318</v>
      </c>
      <c r="D56" s="260">
        <v>119</v>
      </c>
      <c r="E56" s="261">
        <v>102</v>
      </c>
      <c r="F56" s="261">
        <v>99</v>
      </c>
      <c r="G56" s="261">
        <v>41</v>
      </c>
      <c r="H56" s="261">
        <v>25</v>
      </c>
      <c r="I56" s="261">
        <v>19</v>
      </c>
      <c r="J56" s="261">
        <v>1</v>
      </c>
      <c r="K56" s="261">
        <v>3</v>
      </c>
      <c r="L56" s="262">
        <f t="shared" si="1"/>
        <v>727</v>
      </c>
    </row>
    <row r="57" spans="1:12" s="257" customFormat="1" ht="21.75" customHeight="1" x14ac:dyDescent="0.25">
      <c r="A57" s="253"/>
      <c r="B57" s="269" t="s">
        <v>151</v>
      </c>
      <c r="C57" s="260">
        <v>1051</v>
      </c>
      <c r="D57" s="260">
        <v>229</v>
      </c>
      <c r="E57" s="261">
        <v>162</v>
      </c>
      <c r="F57" s="261">
        <v>88</v>
      </c>
      <c r="G57" s="261">
        <v>25</v>
      </c>
      <c r="H57" s="261">
        <v>20</v>
      </c>
      <c r="I57" s="261">
        <v>4</v>
      </c>
      <c r="J57" s="261">
        <v>0</v>
      </c>
      <c r="K57" s="261">
        <v>0</v>
      </c>
      <c r="L57" s="262">
        <f t="shared" si="1"/>
        <v>1579</v>
      </c>
    </row>
    <row r="58" spans="1:12" s="2" customFormat="1" ht="21.75" customHeight="1" x14ac:dyDescent="0.25">
      <c r="A58" s="253"/>
      <c r="B58" s="269" t="s">
        <v>152</v>
      </c>
      <c r="C58" s="260">
        <v>1774</v>
      </c>
      <c r="D58" s="260">
        <v>222</v>
      </c>
      <c r="E58" s="261">
        <v>98</v>
      </c>
      <c r="F58" s="261">
        <v>47</v>
      </c>
      <c r="G58" s="261">
        <v>9</v>
      </c>
      <c r="H58" s="261">
        <v>7</v>
      </c>
      <c r="I58" s="261">
        <v>0</v>
      </c>
      <c r="J58" s="261">
        <v>0</v>
      </c>
      <c r="K58" s="261">
        <v>0</v>
      </c>
      <c r="L58" s="262">
        <f t="shared" si="1"/>
        <v>2157</v>
      </c>
    </row>
    <row r="59" spans="1:12" s="2" customFormat="1" ht="26.25" customHeight="1" x14ac:dyDescent="0.25">
      <c r="A59" s="253" t="s">
        <v>153</v>
      </c>
      <c r="B59" s="254" t="s">
        <v>154</v>
      </c>
      <c r="C59" s="263">
        <f>SUM(C60:C63)</f>
        <v>8921</v>
      </c>
      <c r="D59" s="263">
        <f t="shared" ref="D59:K59" si="8">SUM(D60:D63)</f>
        <v>2270</v>
      </c>
      <c r="E59" s="263">
        <f t="shared" si="8"/>
        <v>1625</v>
      </c>
      <c r="F59" s="263">
        <f t="shared" si="8"/>
        <v>1968</v>
      </c>
      <c r="G59" s="263">
        <f t="shared" si="8"/>
        <v>1221</v>
      </c>
      <c r="H59" s="263">
        <f t="shared" si="8"/>
        <v>581</v>
      </c>
      <c r="I59" s="263">
        <f t="shared" si="8"/>
        <v>247</v>
      </c>
      <c r="J59" s="263">
        <f t="shared" si="8"/>
        <v>49</v>
      </c>
      <c r="K59" s="263">
        <f t="shared" si="8"/>
        <v>30</v>
      </c>
      <c r="L59" s="265">
        <f t="shared" si="1"/>
        <v>16912</v>
      </c>
    </row>
    <row r="60" spans="1:12" s="2" customFormat="1" ht="21.75" customHeight="1" x14ac:dyDescent="0.25">
      <c r="A60" s="253"/>
      <c r="B60" s="259" t="s">
        <v>155</v>
      </c>
      <c r="C60" s="260">
        <v>743</v>
      </c>
      <c r="D60" s="260">
        <v>216</v>
      </c>
      <c r="E60" s="261">
        <v>113</v>
      </c>
      <c r="F60" s="261">
        <v>86</v>
      </c>
      <c r="G60" s="261">
        <v>28</v>
      </c>
      <c r="H60" s="261">
        <v>7</v>
      </c>
      <c r="I60" s="261">
        <v>3</v>
      </c>
      <c r="J60" s="261">
        <v>0</v>
      </c>
      <c r="K60" s="261">
        <v>0</v>
      </c>
      <c r="L60" s="262">
        <f t="shared" si="1"/>
        <v>1196</v>
      </c>
    </row>
    <row r="61" spans="1:12" s="2" customFormat="1" ht="21.75" customHeight="1" x14ac:dyDescent="0.25">
      <c r="A61" s="253"/>
      <c r="B61" s="259" t="s">
        <v>156</v>
      </c>
      <c r="C61" s="260">
        <v>863</v>
      </c>
      <c r="D61" s="260">
        <v>434</v>
      </c>
      <c r="E61" s="261">
        <v>489</v>
      </c>
      <c r="F61" s="261">
        <v>759</v>
      </c>
      <c r="G61" s="261">
        <v>515</v>
      </c>
      <c r="H61" s="261">
        <v>259</v>
      </c>
      <c r="I61" s="261">
        <v>126</v>
      </c>
      <c r="J61" s="261">
        <v>18</v>
      </c>
      <c r="K61" s="261">
        <v>15</v>
      </c>
      <c r="L61" s="262">
        <f t="shared" si="1"/>
        <v>3478</v>
      </c>
    </row>
    <row r="62" spans="1:12" s="2" customFormat="1" ht="21.75" customHeight="1" x14ac:dyDescent="0.25">
      <c r="A62" s="253"/>
      <c r="B62" s="269" t="s">
        <v>157</v>
      </c>
      <c r="C62" s="260">
        <v>825</v>
      </c>
      <c r="D62" s="260">
        <v>202</v>
      </c>
      <c r="E62" s="261">
        <v>68</v>
      </c>
      <c r="F62" s="261">
        <v>33</v>
      </c>
      <c r="G62" s="261">
        <v>8</v>
      </c>
      <c r="H62" s="261">
        <v>5</v>
      </c>
      <c r="I62" s="261">
        <v>1</v>
      </c>
      <c r="J62" s="261">
        <v>0</v>
      </c>
      <c r="K62" s="261">
        <v>0</v>
      </c>
      <c r="L62" s="262">
        <f t="shared" si="1"/>
        <v>1142</v>
      </c>
    </row>
    <row r="63" spans="1:12" s="257" customFormat="1" ht="21.75" customHeight="1" x14ac:dyDescent="0.25">
      <c r="A63" s="253"/>
      <c r="B63" s="259" t="s">
        <v>158</v>
      </c>
      <c r="C63" s="260">
        <v>6490</v>
      </c>
      <c r="D63" s="260">
        <v>1418</v>
      </c>
      <c r="E63" s="261">
        <v>955</v>
      </c>
      <c r="F63" s="261">
        <v>1090</v>
      </c>
      <c r="G63" s="261">
        <v>670</v>
      </c>
      <c r="H63" s="261">
        <v>310</v>
      </c>
      <c r="I63" s="261">
        <v>117</v>
      </c>
      <c r="J63" s="261">
        <v>31</v>
      </c>
      <c r="K63" s="261">
        <v>15</v>
      </c>
      <c r="L63" s="262">
        <f t="shared" si="1"/>
        <v>11096</v>
      </c>
    </row>
    <row r="64" spans="1:12" s="257" customFormat="1" ht="26.25" customHeight="1" x14ac:dyDescent="0.25">
      <c r="A64" s="253" t="s">
        <v>159</v>
      </c>
      <c r="B64" s="254" t="s">
        <v>160</v>
      </c>
      <c r="C64" s="263">
        <v>1956</v>
      </c>
      <c r="D64" s="263">
        <v>953</v>
      </c>
      <c r="E64" s="264">
        <v>968</v>
      </c>
      <c r="F64" s="264">
        <v>1369</v>
      </c>
      <c r="G64" s="264">
        <v>859</v>
      </c>
      <c r="H64" s="264">
        <v>460</v>
      </c>
      <c r="I64" s="264">
        <v>275</v>
      </c>
      <c r="J64" s="264">
        <v>69</v>
      </c>
      <c r="K64" s="264">
        <v>40</v>
      </c>
      <c r="L64" s="265">
        <f t="shared" si="1"/>
        <v>6949</v>
      </c>
    </row>
    <row r="65" spans="1:15" s="257" customFormat="1" ht="26.25" customHeight="1" x14ac:dyDescent="0.25">
      <c r="A65" s="253" t="s">
        <v>161</v>
      </c>
      <c r="B65" s="254" t="s">
        <v>162</v>
      </c>
      <c r="C65" s="263">
        <v>5286</v>
      </c>
      <c r="D65" s="263">
        <v>2265</v>
      </c>
      <c r="E65" s="264">
        <v>2530</v>
      </c>
      <c r="F65" s="264">
        <v>4476</v>
      </c>
      <c r="G65" s="264">
        <v>1203</v>
      </c>
      <c r="H65" s="264">
        <v>663</v>
      </c>
      <c r="I65" s="264">
        <v>125</v>
      </c>
      <c r="J65" s="264">
        <v>30</v>
      </c>
      <c r="K65" s="264">
        <v>17</v>
      </c>
      <c r="L65" s="265">
        <f t="shared" si="1"/>
        <v>16595</v>
      </c>
    </row>
    <row r="66" spans="1:15" s="257" customFormat="1" ht="26.25" customHeight="1" x14ac:dyDescent="0.25">
      <c r="A66" s="253" t="s">
        <v>163</v>
      </c>
      <c r="B66" s="254" t="s">
        <v>164</v>
      </c>
      <c r="C66" s="263">
        <f>SUM(C67:C69)</f>
        <v>10893</v>
      </c>
      <c r="D66" s="263">
        <f t="shared" ref="D66:K66" si="9">SUM(D67:D69)</f>
        <v>2973</v>
      </c>
      <c r="E66" s="263">
        <f t="shared" si="9"/>
        <v>2667</v>
      </c>
      <c r="F66" s="263">
        <f t="shared" si="9"/>
        <v>2255</v>
      </c>
      <c r="G66" s="263">
        <f t="shared" si="9"/>
        <v>1372</v>
      </c>
      <c r="H66" s="263">
        <f t="shared" si="9"/>
        <v>804</v>
      </c>
      <c r="I66" s="263">
        <f t="shared" si="9"/>
        <v>281</v>
      </c>
      <c r="J66" s="263">
        <f t="shared" si="9"/>
        <v>120</v>
      </c>
      <c r="K66" s="263">
        <f t="shared" si="9"/>
        <v>60</v>
      </c>
      <c r="L66" s="265">
        <f t="shared" si="1"/>
        <v>21425</v>
      </c>
    </row>
    <row r="67" spans="1:15" s="2" customFormat="1" ht="21.75" customHeight="1" x14ac:dyDescent="0.25">
      <c r="A67" s="253"/>
      <c r="B67" s="259" t="s">
        <v>165</v>
      </c>
      <c r="C67" s="260">
        <v>7623</v>
      </c>
      <c r="D67" s="260">
        <v>786</v>
      </c>
      <c r="E67" s="261">
        <v>518</v>
      </c>
      <c r="F67" s="261">
        <v>350</v>
      </c>
      <c r="G67" s="261">
        <v>151</v>
      </c>
      <c r="H67" s="261">
        <v>93</v>
      </c>
      <c r="I67" s="261">
        <v>98</v>
      </c>
      <c r="J67" s="261">
        <v>71</v>
      </c>
      <c r="K67" s="261">
        <v>57</v>
      </c>
      <c r="L67" s="262">
        <f t="shared" si="1"/>
        <v>9747</v>
      </c>
    </row>
    <row r="68" spans="1:15" s="2" customFormat="1" ht="21.75" customHeight="1" x14ac:dyDescent="0.25">
      <c r="A68" s="253"/>
      <c r="B68" s="259" t="s">
        <v>166</v>
      </c>
      <c r="C68" s="260">
        <v>494</v>
      </c>
      <c r="D68" s="260">
        <v>394</v>
      </c>
      <c r="E68" s="261">
        <v>612</v>
      </c>
      <c r="F68" s="261">
        <v>889</v>
      </c>
      <c r="G68" s="261">
        <v>924</v>
      </c>
      <c r="H68" s="261">
        <v>536</v>
      </c>
      <c r="I68" s="261">
        <v>70</v>
      </c>
      <c r="J68" s="261">
        <v>6</v>
      </c>
      <c r="K68" s="261">
        <v>0</v>
      </c>
      <c r="L68" s="262">
        <f t="shared" si="1"/>
        <v>3925</v>
      </c>
    </row>
    <row r="69" spans="1:15" s="2" customFormat="1" ht="21.75" customHeight="1" x14ac:dyDescent="0.25">
      <c r="A69" s="253"/>
      <c r="B69" s="259" t="s">
        <v>167</v>
      </c>
      <c r="C69" s="260">
        <v>2776</v>
      </c>
      <c r="D69" s="260">
        <v>1793</v>
      </c>
      <c r="E69" s="261">
        <v>1537</v>
      </c>
      <c r="F69" s="261">
        <v>1016</v>
      </c>
      <c r="G69" s="261">
        <v>297</v>
      </c>
      <c r="H69" s="261">
        <v>175</v>
      </c>
      <c r="I69" s="261">
        <v>113</v>
      </c>
      <c r="J69" s="261">
        <v>43</v>
      </c>
      <c r="K69" s="261">
        <v>3</v>
      </c>
      <c r="L69" s="262">
        <f t="shared" si="1"/>
        <v>7753</v>
      </c>
    </row>
    <row r="70" spans="1:15" s="2" customFormat="1" ht="26.25" customHeight="1" x14ac:dyDescent="0.25">
      <c r="A70" s="253" t="s">
        <v>168</v>
      </c>
      <c r="B70" s="254" t="s">
        <v>169</v>
      </c>
      <c r="C70" s="263">
        <f>SUM(C71:C72)</f>
        <v>5482</v>
      </c>
      <c r="D70" s="263">
        <f t="shared" ref="D70:K70" si="10">SUM(D71:D72)</f>
        <v>1435</v>
      </c>
      <c r="E70" s="263">
        <f t="shared" si="10"/>
        <v>823</v>
      </c>
      <c r="F70" s="263">
        <f t="shared" si="10"/>
        <v>409</v>
      </c>
      <c r="G70" s="263">
        <f t="shared" si="10"/>
        <v>97</v>
      </c>
      <c r="H70" s="263">
        <f t="shared" si="10"/>
        <v>29</v>
      </c>
      <c r="I70" s="263">
        <f t="shared" si="10"/>
        <v>11</v>
      </c>
      <c r="J70" s="263">
        <f t="shared" si="10"/>
        <v>1</v>
      </c>
      <c r="K70" s="263">
        <f t="shared" si="10"/>
        <v>0</v>
      </c>
      <c r="L70" s="265">
        <f t="shared" si="1"/>
        <v>8287</v>
      </c>
    </row>
    <row r="71" spans="1:15" s="257" customFormat="1" ht="21.75" customHeight="1" x14ac:dyDescent="0.25">
      <c r="A71" s="253"/>
      <c r="B71" s="259" t="s">
        <v>170</v>
      </c>
      <c r="C71" s="260">
        <v>2670</v>
      </c>
      <c r="D71" s="260">
        <v>773</v>
      </c>
      <c r="E71" s="261">
        <v>464</v>
      </c>
      <c r="F71" s="261">
        <v>203</v>
      </c>
      <c r="G71" s="261">
        <v>52</v>
      </c>
      <c r="H71" s="261">
        <v>19</v>
      </c>
      <c r="I71" s="261">
        <v>9</v>
      </c>
      <c r="J71" s="261">
        <v>1</v>
      </c>
      <c r="K71" s="261">
        <v>0</v>
      </c>
      <c r="L71" s="262">
        <f t="shared" si="1"/>
        <v>4191</v>
      </c>
    </row>
    <row r="72" spans="1:15" s="257" customFormat="1" ht="21.75" customHeight="1" x14ac:dyDescent="0.25">
      <c r="A72" s="253"/>
      <c r="B72" s="259" t="s">
        <v>171</v>
      </c>
      <c r="C72" s="260">
        <v>2812</v>
      </c>
      <c r="D72" s="260">
        <v>662</v>
      </c>
      <c r="E72" s="261">
        <v>359</v>
      </c>
      <c r="F72" s="261">
        <v>206</v>
      </c>
      <c r="G72" s="261">
        <v>45</v>
      </c>
      <c r="H72" s="261">
        <v>10</v>
      </c>
      <c r="I72" s="261">
        <v>2</v>
      </c>
      <c r="J72" s="261">
        <v>0</v>
      </c>
      <c r="K72" s="261">
        <v>0</v>
      </c>
      <c r="L72" s="262">
        <f t="shared" ref="L72:L78" si="11">SUM(C72:K72)</f>
        <v>4096</v>
      </c>
    </row>
    <row r="73" spans="1:15" s="257" customFormat="1" ht="26.25" customHeight="1" x14ac:dyDescent="0.25">
      <c r="A73" s="253" t="s">
        <v>172</v>
      </c>
      <c r="B73" s="254" t="s">
        <v>173</v>
      </c>
      <c r="C73" s="263">
        <f>SUM(C74:C76)</f>
        <v>12285</v>
      </c>
      <c r="D73" s="263">
        <f t="shared" ref="D73:K73" si="12">SUM(D74:D76)</f>
        <v>2099</v>
      </c>
      <c r="E73" s="263">
        <f t="shared" si="12"/>
        <v>935</v>
      </c>
      <c r="F73" s="263">
        <f t="shared" si="12"/>
        <v>452</v>
      </c>
      <c r="G73" s="263">
        <f t="shared" si="12"/>
        <v>105</v>
      </c>
      <c r="H73" s="263">
        <f t="shared" si="12"/>
        <v>38</v>
      </c>
      <c r="I73" s="263">
        <f t="shared" si="12"/>
        <v>12</v>
      </c>
      <c r="J73" s="263">
        <f t="shared" si="12"/>
        <v>0</v>
      </c>
      <c r="K73" s="263">
        <f t="shared" si="12"/>
        <v>0</v>
      </c>
      <c r="L73" s="265">
        <f t="shared" si="11"/>
        <v>15926</v>
      </c>
    </row>
    <row r="74" spans="1:15" s="271" customFormat="1" ht="21.75" customHeight="1" x14ac:dyDescent="0.25">
      <c r="A74" s="253"/>
      <c r="B74" s="259" t="s">
        <v>174</v>
      </c>
      <c r="C74" s="260">
        <v>5552</v>
      </c>
      <c r="D74" s="260">
        <v>1326</v>
      </c>
      <c r="E74" s="261">
        <v>710</v>
      </c>
      <c r="F74" s="261">
        <v>337</v>
      </c>
      <c r="G74" s="261">
        <v>72</v>
      </c>
      <c r="H74" s="261">
        <v>22</v>
      </c>
      <c r="I74" s="261">
        <v>8</v>
      </c>
      <c r="J74" s="261">
        <v>0</v>
      </c>
      <c r="K74" s="261">
        <v>0</v>
      </c>
      <c r="L74" s="262">
        <f t="shared" si="11"/>
        <v>8027</v>
      </c>
    </row>
    <row r="75" spans="1:15" s="119" customFormat="1" ht="21.75" customHeight="1" x14ac:dyDescent="0.3">
      <c r="A75" s="253"/>
      <c r="B75" s="259" t="s">
        <v>175</v>
      </c>
      <c r="C75" s="260">
        <v>363</v>
      </c>
      <c r="D75" s="260">
        <v>43</v>
      </c>
      <c r="E75" s="261">
        <v>12</v>
      </c>
      <c r="F75" s="261">
        <v>9</v>
      </c>
      <c r="G75" s="261">
        <v>3</v>
      </c>
      <c r="H75" s="261">
        <v>1</v>
      </c>
      <c r="I75" s="261">
        <v>1</v>
      </c>
      <c r="J75" s="261">
        <v>0</v>
      </c>
      <c r="K75" s="261">
        <v>0</v>
      </c>
      <c r="L75" s="262">
        <f t="shared" si="11"/>
        <v>432</v>
      </c>
    </row>
    <row r="76" spans="1:15" ht="21.75" customHeight="1" x14ac:dyDescent="0.25">
      <c r="A76" s="253"/>
      <c r="B76" s="259" t="s">
        <v>176</v>
      </c>
      <c r="C76" s="260">
        <v>6370</v>
      </c>
      <c r="D76" s="260">
        <v>730</v>
      </c>
      <c r="E76" s="261">
        <v>213</v>
      </c>
      <c r="F76" s="261">
        <v>106</v>
      </c>
      <c r="G76" s="261">
        <v>30</v>
      </c>
      <c r="H76" s="261">
        <v>15</v>
      </c>
      <c r="I76" s="261">
        <v>3</v>
      </c>
      <c r="J76" s="261">
        <v>0</v>
      </c>
      <c r="K76" s="261">
        <v>0</v>
      </c>
      <c r="L76" s="262">
        <f t="shared" si="11"/>
        <v>7467</v>
      </c>
      <c r="M76" s="1"/>
      <c r="N76" s="1"/>
      <c r="O76" s="1"/>
    </row>
    <row r="77" spans="1:15" ht="26.25" customHeight="1" x14ac:dyDescent="0.25">
      <c r="A77" s="253" t="s">
        <v>177</v>
      </c>
      <c r="B77" s="254" t="s">
        <v>178</v>
      </c>
      <c r="C77" s="263">
        <v>4135</v>
      </c>
      <c r="D77" s="263">
        <v>21</v>
      </c>
      <c r="E77" s="264">
        <v>1</v>
      </c>
      <c r="F77" s="264">
        <v>0</v>
      </c>
      <c r="G77" s="264">
        <v>0</v>
      </c>
      <c r="H77" s="264">
        <v>0</v>
      </c>
      <c r="I77" s="264">
        <v>0</v>
      </c>
      <c r="J77" s="264">
        <v>0</v>
      </c>
      <c r="K77" s="264">
        <v>0</v>
      </c>
      <c r="L77" s="265">
        <f t="shared" si="11"/>
        <v>4157</v>
      </c>
    </row>
    <row r="78" spans="1:15" ht="26.25" customHeight="1" x14ac:dyDescent="0.25">
      <c r="A78" s="253" t="s">
        <v>179</v>
      </c>
      <c r="B78" s="254" t="s">
        <v>180</v>
      </c>
      <c r="C78" s="263">
        <v>182</v>
      </c>
      <c r="D78" s="263">
        <v>75</v>
      </c>
      <c r="E78" s="264">
        <v>51</v>
      </c>
      <c r="F78" s="264">
        <v>30</v>
      </c>
      <c r="G78" s="264">
        <v>6</v>
      </c>
      <c r="H78" s="264">
        <v>2</v>
      </c>
      <c r="I78" s="264">
        <v>1</v>
      </c>
      <c r="J78" s="264">
        <v>0</v>
      </c>
      <c r="K78" s="264">
        <v>0</v>
      </c>
      <c r="L78" s="265">
        <f t="shared" si="11"/>
        <v>347</v>
      </c>
    </row>
    <row r="79" spans="1:15" ht="26.25" customHeight="1" thickBot="1" x14ac:dyDescent="0.3">
      <c r="A79" s="272" t="s">
        <v>11</v>
      </c>
      <c r="B79" s="273"/>
      <c r="C79" s="274">
        <f>C7+C11+C12+C32+C33+C36+C37+C41+C45+C46+C51+C52+C53+C59+C64+C65+C66+C70+C73+C77+C78</f>
        <v>190770</v>
      </c>
      <c r="D79" s="274">
        <f t="shared" ref="D79:L79" si="13">D7+D11+D12+D32+D33+D36+D37+D41+D45+D46+D51+D52+D53+D59+D64+D65+D66+D70+D73+D77+D78</f>
        <v>47690</v>
      </c>
      <c r="E79" s="274">
        <f t="shared" si="13"/>
        <v>29102</v>
      </c>
      <c r="F79" s="274">
        <f t="shared" si="13"/>
        <v>22711</v>
      </c>
      <c r="G79" s="274">
        <f t="shared" si="13"/>
        <v>8346</v>
      </c>
      <c r="H79" s="274">
        <f t="shared" si="13"/>
        <v>4204</v>
      </c>
      <c r="I79" s="274">
        <f t="shared" si="13"/>
        <v>1824</v>
      </c>
      <c r="J79" s="274">
        <f t="shared" si="13"/>
        <v>467</v>
      </c>
      <c r="K79" s="274">
        <f t="shared" si="13"/>
        <v>240</v>
      </c>
      <c r="L79" s="461">
        <f t="shared" si="13"/>
        <v>305354</v>
      </c>
      <c r="M79" s="1"/>
      <c r="N79" s="1"/>
      <c r="O79" s="1"/>
    </row>
    <row r="80" spans="1:15" x14ac:dyDescent="0.25">
      <c r="M80" s="1"/>
      <c r="N80" s="1"/>
      <c r="O80" s="1"/>
    </row>
    <row r="81" s="1" customFormat="1" x14ac:dyDescent="0.25"/>
    <row r="82" s="1" customFormat="1" x14ac:dyDescent="0.25"/>
    <row r="83" s="1" customFormat="1" x14ac:dyDescent="0.25"/>
    <row r="84" s="1" customFormat="1" x14ac:dyDescent="0.25"/>
  </sheetData>
  <mergeCells count="6">
    <mergeCell ref="A1:L1"/>
    <mergeCell ref="A2:L2"/>
    <mergeCell ref="A4:B4"/>
    <mergeCell ref="A5:B6"/>
    <mergeCell ref="C5:K5"/>
    <mergeCell ref="L5:L6"/>
  </mergeCells>
  <printOptions horizontalCentered="1" verticalCentered="1"/>
  <pageMargins left="0.59055118110236227" right="0.59055118110236227" top="0.70866141732283472" bottom="0.51181102362204722" header="0.31496062992125984" footer="0.31496062992125984"/>
  <pageSetup paperSize="9" scale="55" fitToHeight="2" orientation="landscape" r:id="rId1"/>
  <headerFooter alignWithMargins="0"/>
  <rowBreaks count="1" manualBreakCount="1">
    <brk id="40" max="11"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P84"/>
  <sheetViews>
    <sheetView view="pageBreakPreview" topLeftCell="H59" zoomScale="75" zoomScaleNormal="75" zoomScaleSheetLayoutView="75" workbookViewId="0">
      <selection activeCell="U80" activeCellId="8" sqref="U53 U55 U61 U66 U67 U68 U72 U75 U80"/>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 "</f>
        <v xml:space="preserve">Répartition des travailleurs par branche d'activité et par classe d'importance des unités locales au 31 décembre 2022 </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33</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224</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255</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4094</v>
      </c>
      <c r="D9" s="164">
        <f t="shared" ref="D9:T9" si="0">SUM(D10:D12)</f>
        <v>1512</v>
      </c>
      <c r="E9" s="164">
        <f t="shared" si="0"/>
        <v>2312</v>
      </c>
      <c r="F9" s="164">
        <f t="shared" si="0"/>
        <v>982</v>
      </c>
      <c r="G9" s="164">
        <f t="shared" si="0"/>
        <v>2214</v>
      </c>
      <c r="H9" s="164">
        <f t="shared" si="0"/>
        <v>1061</v>
      </c>
      <c r="I9" s="164">
        <f t="shared" si="0"/>
        <v>2417</v>
      </c>
      <c r="J9" s="164">
        <f t="shared" si="0"/>
        <v>1432</v>
      </c>
      <c r="K9" s="164">
        <f t="shared" si="0"/>
        <v>776</v>
      </c>
      <c r="L9" s="164">
        <f t="shared" si="0"/>
        <v>650</v>
      </c>
      <c r="M9" s="164">
        <f t="shared" si="0"/>
        <v>248</v>
      </c>
      <c r="N9" s="164">
        <f t="shared" si="0"/>
        <v>279</v>
      </c>
      <c r="O9" s="164">
        <f t="shared" si="0"/>
        <v>94</v>
      </c>
      <c r="P9" s="164">
        <f t="shared" si="0"/>
        <v>170</v>
      </c>
      <c r="Q9" s="164">
        <f t="shared" si="0"/>
        <v>0</v>
      </c>
      <c r="R9" s="164">
        <f t="shared" si="0"/>
        <v>0</v>
      </c>
      <c r="S9" s="164">
        <f t="shared" si="0"/>
        <v>0</v>
      </c>
      <c r="T9" s="164">
        <f t="shared" si="0"/>
        <v>0</v>
      </c>
      <c r="U9" s="164">
        <f>C9+E9+G9+I9+K9+M9+O9+Q9+S9</f>
        <v>12155</v>
      </c>
      <c r="V9" s="165">
        <f>D9+F9+H9+J9+L9+N9+P9+R9+T9</f>
        <v>6086</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3752</v>
      </c>
      <c r="D10" s="167">
        <v>1445</v>
      </c>
      <c r="E10" s="167">
        <v>2127</v>
      </c>
      <c r="F10" s="167">
        <v>948</v>
      </c>
      <c r="G10" s="167">
        <v>2054</v>
      </c>
      <c r="H10" s="167">
        <v>1020</v>
      </c>
      <c r="I10" s="167">
        <v>2354</v>
      </c>
      <c r="J10" s="167">
        <v>1424</v>
      </c>
      <c r="K10" s="167">
        <v>776</v>
      </c>
      <c r="L10" s="167">
        <v>650</v>
      </c>
      <c r="M10" s="167">
        <v>248</v>
      </c>
      <c r="N10" s="167">
        <v>279</v>
      </c>
      <c r="O10" s="167">
        <v>94</v>
      </c>
      <c r="P10" s="167">
        <v>170</v>
      </c>
      <c r="Q10" s="167">
        <v>0</v>
      </c>
      <c r="R10" s="167">
        <v>0</v>
      </c>
      <c r="S10" s="167">
        <v>0</v>
      </c>
      <c r="T10" s="167">
        <v>0</v>
      </c>
      <c r="U10" s="167">
        <f t="shared" ref="U10:V73" si="1">C10+E10+G10+I10+K10+M10+O10+Q10+S10</f>
        <v>11405</v>
      </c>
      <c r="V10" s="168">
        <f t="shared" si="1"/>
        <v>5936</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323</v>
      </c>
      <c r="D11" s="167">
        <v>54</v>
      </c>
      <c r="E11" s="167">
        <v>162</v>
      </c>
      <c r="F11" s="167">
        <v>24</v>
      </c>
      <c r="G11" s="167">
        <v>128</v>
      </c>
      <c r="H11" s="167">
        <v>15</v>
      </c>
      <c r="I11" s="167">
        <v>63</v>
      </c>
      <c r="J11" s="167">
        <v>8</v>
      </c>
      <c r="K11" s="167">
        <v>0</v>
      </c>
      <c r="L11" s="167">
        <v>0</v>
      </c>
      <c r="M11" s="167">
        <v>0</v>
      </c>
      <c r="N11" s="167">
        <v>0</v>
      </c>
      <c r="O11" s="167">
        <v>0</v>
      </c>
      <c r="P11" s="167">
        <v>0</v>
      </c>
      <c r="Q11" s="167">
        <v>0</v>
      </c>
      <c r="R11" s="167">
        <v>0</v>
      </c>
      <c r="S11" s="167">
        <v>0</v>
      </c>
      <c r="T11" s="167">
        <v>0</v>
      </c>
      <c r="U11" s="167">
        <f t="shared" si="1"/>
        <v>676</v>
      </c>
      <c r="V11" s="168">
        <f t="shared" si="1"/>
        <v>101</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19</v>
      </c>
      <c r="D12" s="167">
        <v>13</v>
      </c>
      <c r="E12" s="167">
        <v>23</v>
      </c>
      <c r="F12" s="167">
        <v>10</v>
      </c>
      <c r="G12" s="167">
        <v>32</v>
      </c>
      <c r="H12" s="167">
        <v>26</v>
      </c>
      <c r="I12" s="167">
        <v>0</v>
      </c>
      <c r="J12" s="167">
        <v>0</v>
      </c>
      <c r="K12" s="167">
        <v>0</v>
      </c>
      <c r="L12" s="167">
        <v>0</v>
      </c>
      <c r="M12" s="167">
        <v>0</v>
      </c>
      <c r="N12" s="167">
        <v>0</v>
      </c>
      <c r="O12" s="167">
        <v>0</v>
      </c>
      <c r="P12" s="167">
        <v>0</v>
      </c>
      <c r="Q12" s="167">
        <v>0</v>
      </c>
      <c r="R12" s="167">
        <v>0</v>
      </c>
      <c r="S12" s="167">
        <v>0</v>
      </c>
      <c r="T12" s="167">
        <v>0</v>
      </c>
      <c r="U12" s="167">
        <f t="shared" si="1"/>
        <v>74</v>
      </c>
      <c r="V12" s="168">
        <f t="shared" si="1"/>
        <v>49</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53</v>
      </c>
      <c r="D13" s="169">
        <v>18</v>
      </c>
      <c r="E13" s="169">
        <v>208</v>
      </c>
      <c r="F13" s="169">
        <v>28</v>
      </c>
      <c r="G13" s="169">
        <v>240</v>
      </c>
      <c r="H13" s="169">
        <v>37</v>
      </c>
      <c r="I13" s="169">
        <v>445</v>
      </c>
      <c r="J13" s="169">
        <v>32</v>
      </c>
      <c r="K13" s="169">
        <v>111</v>
      </c>
      <c r="L13" s="169">
        <v>43</v>
      </c>
      <c r="M13" s="169">
        <v>590</v>
      </c>
      <c r="N13" s="169">
        <v>119</v>
      </c>
      <c r="O13" s="169">
        <v>376</v>
      </c>
      <c r="P13" s="169">
        <v>14</v>
      </c>
      <c r="Q13" s="169">
        <v>0</v>
      </c>
      <c r="R13" s="169">
        <v>0</v>
      </c>
      <c r="S13" s="169">
        <v>0</v>
      </c>
      <c r="T13" s="169">
        <v>0</v>
      </c>
      <c r="U13" s="169">
        <f t="shared" si="1"/>
        <v>2023</v>
      </c>
      <c r="V13" s="170">
        <f t="shared" si="1"/>
        <v>291</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9983</v>
      </c>
      <c r="D14" s="169">
        <f>SUM(D15:D33)</f>
        <v>6193</v>
      </c>
      <c r="E14" s="169">
        <f t="shared" ref="E14:T14" si="2">SUM(E15:E33)</f>
        <v>14273</v>
      </c>
      <c r="F14" s="169">
        <f t="shared" si="2"/>
        <v>6524</v>
      </c>
      <c r="G14" s="169">
        <f t="shared" si="2"/>
        <v>22621</v>
      </c>
      <c r="H14" s="169">
        <f t="shared" si="2"/>
        <v>7724</v>
      </c>
      <c r="I14" s="169">
        <f t="shared" si="2"/>
        <v>49942</v>
      </c>
      <c r="J14" s="169">
        <f t="shared" si="2"/>
        <v>14067</v>
      </c>
      <c r="K14" s="169">
        <f t="shared" si="2"/>
        <v>41462</v>
      </c>
      <c r="L14" s="169">
        <f t="shared" si="2"/>
        <v>12724</v>
      </c>
      <c r="M14" s="169">
        <f t="shared" si="2"/>
        <v>57047</v>
      </c>
      <c r="N14" s="169">
        <f t="shared" si="2"/>
        <v>17011</v>
      </c>
      <c r="O14" s="169">
        <f t="shared" si="2"/>
        <v>69213</v>
      </c>
      <c r="P14" s="169">
        <f t="shared" si="2"/>
        <v>20032</v>
      </c>
      <c r="Q14" s="169">
        <f t="shared" si="2"/>
        <v>47906</v>
      </c>
      <c r="R14" s="169">
        <f t="shared" si="2"/>
        <v>13209</v>
      </c>
      <c r="S14" s="169">
        <f t="shared" si="2"/>
        <v>60619</v>
      </c>
      <c r="T14" s="169">
        <f t="shared" si="2"/>
        <v>18634</v>
      </c>
      <c r="U14" s="169">
        <f t="shared" si="1"/>
        <v>373066</v>
      </c>
      <c r="V14" s="170">
        <f t="shared" si="1"/>
        <v>116118</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2337</v>
      </c>
      <c r="D15" s="167">
        <v>3443</v>
      </c>
      <c r="E15" s="167">
        <v>3269</v>
      </c>
      <c r="F15" s="167">
        <v>3489</v>
      </c>
      <c r="G15" s="167">
        <v>4163</v>
      </c>
      <c r="H15" s="167">
        <v>3060</v>
      </c>
      <c r="I15" s="167">
        <v>9066</v>
      </c>
      <c r="J15" s="167">
        <v>4459</v>
      </c>
      <c r="K15" s="167">
        <v>8593</v>
      </c>
      <c r="L15" s="167">
        <v>3982</v>
      </c>
      <c r="M15" s="167">
        <v>11591</v>
      </c>
      <c r="N15" s="167">
        <v>4874</v>
      </c>
      <c r="O15" s="167">
        <v>14590</v>
      </c>
      <c r="P15" s="167">
        <v>5732</v>
      </c>
      <c r="Q15" s="167">
        <v>11346</v>
      </c>
      <c r="R15" s="167">
        <v>4659</v>
      </c>
      <c r="S15" s="167">
        <v>1466</v>
      </c>
      <c r="T15" s="167">
        <v>838</v>
      </c>
      <c r="U15" s="167">
        <f t="shared" si="1"/>
        <v>66421</v>
      </c>
      <c r="V15" s="168">
        <f t="shared" si="1"/>
        <v>34536</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285</v>
      </c>
      <c r="D16" s="167">
        <v>553</v>
      </c>
      <c r="E16" s="167">
        <v>407</v>
      </c>
      <c r="F16" s="167">
        <v>561</v>
      </c>
      <c r="G16" s="167">
        <v>603</v>
      </c>
      <c r="H16" s="167">
        <v>729</v>
      </c>
      <c r="I16" s="167">
        <v>1348</v>
      </c>
      <c r="J16" s="167">
        <v>1291</v>
      </c>
      <c r="K16" s="167">
        <v>2071</v>
      </c>
      <c r="L16" s="167">
        <v>1258</v>
      </c>
      <c r="M16" s="167">
        <v>2349</v>
      </c>
      <c r="N16" s="167">
        <v>1357</v>
      </c>
      <c r="O16" s="167">
        <v>4355</v>
      </c>
      <c r="P16" s="167">
        <v>1855</v>
      </c>
      <c r="Q16" s="167">
        <v>953</v>
      </c>
      <c r="R16" s="167">
        <v>400</v>
      </c>
      <c r="S16" s="167">
        <v>0</v>
      </c>
      <c r="T16" s="167">
        <v>0</v>
      </c>
      <c r="U16" s="167">
        <f t="shared" si="1"/>
        <v>12371</v>
      </c>
      <c r="V16" s="168">
        <f t="shared" si="1"/>
        <v>8004</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457</v>
      </c>
      <c r="D17" s="167">
        <v>88</v>
      </c>
      <c r="E17" s="167">
        <v>641</v>
      </c>
      <c r="F17" s="167">
        <v>89</v>
      </c>
      <c r="G17" s="167">
        <v>1064</v>
      </c>
      <c r="H17" s="167">
        <v>167</v>
      </c>
      <c r="I17" s="167">
        <v>1997</v>
      </c>
      <c r="J17" s="167">
        <v>266</v>
      </c>
      <c r="K17" s="167">
        <v>1306</v>
      </c>
      <c r="L17" s="167">
        <v>176</v>
      </c>
      <c r="M17" s="167">
        <v>759</v>
      </c>
      <c r="N17" s="167">
        <v>213</v>
      </c>
      <c r="O17" s="167">
        <v>1464</v>
      </c>
      <c r="P17" s="167">
        <v>183</v>
      </c>
      <c r="Q17" s="167">
        <v>678</v>
      </c>
      <c r="R17" s="167">
        <v>150</v>
      </c>
      <c r="S17" s="167">
        <v>0</v>
      </c>
      <c r="T17" s="167">
        <v>0</v>
      </c>
      <c r="U17" s="167">
        <f t="shared" si="1"/>
        <v>8366</v>
      </c>
      <c r="V17" s="168">
        <f t="shared" si="1"/>
        <v>1332</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60</v>
      </c>
      <c r="D18" s="167">
        <v>25</v>
      </c>
      <c r="E18" s="167">
        <v>109</v>
      </c>
      <c r="F18" s="167">
        <v>67</v>
      </c>
      <c r="G18" s="167">
        <v>222</v>
      </c>
      <c r="H18" s="167">
        <v>137</v>
      </c>
      <c r="I18" s="167">
        <v>902</v>
      </c>
      <c r="J18" s="167">
        <v>349</v>
      </c>
      <c r="K18" s="167">
        <v>1043</v>
      </c>
      <c r="L18" s="167">
        <v>419</v>
      </c>
      <c r="M18" s="167">
        <v>2506</v>
      </c>
      <c r="N18" s="167">
        <v>706</v>
      </c>
      <c r="O18" s="167">
        <v>2526</v>
      </c>
      <c r="P18" s="167">
        <v>392</v>
      </c>
      <c r="Q18" s="167">
        <v>2122</v>
      </c>
      <c r="R18" s="167">
        <v>223</v>
      </c>
      <c r="S18" s="167">
        <v>0</v>
      </c>
      <c r="T18" s="167">
        <v>0</v>
      </c>
      <c r="U18" s="167">
        <f t="shared" si="1"/>
        <v>9490</v>
      </c>
      <c r="V18" s="168">
        <f t="shared" si="1"/>
        <v>2318</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421</v>
      </c>
      <c r="D19" s="167">
        <v>369</v>
      </c>
      <c r="E19" s="167">
        <v>356</v>
      </c>
      <c r="F19" s="167">
        <v>234</v>
      </c>
      <c r="G19" s="167">
        <v>721</v>
      </c>
      <c r="H19" s="167">
        <v>392</v>
      </c>
      <c r="I19" s="167">
        <v>1429</v>
      </c>
      <c r="J19" s="167">
        <v>560</v>
      </c>
      <c r="K19" s="167">
        <v>970</v>
      </c>
      <c r="L19" s="167">
        <v>509</v>
      </c>
      <c r="M19" s="167">
        <v>1104</v>
      </c>
      <c r="N19" s="167">
        <v>444</v>
      </c>
      <c r="O19" s="167">
        <v>639</v>
      </c>
      <c r="P19" s="167">
        <v>294</v>
      </c>
      <c r="Q19" s="167">
        <v>0</v>
      </c>
      <c r="R19" s="167">
        <v>0</v>
      </c>
      <c r="S19" s="167">
        <v>0</v>
      </c>
      <c r="T19" s="167">
        <v>0</v>
      </c>
      <c r="U19" s="167">
        <f t="shared" si="1"/>
        <v>5640</v>
      </c>
      <c r="V19" s="168">
        <f t="shared" si="1"/>
        <v>2802</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4</v>
      </c>
      <c r="D20" s="167">
        <v>0</v>
      </c>
      <c r="E20" s="167">
        <v>0</v>
      </c>
      <c r="F20" s="167">
        <v>0</v>
      </c>
      <c r="G20" s="167">
        <v>18</v>
      </c>
      <c r="H20" s="167">
        <v>8</v>
      </c>
      <c r="I20" s="167">
        <v>53</v>
      </c>
      <c r="J20" s="167">
        <v>11</v>
      </c>
      <c r="K20" s="167">
        <v>52</v>
      </c>
      <c r="L20" s="167">
        <v>12</v>
      </c>
      <c r="M20" s="167">
        <v>0</v>
      </c>
      <c r="N20" s="167">
        <v>0</v>
      </c>
      <c r="O20" s="167">
        <v>589</v>
      </c>
      <c r="P20" s="167">
        <v>302</v>
      </c>
      <c r="Q20" s="167">
        <v>720</v>
      </c>
      <c r="R20" s="167">
        <v>98</v>
      </c>
      <c r="S20" s="167">
        <v>1147</v>
      </c>
      <c r="T20" s="167">
        <v>144</v>
      </c>
      <c r="U20" s="167">
        <f t="shared" si="1"/>
        <v>2583</v>
      </c>
      <c r="V20" s="168">
        <f t="shared" si="1"/>
        <v>575</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225</v>
      </c>
      <c r="D21" s="167">
        <v>119</v>
      </c>
      <c r="E21" s="167">
        <v>292</v>
      </c>
      <c r="F21" s="167">
        <v>158</v>
      </c>
      <c r="G21" s="167">
        <v>659</v>
      </c>
      <c r="H21" s="167">
        <v>288</v>
      </c>
      <c r="I21" s="167">
        <v>2616</v>
      </c>
      <c r="J21" s="167">
        <v>995</v>
      </c>
      <c r="K21" s="167">
        <v>2968</v>
      </c>
      <c r="L21" s="167">
        <v>906</v>
      </c>
      <c r="M21" s="167">
        <v>7648</v>
      </c>
      <c r="N21" s="167">
        <v>2184</v>
      </c>
      <c r="O21" s="167">
        <v>9894</v>
      </c>
      <c r="P21" s="167">
        <v>1843</v>
      </c>
      <c r="Q21" s="167">
        <v>4670</v>
      </c>
      <c r="R21" s="167">
        <v>745</v>
      </c>
      <c r="S21" s="167">
        <v>5538</v>
      </c>
      <c r="T21" s="167">
        <v>1607</v>
      </c>
      <c r="U21" s="167">
        <f t="shared" si="1"/>
        <v>34510</v>
      </c>
      <c r="V21" s="168">
        <f t="shared" si="1"/>
        <v>8845</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33</v>
      </c>
      <c r="D22" s="167">
        <v>42</v>
      </c>
      <c r="E22" s="167">
        <v>43</v>
      </c>
      <c r="F22" s="167">
        <v>41</v>
      </c>
      <c r="G22" s="167">
        <v>150</v>
      </c>
      <c r="H22" s="167">
        <v>138</v>
      </c>
      <c r="I22" s="167">
        <v>347</v>
      </c>
      <c r="J22" s="167">
        <v>386</v>
      </c>
      <c r="K22" s="167">
        <v>748</v>
      </c>
      <c r="L22" s="167">
        <v>818</v>
      </c>
      <c r="M22" s="167">
        <v>799</v>
      </c>
      <c r="N22" s="167">
        <v>762</v>
      </c>
      <c r="O22" s="167">
        <v>2137</v>
      </c>
      <c r="P22" s="167">
        <v>2328</v>
      </c>
      <c r="Q22" s="167">
        <v>3461</v>
      </c>
      <c r="R22" s="167">
        <v>1970</v>
      </c>
      <c r="S22" s="167">
        <v>11508</v>
      </c>
      <c r="T22" s="167">
        <v>9568</v>
      </c>
      <c r="U22" s="167">
        <f t="shared" si="1"/>
        <v>19226</v>
      </c>
      <c r="V22" s="168">
        <f t="shared" si="1"/>
        <v>16053</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247</v>
      </c>
      <c r="D23" s="167">
        <v>61</v>
      </c>
      <c r="E23" s="167">
        <v>390</v>
      </c>
      <c r="F23" s="167">
        <v>134</v>
      </c>
      <c r="G23" s="167">
        <v>1082</v>
      </c>
      <c r="H23" s="167">
        <v>346</v>
      </c>
      <c r="I23" s="167">
        <v>2583</v>
      </c>
      <c r="J23" s="167">
        <v>634</v>
      </c>
      <c r="K23" s="167">
        <v>2919</v>
      </c>
      <c r="L23" s="167">
        <v>747</v>
      </c>
      <c r="M23" s="167">
        <v>3610</v>
      </c>
      <c r="N23" s="167">
        <v>964</v>
      </c>
      <c r="O23" s="167">
        <v>4186</v>
      </c>
      <c r="P23" s="167">
        <v>1096</v>
      </c>
      <c r="Q23" s="167">
        <v>1996</v>
      </c>
      <c r="R23" s="167">
        <v>394</v>
      </c>
      <c r="S23" s="167">
        <v>0</v>
      </c>
      <c r="T23" s="167">
        <v>0</v>
      </c>
      <c r="U23" s="167">
        <f t="shared" si="1"/>
        <v>17013</v>
      </c>
      <c r="V23" s="168">
        <f t="shared" si="1"/>
        <v>4376</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687</v>
      </c>
      <c r="D24" s="167">
        <v>151</v>
      </c>
      <c r="E24" s="167">
        <v>1028</v>
      </c>
      <c r="F24" s="167">
        <v>171</v>
      </c>
      <c r="G24" s="167">
        <v>1912</v>
      </c>
      <c r="H24" s="167">
        <v>234</v>
      </c>
      <c r="I24" s="167">
        <v>4713</v>
      </c>
      <c r="J24" s="167">
        <v>530</v>
      </c>
      <c r="K24" s="167">
        <v>3361</v>
      </c>
      <c r="L24" s="167">
        <v>434</v>
      </c>
      <c r="M24" s="167">
        <v>4611</v>
      </c>
      <c r="N24" s="167">
        <v>591</v>
      </c>
      <c r="O24" s="167">
        <v>5381</v>
      </c>
      <c r="P24" s="167">
        <v>965</v>
      </c>
      <c r="Q24" s="167">
        <v>2237</v>
      </c>
      <c r="R24" s="167">
        <v>350</v>
      </c>
      <c r="S24" s="167">
        <v>0</v>
      </c>
      <c r="T24" s="167">
        <v>0</v>
      </c>
      <c r="U24" s="167">
        <f t="shared" si="1"/>
        <v>23930</v>
      </c>
      <c r="V24" s="168">
        <f t="shared" si="1"/>
        <v>3426</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56</v>
      </c>
      <c r="D25" s="167">
        <v>9</v>
      </c>
      <c r="E25" s="167">
        <v>141</v>
      </c>
      <c r="F25" s="167">
        <v>31</v>
      </c>
      <c r="G25" s="167">
        <v>215</v>
      </c>
      <c r="H25" s="167">
        <v>36</v>
      </c>
      <c r="I25" s="167">
        <v>574</v>
      </c>
      <c r="J25" s="167">
        <v>90</v>
      </c>
      <c r="K25" s="167">
        <v>1050</v>
      </c>
      <c r="L25" s="167">
        <v>129</v>
      </c>
      <c r="M25" s="167">
        <v>2967</v>
      </c>
      <c r="N25" s="167">
        <v>373</v>
      </c>
      <c r="O25" s="167">
        <v>2670</v>
      </c>
      <c r="P25" s="167">
        <v>362</v>
      </c>
      <c r="Q25" s="167">
        <v>4315</v>
      </c>
      <c r="R25" s="167">
        <v>337</v>
      </c>
      <c r="S25" s="167">
        <v>9387</v>
      </c>
      <c r="T25" s="167">
        <v>1048</v>
      </c>
      <c r="U25" s="167">
        <f t="shared" si="1"/>
        <v>21375</v>
      </c>
      <c r="V25" s="168">
        <f t="shared" si="1"/>
        <v>2415</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2333</v>
      </c>
      <c r="D26" s="167">
        <v>385</v>
      </c>
      <c r="E26" s="167">
        <v>3908</v>
      </c>
      <c r="F26" s="167">
        <v>537</v>
      </c>
      <c r="G26" s="167">
        <v>6242</v>
      </c>
      <c r="H26" s="167">
        <v>861</v>
      </c>
      <c r="I26" s="167">
        <v>11524</v>
      </c>
      <c r="J26" s="167">
        <v>1378</v>
      </c>
      <c r="K26" s="167">
        <v>7211</v>
      </c>
      <c r="L26" s="167">
        <v>1242</v>
      </c>
      <c r="M26" s="167">
        <v>6427</v>
      </c>
      <c r="N26" s="167">
        <v>1006</v>
      </c>
      <c r="O26" s="167">
        <v>4512</v>
      </c>
      <c r="P26" s="167">
        <v>1147</v>
      </c>
      <c r="Q26" s="167">
        <v>3974</v>
      </c>
      <c r="R26" s="167">
        <v>829</v>
      </c>
      <c r="S26" s="167">
        <v>2169</v>
      </c>
      <c r="T26" s="167">
        <v>304</v>
      </c>
      <c r="U26" s="167">
        <f t="shared" si="1"/>
        <v>48300</v>
      </c>
      <c r="V26" s="168">
        <f t="shared" si="1"/>
        <v>7689</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109</v>
      </c>
      <c r="D27" s="167">
        <v>31</v>
      </c>
      <c r="E27" s="167">
        <v>191</v>
      </c>
      <c r="F27" s="167">
        <v>83</v>
      </c>
      <c r="G27" s="167">
        <v>252</v>
      </c>
      <c r="H27" s="167">
        <v>94</v>
      </c>
      <c r="I27" s="167">
        <v>801</v>
      </c>
      <c r="J27" s="167">
        <v>398</v>
      </c>
      <c r="K27" s="167">
        <v>927</v>
      </c>
      <c r="L27" s="167">
        <v>295</v>
      </c>
      <c r="M27" s="167">
        <v>1215</v>
      </c>
      <c r="N27" s="167">
        <v>669</v>
      </c>
      <c r="O27" s="167">
        <v>1686</v>
      </c>
      <c r="P27" s="167">
        <v>779</v>
      </c>
      <c r="Q27" s="167">
        <v>1532</v>
      </c>
      <c r="R27" s="167">
        <v>595</v>
      </c>
      <c r="S27" s="167">
        <v>1834</v>
      </c>
      <c r="T27" s="167">
        <v>679</v>
      </c>
      <c r="U27" s="167">
        <f t="shared" si="1"/>
        <v>8547</v>
      </c>
      <c r="V27" s="168">
        <f t="shared" si="1"/>
        <v>3623</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136</v>
      </c>
      <c r="D28" s="167">
        <v>50</v>
      </c>
      <c r="E28" s="167">
        <v>264</v>
      </c>
      <c r="F28" s="167">
        <v>72</v>
      </c>
      <c r="G28" s="167">
        <v>401</v>
      </c>
      <c r="H28" s="167">
        <v>113</v>
      </c>
      <c r="I28" s="167">
        <v>1329</v>
      </c>
      <c r="J28" s="167">
        <v>331</v>
      </c>
      <c r="K28" s="167">
        <v>783</v>
      </c>
      <c r="L28" s="167">
        <v>164</v>
      </c>
      <c r="M28" s="167">
        <v>1654</v>
      </c>
      <c r="N28" s="167">
        <v>289</v>
      </c>
      <c r="O28" s="167">
        <v>2313</v>
      </c>
      <c r="P28" s="167">
        <v>889</v>
      </c>
      <c r="Q28" s="167">
        <v>1595</v>
      </c>
      <c r="R28" s="167">
        <v>427</v>
      </c>
      <c r="S28" s="167">
        <v>902</v>
      </c>
      <c r="T28" s="167">
        <v>198</v>
      </c>
      <c r="U28" s="167">
        <f t="shared" si="1"/>
        <v>9377</v>
      </c>
      <c r="V28" s="168">
        <f t="shared" si="1"/>
        <v>2533</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450</v>
      </c>
      <c r="D29" s="167">
        <v>101</v>
      </c>
      <c r="E29" s="167">
        <v>842</v>
      </c>
      <c r="F29" s="167">
        <v>129</v>
      </c>
      <c r="G29" s="167">
        <v>1707</v>
      </c>
      <c r="H29" s="167">
        <v>241</v>
      </c>
      <c r="I29" s="167">
        <v>4556</v>
      </c>
      <c r="J29" s="167">
        <v>703</v>
      </c>
      <c r="K29" s="167">
        <v>2825</v>
      </c>
      <c r="L29" s="167">
        <v>511</v>
      </c>
      <c r="M29" s="167">
        <v>4207</v>
      </c>
      <c r="N29" s="167">
        <v>768</v>
      </c>
      <c r="O29" s="167">
        <v>3317</v>
      </c>
      <c r="P29" s="167">
        <v>617</v>
      </c>
      <c r="Q29" s="167">
        <v>2498</v>
      </c>
      <c r="R29" s="167">
        <v>325</v>
      </c>
      <c r="S29" s="167">
        <v>7451</v>
      </c>
      <c r="T29" s="167">
        <v>1485</v>
      </c>
      <c r="U29" s="167">
        <f t="shared" si="1"/>
        <v>27853</v>
      </c>
      <c r="V29" s="168">
        <f t="shared" si="1"/>
        <v>4880</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136</v>
      </c>
      <c r="D30" s="167">
        <v>22</v>
      </c>
      <c r="E30" s="167">
        <v>229</v>
      </c>
      <c r="F30" s="167">
        <v>47</v>
      </c>
      <c r="G30" s="167">
        <v>279</v>
      </c>
      <c r="H30" s="167">
        <v>44</v>
      </c>
      <c r="I30" s="167">
        <v>974</v>
      </c>
      <c r="J30" s="167">
        <v>160</v>
      </c>
      <c r="K30" s="167">
        <v>1259</v>
      </c>
      <c r="L30" s="167">
        <v>210</v>
      </c>
      <c r="M30" s="167">
        <v>2030</v>
      </c>
      <c r="N30" s="167">
        <v>497</v>
      </c>
      <c r="O30" s="167">
        <v>2643</v>
      </c>
      <c r="P30" s="167">
        <v>458</v>
      </c>
      <c r="Q30" s="167">
        <v>2609</v>
      </c>
      <c r="R30" s="167">
        <v>755</v>
      </c>
      <c r="S30" s="167">
        <v>15714</v>
      </c>
      <c r="T30" s="167">
        <v>2393</v>
      </c>
      <c r="U30" s="167">
        <f t="shared" si="1"/>
        <v>25873</v>
      </c>
      <c r="V30" s="168">
        <f t="shared" si="1"/>
        <v>4586</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52</v>
      </c>
      <c r="D31" s="167">
        <v>8</v>
      </c>
      <c r="E31" s="167">
        <v>73</v>
      </c>
      <c r="F31" s="167">
        <v>22</v>
      </c>
      <c r="G31" s="167">
        <v>71</v>
      </c>
      <c r="H31" s="167">
        <v>18</v>
      </c>
      <c r="I31" s="167">
        <v>230</v>
      </c>
      <c r="J31" s="167">
        <v>32</v>
      </c>
      <c r="K31" s="167">
        <v>276</v>
      </c>
      <c r="L31" s="167">
        <v>95</v>
      </c>
      <c r="M31" s="167">
        <v>251</v>
      </c>
      <c r="N31" s="167">
        <v>23</v>
      </c>
      <c r="O31" s="167">
        <v>421</v>
      </c>
      <c r="P31" s="167">
        <v>58</v>
      </c>
      <c r="Q31" s="167">
        <v>1128</v>
      </c>
      <c r="R31" s="167">
        <v>135</v>
      </c>
      <c r="S31" s="167">
        <v>2290</v>
      </c>
      <c r="T31" s="167">
        <v>311</v>
      </c>
      <c r="U31" s="167">
        <f t="shared" si="1"/>
        <v>4792</v>
      </c>
      <c r="V31" s="168">
        <f t="shared" si="1"/>
        <v>702</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1041</v>
      </c>
      <c r="D32" s="167">
        <v>575</v>
      </c>
      <c r="E32" s="167">
        <v>1120</v>
      </c>
      <c r="F32" s="167">
        <v>527</v>
      </c>
      <c r="G32" s="167">
        <v>1624</v>
      </c>
      <c r="H32" s="167">
        <v>657</v>
      </c>
      <c r="I32" s="167">
        <v>2799</v>
      </c>
      <c r="J32" s="167">
        <v>1261</v>
      </c>
      <c r="K32" s="167">
        <v>1713</v>
      </c>
      <c r="L32" s="167">
        <v>682</v>
      </c>
      <c r="M32" s="167">
        <v>1535</v>
      </c>
      <c r="N32" s="167">
        <v>988</v>
      </c>
      <c r="O32" s="167">
        <v>1418</v>
      </c>
      <c r="P32" s="167">
        <v>417</v>
      </c>
      <c r="Q32" s="167">
        <v>787</v>
      </c>
      <c r="R32" s="167">
        <v>636</v>
      </c>
      <c r="S32" s="167">
        <v>0</v>
      </c>
      <c r="T32" s="167">
        <v>0</v>
      </c>
      <c r="U32" s="167">
        <f t="shared" si="1"/>
        <v>12037</v>
      </c>
      <c r="V32" s="168">
        <f t="shared" si="1"/>
        <v>5743</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914</v>
      </c>
      <c r="D33" s="167">
        <v>161</v>
      </c>
      <c r="E33" s="167">
        <v>970</v>
      </c>
      <c r="F33" s="167">
        <v>132</v>
      </c>
      <c r="G33" s="167">
        <v>1236</v>
      </c>
      <c r="H33" s="167">
        <v>161</v>
      </c>
      <c r="I33" s="167">
        <v>2101</v>
      </c>
      <c r="J33" s="167">
        <v>233</v>
      </c>
      <c r="K33" s="167">
        <v>1387</v>
      </c>
      <c r="L33" s="167">
        <v>135</v>
      </c>
      <c r="M33" s="167">
        <v>1784</v>
      </c>
      <c r="N33" s="167">
        <v>303</v>
      </c>
      <c r="O33" s="167">
        <v>4472</v>
      </c>
      <c r="P33" s="167">
        <v>315</v>
      </c>
      <c r="Q33" s="167">
        <v>1285</v>
      </c>
      <c r="R33" s="167">
        <v>181</v>
      </c>
      <c r="S33" s="167">
        <v>1213</v>
      </c>
      <c r="T33" s="167">
        <v>59</v>
      </c>
      <c r="U33" s="167">
        <f t="shared" si="1"/>
        <v>15362</v>
      </c>
      <c r="V33" s="168">
        <f t="shared" si="1"/>
        <v>1680</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129</v>
      </c>
      <c r="D34" s="169">
        <v>54</v>
      </c>
      <c r="E34" s="169">
        <v>215</v>
      </c>
      <c r="F34" s="169">
        <v>67</v>
      </c>
      <c r="G34" s="169">
        <v>316</v>
      </c>
      <c r="H34" s="169">
        <v>52</v>
      </c>
      <c r="I34" s="169">
        <v>864</v>
      </c>
      <c r="J34" s="169">
        <v>210</v>
      </c>
      <c r="K34" s="169">
        <v>1615</v>
      </c>
      <c r="L34" s="169">
        <v>579</v>
      </c>
      <c r="M34" s="169">
        <v>1868</v>
      </c>
      <c r="N34" s="169">
        <v>861</v>
      </c>
      <c r="O34" s="169">
        <v>3775</v>
      </c>
      <c r="P34" s="169">
        <v>1482</v>
      </c>
      <c r="Q34" s="169">
        <v>2950</v>
      </c>
      <c r="R34" s="169">
        <v>915</v>
      </c>
      <c r="S34" s="169">
        <v>2198</v>
      </c>
      <c r="T34" s="169">
        <v>1191</v>
      </c>
      <c r="U34" s="169">
        <f t="shared" si="1"/>
        <v>13930</v>
      </c>
      <c r="V34" s="170">
        <f t="shared" si="1"/>
        <v>5411</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1372</v>
      </c>
      <c r="D35" s="169">
        <f>SUM(D36:D37)</f>
        <v>234</v>
      </c>
      <c r="E35" s="169">
        <f t="shared" ref="E35:T35" si="3">SUM(E36:E37)</f>
        <v>1427</v>
      </c>
      <c r="F35" s="169">
        <f t="shared" si="3"/>
        <v>234</v>
      </c>
      <c r="G35" s="169">
        <f t="shared" si="3"/>
        <v>2477</v>
      </c>
      <c r="H35" s="169">
        <f t="shared" si="3"/>
        <v>441</v>
      </c>
      <c r="I35" s="169">
        <f t="shared" si="3"/>
        <v>5994</v>
      </c>
      <c r="J35" s="169">
        <f t="shared" si="3"/>
        <v>1028</v>
      </c>
      <c r="K35" s="169">
        <f t="shared" si="3"/>
        <v>5459</v>
      </c>
      <c r="L35" s="169">
        <f t="shared" si="3"/>
        <v>1165</v>
      </c>
      <c r="M35" s="169">
        <f t="shared" si="3"/>
        <v>3208</v>
      </c>
      <c r="N35" s="169">
        <f t="shared" si="3"/>
        <v>783</v>
      </c>
      <c r="O35" s="169">
        <f t="shared" si="3"/>
        <v>6012</v>
      </c>
      <c r="P35" s="169">
        <f t="shared" si="3"/>
        <v>1681</v>
      </c>
      <c r="Q35" s="169">
        <f t="shared" si="3"/>
        <v>1259</v>
      </c>
      <c r="R35" s="169">
        <f t="shared" si="3"/>
        <v>539</v>
      </c>
      <c r="S35" s="169">
        <f t="shared" si="3"/>
        <v>0</v>
      </c>
      <c r="T35" s="169">
        <f t="shared" si="3"/>
        <v>0</v>
      </c>
      <c r="U35" s="169">
        <f t="shared" si="1"/>
        <v>27208</v>
      </c>
      <c r="V35" s="170">
        <f t="shared" si="1"/>
        <v>6105</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37</v>
      </c>
      <c r="D36" s="167">
        <v>0</v>
      </c>
      <c r="E36" s="167">
        <v>76</v>
      </c>
      <c r="F36" s="167">
        <v>14</v>
      </c>
      <c r="G36" s="167">
        <v>254</v>
      </c>
      <c r="H36" s="167">
        <v>31</v>
      </c>
      <c r="I36" s="167">
        <v>1206</v>
      </c>
      <c r="J36" s="167">
        <v>112</v>
      </c>
      <c r="K36" s="167">
        <v>994</v>
      </c>
      <c r="L36" s="167">
        <v>339</v>
      </c>
      <c r="M36" s="167">
        <v>649</v>
      </c>
      <c r="N36" s="167">
        <v>281</v>
      </c>
      <c r="O36" s="167">
        <v>1981</v>
      </c>
      <c r="P36" s="167">
        <v>967</v>
      </c>
      <c r="Q36" s="167">
        <v>359</v>
      </c>
      <c r="R36" s="167">
        <v>178</v>
      </c>
      <c r="S36" s="167">
        <v>0</v>
      </c>
      <c r="T36" s="167">
        <v>0</v>
      </c>
      <c r="U36" s="167">
        <f t="shared" si="1"/>
        <v>5556</v>
      </c>
      <c r="V36" s="168">
        <f t="shared" si="1"/>
        <v>1922</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1335</v>
      </c>
      <c r="D37" s="167">
        <v>234</v>
      </c>
      <c r="E37" s="167">
        <v>1351</v>
      </c>
      <c r="F37" s="167">
        <v>220</v>
      </c>
      <c r="G37" s="167">
        <v>2223</v>
      </c>
      <c r="H37" s="167">
        <v>410</v>
      </c>
      <c r="I37" s="167">
        <v>4788</v>
      </c>
      <c r="J37" s="167">
        <v>916</v>
      </c>
      <c r="K37" s="167">
        <v>4465</v>
      </c>
      <c r="L37" s="167">
        <v>826</v>
      </c>
      <c r="M37" s="167">
        <v>2559</v>
      </c>
      <c r="N37" s="167">
        <v>502</v>
      </c>
      <c r="O37" s="167">
        <v>4031</v>
      </c>
      <c r="P37" s="167">
        <v>714</v>
      </c>
      <c r="Q37" s="167">
        <v>900</v>
      </c>
      <c r="R37" s="167">
        <v>361</v>
      </c>
      <c r="S37" s="167">
        <v>0</v>
      </c>
      <c r="T37" s="167">
        <v>0</v>
      </c>
      <c r="U37" s="167">
        <f t="shared" si="1"/>
        <v>21652</v>
      </c>
      <c r="V37" s="168">
        <f t="shared" si="1"/>
        <v>4183</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33542</v>
      </c>
      <c r="D38" s="169">
        <v>5104</v>
      </c>
      <c r="E38" s="169">
        <v>25778</v>
      </c>
      <c r="F38" s="169">
        <v>3257</v>
      </c>
      <c r="G38" s="169">
        <v>30016</v>
      </c>
      <c r="H38" s="169">
        <v>3402</v>
      </c>
      <c r="I38" s="169">
        <v>34957</v>
      </c>
      <c r="J38" s="169">
        <v>3716</v>
      </c>
      <c r="K38" s="169">
        <v>22281</v>
      </c>
      <c r="L38" s="169">
        <v>2143</v>
      </c>
      <c r="M38" s="169">
        <v>19325</v>
      </c>
      <c r="N38" s="169">
        <v>1851</v>
      </c>
      <c r="O38" s="169">
        <v>19505</v>
      </c>
      <c r="P38" s="169">
        <v>1991</v>
      </c>
      <c r="Q38" s="169">
        <v>3495</v>
      </c>
      <c r="R38" s="169">
        <v>449</v>
      </c>
      <c r="S38" s="169">
        <v>2953</v>
      </c>
      <c r="T38" s="169">
        <v>685</v>
      </c>
      <c r="U38" s="169">
        <f t="shared" si="1"/>
        <v>191852</v>
      </c>
      <c r="V38" s="170">
        <f t="shared" si="1"/>
        <v>22598</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38809</v>
      </c>
      <c r="D39" s="169">
        <f>SUM(D40:D42)</f>
        <v>46604</v>
      </c>
      <c r="E39" s="169">
        <f t="shared" ref="E39:T39" si="4">SUM(E40:E42)</f>
        <v>40353</v>
      </c>
      <c r="F39" s="169">
        <f t="shared" si="4"/>
        <v>45043</v>
      </c>
      <c r="G39" s="169">
        <f t="shared" si="4"/>
        <v>47711</v>
      </c>
      <c r="H39" s="169">
        <f t="shared" si="4"/>
        <v>43145</v>
      </c>
      <c r="I39" s="169">
        <f t="shared" si="4"/>
        <v>63033</v>
      </c>
      <c r="J39" s="169">
        <f t="shared" si="4"/>
        <v>43126</v>
      </c>
      <c r="K39" s="169">
        <f t="shared" si="4"/>
        <v>34073</v>
      </c>
      <c r="L39" s="169">
        <f t="shared" si="4"/>
        <v>27371</v>
      </c>
      <c r="M39" s="169">
        <f t="shared" si="4"/>
        <v>19017</v>
      </c>
      <c r="N39" s="169">
        <f t="shared" si="4"/>
        <v>14201</v>
      </c>
      <c r="O39" s="169">
        <f t="shared" si="4"/>
        <v>22475</v>
      </c>
      <c r="P39" s="169">
        <f t="shared" si="4"/>
        <v>14732</v>
      </c>
      <c r="Q39" s="169">
        <f t="shared" si="4"/>
        <v>9782</v>
      </c>
      <c r="R39" s="169">
        <f t="shared" si="4"/>
        <v>3914</v>
      </c>
      <c r="S39" s="169">
        <f t="shared" si="4"/>
        <v>3288</v>
      </c>
      <c r="T39" s="169">
        <f t="shared" si="4"/>
        <v>2449</v>
      </c>
      <c r="U39" s="169">
        <f t="shared" si="1"/>
        <v>278541</v>
      </c>
      <c r="V39" s="170">
        <f t="shared" si="1"/>
        <v>240585</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8421</v>
      </c>
      <c r="D40" s="167">
        <v>1428</v>
      </c>
      <c r="E40" s="167">
        <v>8104</v>
      </c>
      <c r="F40" s="167">
        <v>1284</v>
      </c>
      <c r="G40" s="167">
        <v>9661</v>
      </c>
      <c r="H40" s="167">
        <v>1521</v>
      </c>
      <c r="I40" s="167">
        <v>13193</v>
      </c>
      <c r="J40" s="167">
        <v>2307</v>
      </c>
      <c r="K40" s="167">
        <v>4084</v>
      </c>
      <c r="L40" s="167">
        <v>951</v>
      </c>
      <c r="M40" s="167">
        <v>2420</v>
      </c>
      <c r="N40" s="167">
        <v>803</v>
      </c>
      <c r="O40" s="167">
        <v>2309</v>
      </c>
      <c r="P40" s="167">
        <v>919</v>
      </c>
      <c r="Q40" s="167">
        <v>538</v>
      </c>
      <c r="R40" s="167">
        <v>342</v>
      </c>
      <c r="S40" s="167">
        <v>0</v>
      </c>
      <c r="T40" s="167">
        <v>0</v>
      </c>
      <c r="U40" s="167">
        <f t="shared" si="1"/>
        <v>48730</v>
      </c>
      <c r="V40" s="168">
        <f t="shared" si="1"/>
        <v>9555</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12917</v>
      </c>
      <c r="D41" s="167">
        <v>7750</v>
      </c>
      <c r="E41" s="167">
        <v>14491</v>
      </c>
      <c r="F41" s="167">
        <v>7405</v>
      </c>
      <c r="G41" s="167">
        <v>20252</v>
      </c>
      <c r="H41" s="167">
        <v>9223</v>
      </c>
      <c r="I41" s="167">
        <v>30256</v>
      </c>
      <c r="J41" s="167">
        <v>13799</v>
      </c>
      <c r="K41" s="167">
        <v>17502</v>
      </c>
      <c r="L41" s="167">
        <v>9255</v>
      </c>
      <c r="M41" s="167">
        <v>12841</v>
      </c>
      <c r="N41" s="167">
        <v>7105</v>
      </c>
      <c r="O41" s="167">
        <v>13840</v>
      </c>
      <c r="P41" s="167">
        <v>7447</v>
      </c>
      <c r="Q41" s="167">
        <v>3586</v>
      </c>
      <c r="R41" s="167">
        <v>1431</v>
      </c>
      <c r="S41" s="167">
        <v>0</v>
      </c>
      <c r="T41" s="167">
        <v>0</v>
      </c>
      <c r="U41" s="167">
        <f t="shared" si="1"/>
        <v>125685</v>
      </c>
      <c r="V41" s="168">
        <f t="shared" si="1"/>
        <v>63415</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17471</v>
      </c>
      <c r="D42" s="167">
        <v>37426</v>
      </c>
      <c r="E42" s="167">
        <v>17758</v>
      </c>
      <c r="F42" s="167">
        <v>36354</v>
      </c>
      <c r="G42" s="167">
        <v>17798</v>
      </c>
      <c r="H42" s="167">
        <v>32401</v>
      </c>
      <c r="I42" s="167">
        <v>19584</v>
      </c>
      <c r="J42" s="167">
        <v>27020</v>
      </c>
      <c r="K42" s="167">
        <v>12487</v>
      </c>
      <c r="L42" s="167">
        <v>17165</v>
      </c>
      <c r="M42" s="167">
        <v>3756</v>
      </c>
      <c r="N42" s="167">
        <v>6293</v>
      </c>
      <c r="O42" s="167">
        <v>6326</v>
      </c>
      <c r="P42" s="167">
        <v>6366</v>
      </c>
      <c r="Q42" s="167">
        <v>5658</v>
      </c>
      <c r="R42" s="167">
        <v>2141</v>
      </c>
      <c r="S42" s="167">
        <v>3288</v>
      </c>
      <c r="T42" s="167">
        <v>2449</v>
      </c>
      <c r="U42" s="167">
        <f t="shared" si="1"/>
        <v>104126</v>
      </c>
      <c r="V42" s="168">
        <f t="shared" si="1"/>
        <v>167615</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C46+C45+C44</f>
        <v>8720</v>
      </c>
      <c r="D43" s="169">
        <f>D46+D45+D44</f>
        <v>2153</v>
      </c>
      <c r="E43" s="169">
        <f t="shared" ref="E43:T43" si="5">E46+E45+E44</f>
        <v>11417</v>
      </c>
      <c r="F43" s="169">
        <f t="shared" si="5"/>
        <v>1976</v>
      </c>
      <c r="G43" s="169">
        <f t="shared" si="5"/>
        <v>16132</v>
      </c>
      <c r="H43" s="169">
        <f t="shared" si="5"/>
        <v>3186</v>
      </c>
      <c r="I43" s="169">
        <f t="shared" si="5"/>
        <v>34252</v>
      </c>
      <c r="J43" s="169">
        <f t="shared" si="5"/>
        <v>6740</v>
      </c>
      <c r="K43" s="169">
        <f t="shared" si="5"/>
        <v>25742</v>
      </c>
      <c r="L43" s="169">
        <f t="shared" si="5"/>
        <v>6478</v>
      </c>
      <c r="M43" s="169">
        <f t="shared" si="5"/>
        <v>27231</v>
      </c>
      <c r="N43" s="169">
        <f t="shared" si="5"/>
        <v>8108</v>
      </c>
      <c r="O43" s="169">
        <f t="shared" si="5"/>
        <v>32683</v>
      </c>
      <c r="P43" s="169">
        <f t="shared" si="5"/>
        <v>8996</v>
      </c>
      <c r="Q43" s="169">
        <f t="shared" si="5"/>
        <v>13246</v>
      </c>
      <c r="R43" s="169">
        <f t="shared" si="5"/>
        <v>4866</v>
      </c>
      <c r="S43" s="169">
        <f t="shared" si="5"/>
        <v>20409</v>
      </c>
      <c r="T43" s="169">
        <f t="shared" si="5"/>
        <v>8208</v>
      </c>
      <c r="U43" s="169">
        <f t="shared" si="1"/>
        <v>189832</v>
      </c>
      <c r="V43" s="170">
        <f t="shared" si="1"/>
        <v>50711</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6403</v>
      </c>
      <c r="D44" s="167">
        <v>938</v>
      </c>
      <c r="E44" s="167">
        <v>8198</v>
      </c>
      <c r="F44" s="167">
        <v>925</v>
      </c>
      <c r="G44" s="167">
        <v>11482</v>
      </c>
      <c r="H44" s="167">
        <v>1362</v>
      </c>
      <c r="I44" s="167">
        <v>23548</v>
      </c>
      <c r="J44" s="167">
        <v>2647</v>
      </c>
      <c r="K44" s="167">
        <v>16532</v>
      </c>
      <c r="L44" s="167">
        <v>2299</v>
      </c>
      <c r="M44" s="167">
        <v>14753</v>
      </c>
      <c r="N44" s="167">
        <v>2590</v>
      </c>
      <c r="O44" s="167">
        <v>17131</v>
      </c>
      <c r="P44" s="167">
        <v>3749</v>
      </c>
      <c r="Q44" s="167">
        <v>4792</v>
      </c>
      <c r="R44" s="167">
        <v>1668</v>
      </c>
      <c r="S44" s="167">
        <v>11301</v>
      </c>
      <c r="T44" s="167">
        <v>3379</v>
      </c>
      <c r="U44" s="167">
        <f t="shared" si="1"/>
        <v>114140</v>
      </c>
      <c r="V44" s="168">
        <f t="shared" si="1"/>
        <v>19557</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1271</v>
      </c>
      <c r="D45" s="167">
        <v>639</v>
      </c>
      <c r="E45" s="167">
        <v>2077</v>
      </c>
      <c r="F45" s="167">
        <v>832</v>
      </c>
      <c r="G45" s="167">
        <v>3094</v>
      </c>
      <c r="H45" s="167">
        <v>1490</v>
      </c>
      <c r="I45" s="167">
        <v>7407</v>
      </c>
      <c r="J45" s="167">
        <v>2825</v>
      </c>
      <c r="K45" s="167">
        <v>5585</v>
      </c>
      <c r="L45" s="167">
        <v>2769</v>
      </c>
      <c r="M45" s="167">
        <v>7720</v>
      </c>
      <c r="N45" s="167">
        <v>3720</v>
      </c>
      <c r="O45" s="167">
        <v>11549</v>
      </c>
      <c r="P45" s="167">
        <v>3766</v>
      </c>
      <c r="Q45" s="167">
        <v>4666</v>
      </c>
      <c r="R45" s="167">
        <v>1877</v>
      </c>
      <c r="S45" s="167">
        <v>7153</v>
      </c>
      <c r="T45" s="167">
        <v>3706</v>
      </c>
      <c r="U45" s="167">
        <f t="shared" si="1"/>
        <v>50522</v>
      </c>
      <c r="V45" s="168">
        <f t="shared" si="1"/>
        <v>21624</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1046</v>
      </c>
      <c r="D46" s="167">
        <v>576</v>
      </c>
      <c r="E46" s="167">
        <v>1142</v>
      </c>
      <c r="F46" s="167">
        <v>219</v>
      </c>
      <c r="G46" s="167">
        <v>1556</v>
      </c>
      <c r="H46" s="167">
        <v>334</v>
      </c>
      <c r="I46" s="167">
        <v>3297</v>
      </c>
      <c r="J46" s="167">
        <v>1268</v>
      </c>
      <c r="K46" s="167">
        <v>3625</v>
      </c>
      <c r="L46" s="167">
        <v>1410</v>
      </c>
      <c r="M46" s="167">
        <v>4758</v>
      </c>
      <c r="N46" s="167">
        <v>1798</v>
      </c>
      <c r="O46" s="167">
        <v>4003</v>
      </c>
      <c r="P46" s="167">
        <v>1481</v>
      </c>
      <c r="Q46" s="167">
        <v>3788</v>
      </c>
      <c r="R46" s="167">
        <v>1321</v>
      </c>
      <c r="S46" s="167">
        <v>1955</v>
      </c>
      <c r="T46" s="167">
        <v>1123</v>
      </c>
      <c r="U46" s="167">
        <f t="shared" si="1"/>
        <v>25170</v>
      </c>
      <c r="V46" s="168">
        <f t="shared" si="1"/>
        <v>9530</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16529</v>
      </c>
      <c r="D47" s="169">
        <v>17451</v>
      </c>
      <c r="E47" s="169">
        <v>17723</v>
      </c>
      <c r="F47" s="169">
        <v>15565</v>
      </c>
      <c r="G47" s="169">
        <v>17627</v>
      </c>
      <c r="H47" s="169">
        <v>14399</v>
      </c>
      <c r="I47" s="169">
        <v>13627</v>
      </c>
      <c r="J47" s="169">
        <v>11596</v>
      </c>
      <c r="K47" s="169">
        <v>3669</v>
      </c>
      <c r="L47" s="169">
        <v>3672</v>
      </c>
      <c r="M47" s="169">
        <v>2096</v>
      </c>
      <c r="N47" s="169">
        <v>2339</v>
      </c>
      <c r="O47" s="169">
        <v>1108</v>
      </c>
      <c r="P47" s="169">
        <v>1524</v>
      </c>
      <c r="Q47" s="169">
        <v>593</v>
      </c>
      <c r="R47" s="169">
        <v>624</v>
      </c>
      <c r="S47" s="169">
        <v>1933</v>
      </c>
      <c r="T47" s="169">
        <v>2216</v>
      </c>
      <c r="U47" s="169">
        <f t="shared" si="1"/>
        <v>74905</v>
      </c>
      <c r="V47" s="170">
        <f t="shared" si="1"/>
        <v>69386</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5405</v>
      </c>
      <c r="D48" s="169">
        <f>SUM(D49:D52)</f>
        <v>2979</v>
      </c>
      <c r="E48" s="169">
        <f t="shared" ref="E48:T48" si="6">SUM(E49:E52)</f>
        <v>5622</v>
      </c>
      <c r="F48" s="169">
        <f t="shared" si="6"/>
        <v>2469</v>
      </c>
      <c r="G48" s="169">
        <f t="shared" si="6"/>
        <v>8442</v>
      </c>
      <c r="H48" s="169">
        <f t="shared" si="6"/>
        <v>3719</v>
      </c>
      <c r="I48" s="169">
        <f t="shared" si="6"/>
        <v>14069</v>
      </c>
      <c r="J48" s="169">
        <f t="shared" si="6"/>
        <v>5474</v>
      </c>
      <c r="K48" s="169">
        <f t="shared" si="6"/>
        <v>10246</v>
      </c>
      <c r="L48" s="169">
        <f t="shared" si="6"/>
        <v>4219</v>
      </c>
      <c r="M48" s="169">
        <f t="shared" si="6"/>
        <v>11908</v>
      </c>
      <c r="N48" s="169">
        <f t="shared" si="6"/>
        <v>5147</v>
      </c>
      <c r="O48" s="169">
        <f t="shared" si="6"/>
        <v>13323</v>
      </c>
      <c r="P48" s="169">
        <f t="shared" si="6"/>
        <v>5373</v>
      </c>
      <c r="Q48" s="169">
        <f t="shared" si="6"/>
        <v>6166</v>
      </c>
      <c r="R48" s="169">
        <f t="shared" si="6"/>
        <v>3013</v>
      </c>
      <c r="S48" s="169">
        <f t="shared" si="6"/>
        <v>10945</v>
      </c>
      <c r="T48" s="169">
        <f t="shared" si="6"/>
        <v>5918</v>
      </c>
      <c r="U48" s="169">
        <f t="shared" si="1"/>
        <v>86126</v>
      </c>
      <c r="V48" s="170">
        <f t="shared" si="1"/>
        <v>38311</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261</v>
      </c>
      <c r="D49" s="167">
        <v>303</v>
      </c>
      <c r="E49" s="167">
        <v>256</v>
      </c>
      <c r="F49" s="167">
        <v>285</v>
      </c>
      <c r="G49" s="167">
        <v>271</v>
      </c>
      <c r="H49" s="167">
        <v>406</v>
      </c>
      <c r="I49" s="167">
        <v>338</v>
      </c>
      <c r="J49" s="167">
        <v>357</v>
      </c>
      <c r="K49" s="167">
        <v>266</v>
      </c>
      <c r="L49" s="167">
        <v>451</v>
      </c>
      <c r="M49" s="167">
        <v>697</v>
      </c>
      <c r="N49" s="167">
        <v>509</v>
      </c>
      <c r="O49" s="167">
        <v>1291</v>
      </c>
      <c r="P49" s="167">
        <v>904</v>
      </c>
      <c r="Q49" s="167">
        <v>327</v>
      </c>
      <c r="R49" s="167">
        <v>218</v>
      </c>
      <c r="S49" s="167">
        <v>0</v>
      </c>
      <c r="T49" s="167">
        <v>0</v>
      </c>
      <c r="U49" s="167">
        <f t="shared" si="1"/>
        <v>3707</v>
      </c>
      <c r="V49" s="168">
        <f t="shared" si="1"/>
        <v>3433</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547</v>
      </c>
      <c r="D50" s="167">
        <v>487</v>
      </c>
      <c r="E50" s="167">
        <v>514</v>
      </c>
      <c r="F50" s="167">
        <v>390</v>
      </c>
      <c r="G50" s="167">
        <v>610</v>
      </c>
      <c r="H50" s="167">
        <v>517</v>
      </c>
      <c r="I50" s="167">
        <v>952</v>
      </c>
      <c r="J50" s="167">
        <v>662</v>
      </c>
      <c r="K50" s="167">
        <v>530</v>
      </c>
      <c r="L50" s="167">
        <v>357</v>
      </c>
      <c r="M50" s="167">
        <v>439</v>
      </c>
      <c r="N50" s="167">
        <v>413</v>
      </c>
      <c r="O50" s="167">
        <v>516</v>
      </c>
      <c r="P50" s="167">
        <v>301</v>
      </c>
      <c r="Q50" s="167">
        <v>547</v>
      </c>
      <c r="R50" s="167">
        <v>649</v>
      </c>
      <c r="S50" s="167">
        <v>2045</v>
      </c>
      <c r="T50" s="167">
        <v>1458</v>
      </c>
      <c r="U50" s="167">
        <f t="shared" si="1"/>
        <v>6700</v>
      </c>
      <c r="V50" s="168">
        <f t="shared" si="1"/>
        <v>5234</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372</v>
      </c>
      <c r="D51" s="167">
        <v>110</v>
      </c>
      <c r="E51" s="167">
        <v>361</v>
      </c>
      <c r="F51" s="167">
        <v>116</v>
      </c>
      <c r="G51" s="167">
        <v>553</v>
      </c>
      <c r="H51" s="167">
        <v>174</v>
      </c>
      <c r="I51" s="167">
        <v>960</v>
      </c>
      <c r="J51" s="167">
        <v>267</v>
      </c>
      <c r="K51" s="167">
        <v>704</v>
      </c>
      <c r="L51" s="167">
        <v>253</v>
      </c>
      <c r="M51" s="167">
        <v>1605</v>
      </c>
      <c r="N51" s="167">
        <v>580</v>
      </c>
      <c r="O51" s="167">
        <v>2094</v>
      </c>
      <c r="P51" s="167">
        <v>1005</v>
      </c>
      <c r="Q51" s="167">
        <v>0</v>
      </c>
      <c r="R51" s="167">
        <v>0</v>
      </c>
      <c r="S51" s="167">
        <v>5597</v>
      </c>
      <c r="T51" s="167">
        <v>3340</v>
      </c>
      <c r="U51" s="167">
        <f t="shared" si="1"/>
        <v>12246</v>
      </c>
      <c r="V51" s="168">
        <f t="shared" si="1"/>
        <v>5845</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4225</v>
      </c>
      <c r="D52" s="167">
        <v>2079</v>
      </c>
      <c r="E52" s="167">
        <v>4491</v>
      </c>
      <c r="F52" s="167">
        <v>1678</v>
      </c>
      <c r="G52" s="167">
        <v>7008</v>
      </c>
      <c r="H52" s="167">
        <v>2622</v>
      </c>
      <c r="I52" s="167">
        <v>11819</v>
      </c>
      <c r="J52" s="167">
        <v>4188</v>
      </c>
      <c r="K52" s="167">
        <v>8746</v>
      </c>
      <c r="L52" s="167">
        <v>3158</v>
      </c>
      <c r="M52" s="167">
        <v>9167</v>
      </c>
      <c r="N52" s="167">
        <v>3645</v>
      </c>
      <c r="O52" s="167">
        <v>9422</v>
      </c>
      <c r="P52" s="167">
        <v>3163</v>
      </c>
      <c r="Q52" s="167">
        <v>5292</v>
      </c>
      <c r="R52" s="167">
        <v>2146</v>
      </c>
      <c r="S52" s="167">
        <v>3303</v>
      </c>
      <c r="T52" s="167">
        <v>1120</v>
      </c>
      <c r="U52" s="167">
        <f t="shared" si="1"/>
        <v>63473</v>
      </c>
      <c r="V52" s="168">
        <f t="shared" si="1"/>
        <v>23799</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4652</v>
      </c>
      <c r="D53" s="169">
        <v>8689</v>
      </c>
      <c r="E53" s="169">
        <v>4366</v>
      </c>
      <c r="F53" s="169">
        <v>6473</v>
      </c>
      <c r="G53" s="169">
        <v>4614</v>
      </c>
      <c r="H53" s="169">
        <v>5791</v>
      </c>
      <c r="I53" s="169">
        <v>5394</v>
      </c>
      <c r="J53" s="169">
        <v>6023</v>
      </c>
      <c r="K53" s="169">
        <v>4327</v>
      </c>
      <c r="L53" s="169">
        <v>4711</v>
      </c>
      <c r="M53" s="169">
        <v>4421</v>
      </c>
      <c r="N53" s="169">
        <v>5016</v>
      </c>
      <c r="O53" s="169">
        <v>7217</v>
      </c>
      <c r="P53" s="169">
        <v>7078</v>
      </c>
      <c r="Q53" s="169">
        <v>7180</v>
      </c>
      <c r="R53" s="169">
        <v>7612</v>
      </c>
      <c r="S53" s="169">
        <v>12359</v>
      </c>
      <c r="T53" s="169">
        <v>11647</v>
      </c>
      <c r="U53" s="169">
        <f t="shared" si="1"/>
        <v>54530</v>
      </c>
      <c r="V53" s="170">
        <f t="shared" si="1"/>
        <v>63040</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3491</v>
      </c>
      <c r="D54" s="169">
        <v>5785</v>
      </c>
      <c r="E54" s="169">
        <v>1515</v>
      </c>
      <c r="F54" s="169">
        <v>2001</v>
      </c>
      <c r="G54" s="169">
        <v>1281</v>
      </c>
      <c r="H54" s="169">
        <v>1447</v>
      </c>
      <c r="I54" s="169">
        <v>1914</v>
      </c>
      <c r="J54" s="169">
        <v>1988</v>
      </c>
      <c r="K54" s="169">
        <v>1591</v>
      </c>
      <c r="L54" s="169">
        <v>1213</v>
      </c>
      <c r="M54" s="169">
        <v>550</v>
      </c>
      <c r="N54" s="169">
        <v>468</v>
      </c>
      <c r="O54" s="169">
        <v>90</v>
      </c>
      <c r="P54" s="169">
        <v>119</v>
      </c>
      <c r="Q54" s="169">
        <v>0</v>
      </c>
      <c r="R54" s="169">
        <v>0</v>
      </c>
      <c r="S54" s="169">
        <v>0</v>
      </c>
      <c r="T54" s="169">
        <v>0</v>
      </c>
      <c r="U54" s="167">
        <f t="shared" si="1"/>
        <v>10432</v>
      </c>
      <c r="V54" s="170">
        <f t="shared" si="1"/>
        <v>13021</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9707</v>
      </c>
      <c r="D55" s="169">
        <f>SUM(D56:D60)</f>
        <v>19055</v>
      </c>
      <c r="E55" s="169">
        <f t="shared" ref="E55:T55" si="7">SUM(E56:E60)</f>
        <v>8948</v>
      </c>
      <c r="F55" s="169">
        <f t="shared" si="7"/>
        <v>13497</v>
      </c>
      <c r="G55" s="169">
        <f t="shared" si="7"/>
        <v>11005</v>
      </c>
      <c r="H55" s="169">
        <f t="shared" si="7"/>
        <v>13055</v>
      </c>
      <c r="I55" s="169">
        <f t="shared" si="7"/>
        <v>17997</v>
      </c>
      <c r="J55" s="169">
        <f t="shared" si="7"/>
        <v>15183</v>
      </c>
      <c r="K55" s="169">
        <f t="shared" si="7"/>
        <v>12854</v>
      </c>
      <c r="L55" s="169">
        <f t="shared" si="7"/>
        <v>9626</v>
      </c>
      <c r="M55" s="169">
        <f t="shared" si="7"/>
        <v>13737</v>
      </c>
      <c r="N55" s="169">
        <f t="shared" si="7"/>
        <v>10282</v>
      </c>
      <c r="O55" s="169">
        <f t="shared" si="7"/>
        <v>13136</v>
      </c>
      <c r="P55" s="169">
        <f t="shared" si="7"/>
        <v>10984</v>
      </c>
      <c r="Q55" s="169">
        <f t="shared" si="7"/>
        <v>5392</v>
      </c>
      <c r="R55" s="169">
        <f t="shared" si="7"/>
        <v>3149</v>
      </c>
      <c r="S55" s="169">
        <f t="shared" si="7"/>
        <v>7419</v>
      </c>
      <c r="T55" s="169">
        <f t="shared" si="7"/>
        <v>5359</v>
      </c>
      <c r="U55" s="169">
        <f t="shared" si="1"/>
        <v>100195</v>
      </c>
      <c r="V55" s="170">
        <f t="shared" si="1"/>
        <v>100190</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5035</v>
      </c>
      <c r="D56" s="167">
        <v>13698</v>
      </c>
      <c r="E56" s="167">
        <v>4364</v>
      </c>
      <c r="F56" s="167">
        <v>10077</v>
      </c>
      <c r="G56" s="167">
        <v>4657</v>
      </c>
      <c r="H56" s="167">
        <v>8947</v>
      </c>
      <c r="I56" s="167">
        <v>6288</v>
      </c>
      <c r="J56" s="167">
        <v>8537</v>
      </c>
      <c r="K56" s="167">
        <v>4147</v>
      </c>
      <c r="L56" s="167">
        <v>4768</v>
      </c>
      <c r="M56" s="167">
        <v>3536</v>
      </c>
      <c r="N56" s="167">
        <v>4071</v>
      </c>
      <c r="O56" s="167">
        <v>5251</v>
      </c>
      <c r="P56" s="167">
        <v>5050</v>
      </c>
      <c r="Q56" s="167">
        <v>2738</v>
      </c>
      <c r="R56" s="167">
        <v>1880</v>
      </c>
      <c r="S56" s="167">
        <v>3734</v>
      </c>
      <c r="T56" s="167">
        <v>2688</v>
      </c>
      <c r="U56" s="167">
        <f t="shared" si="1"/>
        <v>39750</v>
      </c>
      <c r="V56" s="168">
        <f t="shared" si="1"/>
        <v>59716</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2648</v>
      </c>
      <c r="D57" s="167">
        <v>2215</v>
      </c>
      <c r="E57" s="167">
        <v>2816</v>
      </c>
      <c r="F57" s="167">
        <v>1419</v>
      </c>
      <c r="G57" s="167">
        <v>3942</v>
      </c>
      <c r="H57" s="167">
        <v>1614</v>
      </c>
      <c r="I57" s="167">
        <v>8182</v>
      </c>
      <c r="J57" s="167">
        <v>3050</v>
      </c>
      <c r="K57" s="167">
        <v>6106</v>
      </c>
      <c r="L57" s="167">
        <v>2441</v>
      </c>
      <c r="M57" s="167">
        <v>6232</v>
      </c>
      <c r="N57" s="167">
        <v>2851</v>
      </c>
      <c r="O57" s="167">
        <v>4464</v>
      </c>
      <c r="P57" s="167">
        <v>2249</v>
      </c>
      <c r="Q57" s="167">
        <v>1984</v>
      </c>
      <c r="R57" s="167">
        <v>1053</v>
      </c>
      <c r="S57" s="167">
        <v>0</v>
      </c>
      <c r="T57" s="167">
        <v>0</v>
      </c>
      <c r="U57" s="167">
        <f t="shared" si="1"/>
        <v>36374</v>
      </c>
      <c r="V57" s="168">
        <f t="shared" si="1"/>
        <v>16892</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293</v>
      </c>
      <c r="D58" s="167">
        <v>284</v>
      </c>
      <c r="E58" s="167">
        <v>372</v>
      </c>
      <c r="F58" s="167">
        <v>424</v>
      </c>
      <c r="G58" s="167">
        <v>698</v>
      </c>
      <c r="H58" s="167">
        <v>709</v>
      </c>
      <c r="I58" s="167">
        <v>1521</v>
      </c>
      <c r="J58" s="167">
        <v>1626</v>
      </c>
      <c r="K58" s="167">
        <v>1532</v>
      </c>
      <c r="L58" s="167">
        <v>1227</v>
      </c>
      <c r="M58" s="167">
        <v>1990</v>
      </c>
      <c r="N58" s="167">
        <v>1557</v>
      </c>
      <c r="O58" s="167">
        <v>2820</v>
      </c>
      <c r="P58" s="167">
        <v>3320</v>
      </c>
      <c r="Q58" s="167">
        <v>670</v>
      </c>
      <c r="R58" s="167">
        <v>216</v>
      </c>
      <c r="S58" s="167">
        <v>3685</v>
      </c>
      <c r="T58" s="167">
        <v>2671</v>
      </c>
      <c r="U58" s="167">
        <f t="shared" si="1"/>
        <v>13581</v>
      </c>
      <c r="V58" s="168">
        <f t="shared" si="1"/>
        <v>12034</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868</v>
      </c>
      <c r="D59" s="167">
        <v>918</v>
      </c>
      <c r="E59" s="167">
        <v>804</v>
      </c>
      <c r="F59" s="167">
        <v>738</v>
      </c>
      <c r="G59" s="167">
        <v>1068</v>
      </c>
      <c r="H59" s="167">
        <v>1124</v>
      </c>
      <c r="I59" s="167">
        <v>1288</v>
      </c>
      <c r="J59" s="167">
        <v>1334</v>
      </c>
      <c r="K59" s="167">
        <v>737</v>
      </c>
      <c r="L59" s="167">
        <v>859</v>
      </c>
      <c r="M59" s="167">
        <v>1449</v>
      </c>
      <c r="N59" s="167">
        <v>1327</v>
      </c>
      <c r="O59" s="167">
        <v>601</v>
      </c>
      <c r="P59" s="167">
        <v>365</v>
      </c>
      <c r="Q59" s="167">
        <v>0</v>
      </c>
      <c r="R59" s="167">
        <v>0</v>
      </c>
      <c r="S59" s="167">
        <v>0</v>
      </c>
      <c r="T59" s="167">
        <v>0</v>
      </c>
      <c r="U59" s="167">
        <f t="shared" si="1"/>
        <v>6815</v>
      </c>
      <c r="V59" s="168">
        <f t="shared" si="1"/>
        <v>6665</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863</v>
      </c>
      <c r="D60" s="167">
        <v>1940</v>
      </c>
      <c r="E60" s="167">
        <v>592</v>
      </c>
      <c r="F60" s="167">
        <v>839</v>
      </c>
      <c r="G60" s="167">
        <v>640</v>
      </c>
      <c r="H60" s="167">
        <v>661</v>
      </c>
      <c r="I60" s="167">
        <v>718</v>
      </c>
      <c r="J60" s="167">
        <v>636</v>
      </c>
      <c r="K60" s="167">
        <v>332</v>
      </c>
      <c r="L60" s="167">
        <v>331</v>
      </c>
      <c r="M60" s="167">
        <v>530</v>
      </c>
      <c r="N60" s="167">
        <v>476</v>
      </c>
      <c r="O60" s="167">
        <v>0</v>
      </c>
      <c r="P60" s="167">
        <v>0</v>
      </c>
      <c r="Q60" s="167">
        <v>0</v>
      </c>
      <c r="R60" s="167">
        <v>0</v>
      </c>
      <c r="S60" s="167">
        <v>0</v>
      </c>
      <c r="T60" s="167">
        <v>0</v>
      </c>
      <c r="U60" s="167">
        <f t="shared" si="1"/>
        <v>3675</v>
      </c>
      <c r="V60" s="168">
        <f t="shared" si="1"/>
        <v>4883</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8576</v>
      </c>
      <c r="D61" s="169">
        <f>SUM(D62:D65)</f>
        <v>7180</v>
      </c>
      <c r="E61" s="169">
        <f t="shared" ref="E61:T61" si="8">SUM(E62:E65)</f>
        <v>7417</v>
      </c>
      <c r="F61" s="169">
        <f t="shared" si="8"/>
        <v>7536</v>
      </c>
      <c r="G61" s="169">
        <f t="shared" si="8"/>
        <v>10049</v>
      </c>
      <c r="H61" s="169">
        <f t="shared" si="8"/>
        <v>12293</v>
      </c>
      <c r="I61" s="169">
        <f t="shared" si="8"/>
        <v>24463</v>
      </c>
      <c r="J61" s="169">
        <f t="shared" si="8"/>
        <v>39035</v>
      </c>
      <c r="K61" s="169">
        <f t="shared" si="8"/>
        <v>28330</v>
      </c>
      <c r="L61" s="169">
        <f t="shared" si="8"/>
        <v>58254</v>
      </c>
      <c r="M61" s="169">
        <f t="shared" si="8"/>
        <v>26509</v>
      </c>
      <c r="N61" s="169">
        <f t="shared" si="8"/>
        <v>52058</v>
      </c>
      <c r="O61" s="169">
        <f t="shared" si="8"/>
        <v>30194</v>
      </c>
      <c r="P61" s="169">
        <f t="shared" si="8"/>
        <v>42256</v>
      </c>
      <c r="Q61" s="169">
        <f t="shared" si="8"/>
        <v>17118</v>
      </c>
      <c r="R61" s="169">
        <f t="shared" si="8"/>
        <v>17348</v>
      </c>
      <c r="S61" s="169">
        <f t="shared" si="8"/>
        <v>30788</v>
      </c>
      <c r="T61" s="169">
        <f t="shared" si="8"/>
        <v>21662</v>
      </c>
      <c r="U61" s="169">
        <f t="shared" si="1"/>
        <v>183444</v>
      </c>
      <c r="V61" s="170">
        <f t="shared" si="1"/>
        <v>257622</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980</v>
      </c>
      <c r="D62" s="167">
        <v>387</v>
      </c>
      <c r="E62" s="167">
        <v>1116</v>
      </c>
      <c r="F62" s="167">
        <v>303</v>
      </c>
      <c r="G62" s="167">
        <v>1165</v>
      </c>
      <c r="H62" s="167">
        <v>371</v>
      </c>
      <c r="I62" s="167">
        <v>1902</v>
      </c>
      <c r="J62" s="167">
        <v>676</v>
      </c>
      <c r="K62" s="167">
        <v>1393</v>
      </c>
      <c r="L62" s="167">
        <v>447</v>
      </c>
      <c r="M62" s="167">
        <v>691</v>
      </c>
      <c r="N62" s="167">
        <v>296</v>
      </c>
      <c r="O62" s="167">
        <v>515</v>
      </c>
      <c r="P62" s="167">
        <v>414</v>
      </c>
      <c r="Q62" s="167">
        <v>0</v>
      </c>
      <c r="R62" s="167">
        <v>0</v>
      </c>
      <c r="S62" s="167">
        <v>0</v>
      </c>
      <c r="T62" s="167">
        <v>0</v>
      </c>
      <c r="U62" s="167">
        <f t="shared" si="1"/>
        <v>7762</v>
      </c>
      <c r="V62" s="168">
        <f t="shared" si="1"/>
        <v>2894</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508</v>
      </c>
      <c r="D63" s="167">
        <v>1142</v>
      </c>
      <c r="E63" s="167">
        <v>1105</v>
      </c>
      <c r="F63" s="167">
        <v>1812</v>
      </c>
      <c r="G63" s="167">
        <v>3347</v>
      </c>
      <c r="H63" s="167">
        <v>3640</v>
      </c>
      <c r="I63" s="167">
        <v>13128</v>
      </c>
      <c r="J63" s="167">
        <v>11703</v>
      </c>
      <c r="K63" s="167">
        <v>19301</v>
      </c>
      <c r="L63" s="167">
        <v>17243</v>
      </c>
      <c r="M63" s="167">
        <v>18843</v>
      </c>
      <c r="N63" s="167">
        <v>16409</v>
      </c>
      <c r="O63" s="167">
        <v>20135</v>
      </c>
      <c r="P63" s="167">
        <v>17401</v>
      </c>
      <c r="Q63" s="167">
        <v>6493</v>
      </c>
      <c r="R63" s="167">
        <v>5515</v>
      </c>
      <c r="S63" s="167">
        <v>19752</v>
      </c>
      <c r="T63" s="167">
        <v>9666</v>
      </c>
      <c r="U63" s="167">
        <f t="shared" si="1"/>
        <v>102612</v>
      </c>
      <c r="V63" s="168">
        <f t="shared" si="1"/>
        <v>84531</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377</v>
      </c>
      <c r="D64" s="167">
        <v>1298</v>
      </c>
      <c r="E64" s="167">
        <v>369</v>
      </c>
      <c r="F64" s="167">
        <v>918</v>
      </c>
      <c r="G64" s="167">
        <v>279</v>
      </c>
      <c r="H64" s="167">
        <v>614</v>
      </c>
      <c r="I64" s="167">
        <v>383</v>
      </c>
      <c r="J64" s="167">
        <v>592</v>
      </c>
      <c r="K64" s="167">
        <v>213</v>
      </c>
      <c r="L64" s="167">
        <v>264</v>
      </c>
      <c r="M64" s="167">
        <v>278</v>
      </c>
      <c r="N64" s="167">
        <v>477</v>
      </c>
      <c r="O64" s="167">
        <v>124</v>
      </c>
      <c r="P64" s="167">
        <v>288</v>
      </c>
      <c r="Q64" s="167">
        <v>0</v>
      </c>
      <c r="R64" s="167">
        <v>0</v>
      </c>
      <c r="S64" s="167">
        <v>0</v>
      </c>
      <c r="T64" s="167">
        <v>0</v>
      </c>
      <c r="U64" s="167">
        <f t="shared" si="1"/>
        <v>2023</v>
      </c>
      <c r="V64" s="168">
        <f t="shared" si="1"/>
        <v>4451</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6711</v>
      </c>
      <c r="D65" s="167">
        <v>4353</v>
      </c>
      <c r="E65" s="167">
        <v>4827</v>
      </c>
      <c r="F65" s="167">
        <v>4503</v>
      </c>
      <c r="G65" s="167">
        <v>5258</v>
      </c>
      <c r="H65" s="167">
        <v>7668</v>
      </c>
      <c r="I65" s="167">
        <v>9050</v>
      </c>
      <c r="J65" s="167">
        <v>26064</v>
      </c>
      <c r="K65" s="167">
        <v>7423</v>
      </c>
      <c r="L65" s="167">
        <v>40300</v>
      </c>
      <c r="M65" s="167">
        <v>6697</v>
      </c>
      <c r="N65" s="167">
        <v>34876</v>
      </c>
      <c r="O65" s="167">
        <v>9420</v>
      </c>
      <c r="P65" s="167">
        <v>24153</v>
      </c>
      <c r="Q65" s="167">
        <v>10625</v>
      </c>
      <c r="R65" s="167">
        <v>11833</v>
      </c>
      <c r="S65" s="167">
        <v>11036</v>
      </c>
      <c r="T65" s="167">
        <v>11996</v>
      </c>
      <c r="U65" s="167">
        <f t="shared" si="1"/>
        <v>71047</v>
      </c>
      <c r="V65" s="168">
        <f t="shared" si="1"/>
        <v>165746</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1606</v>
      </c>
      <c r="D66" s="169">
        <v>2376</v>
      </c>
      <c r="E66" s="169">
        <v>2767</v>
      </c>
      <c r="F66" s="169">
        <v>3719</v>
      </c>
      <c r="G66" s="169">
        <v>6423</v>
      </c>
      <c r="H66" s="169">
        <v>7138</v>
      </c>
      <c r="I66" s="169">
        <v>21335</v>
      </c>
      <c r="J66" s="169">
        <v>22032</v>
      </c>
      <c r="K66" s="169">
        <v>28674</v>
      </c>
      <c r="L66" s="169">
        <v>32263</v>
      </c>
      <c r="M66" s="169">
        <v>31063</v>
      </c>
      <c r="N66" s="169">
        <v>32146</v>
      </c>
      <c r="O66" s="169">
        <v>41425</v>
      </c>
      <c r="P66" s="169">
        <v>42110</v>
      </c>
      <c r="Q66" s="169">
        <v>23450</v>
      </c>
      <c r="R66" s="169">
        <v>24798</v>
      </c>
      <c r="S66" s="169">
        <v>37975</v>
      </c>
      <c r="T66" s="169">
        <v>28001</v>
      </c>
      <c r="U66" s="169">
        <f t="shared" si="1"/>
        <v>194718</v>
      </c>
      <c r="V66" s="170">
        <f t="shared" si="1"/>
        <v>194583</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2757</v>
      </c>
      <c r="D67" s="169">
        <v>8044</v>
      </c>
      <c r="E67" s="169">
        <v>3784</v>
      </c>
      <c r="F67" s="169">
        <v>11270</v>
      </c>
      <c r="G67" s="169">
        <v>7309</v>
      </c>
      <c r="H67" s="169">
        <v>29427</v>
      </c>
      <c r="I67" s="169">
        <v>24316</v>
      </c>
      <c r="J67" s="169">
        <v>109727</v>
      </c>
      <c r="K67" s="169">
        <v>26678</v>
      </c>
      <c r="L67" s="169">
        <v>58619</v>
      </c>
      <c r="M67" s="169">
        <v>30298</v>
      </c>
      <c r="N67" s="169">
        <v>56961</v>
      </c>
      <c r="O67" s="169">
        <v>12629</v>
      </c>
      <c r="P67" s="169">
        <v>21804</v>
      </c>
      <c r="Q67" s="169">
        <v>9807</v>
      </c>
      <c r="R67" s="169">
        <v>11741</v>
      </c>
      <c r="S67" s="169">
        <v>16201</v>
      </c>
      <c r="T67" s="169">
        <v>17135</v>
      </c>
      <c r="U67" s="169">
        <f t="shared" si="1"/>
        <v>133779</v>
      </c>
      <c r="V67" s="170">
        <f t="shared" si="1"/>
        <v>324728</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2175</v>
      </c>
      <c r="D68" s="169">
        <f>SUM(D69:D71)</f>
        <v>16701</v>
      </c>
      <c r="E68" s="169">
        <f t="shared" ref="E68:T68" si="9">SUM(E69:E71)</f>
        <v>3116</v>
      </c>
      <c r="F68" s="169">
        <f t="shared" si="9"/>
        <v>16861</v>
      </c>
      <c r="G68" s="169">
        <f t="shared" si="9"/>
        <v>7048</v>
      </c>
      <c r="H68" s="169">
        <f t="shared" si="9"/>
        <v>29542</v>
      </c>
      <c r="I68" s="169">
        <f t="shared" si="9"/>
        <v>14930</v>
      </c>
      <c r="J68" s="169">
        <f t="shared" si="9"/>
        <v>54858</v>
      </c>
      <c r="K68" s="169">
        <f t="shared" si="9"/>
        <v>19125</v>
      </c>
      <c r="L68" s="169">
        <f t="shared" si="9"/>
        <v>77766</v>
      </c>
      <c r="M68" s="169">
        <f t="shared" si="9"/>
        <v>21090</v>
      </c>
      <c r="N68" s="169">
        <f t="shared" si="9"/>
        <v>87301</v>
      </c>
      <c r="O68" s="169">
        <f t="shared" si="9"/>
        <v>21941</v>
      </c>
      <c r="P68" s="169">
        <f t="shared" si="9"/>
        <v>65526</v>
      </c>
      <c r="Q68" s="169">
        <f t="shared" si="9"/>
        <v>16264</v>
      </c>
      <c r="R68" s="169">
        <f t="shared" si="9"/>
        <v>65963</v>
      </c>
      <c r="S68" s="169">
        <f t="shared" si="9"/>
        <v>26280</v>
      </c>
      <c r="T68" s="169">
        <f t="shared" si="9"/>
        <v>99845</v>
      </c>
      <c r="U68" s="169">
        <f t="shared" si="1"/>
        <v>131969</v>
      </c>
      <c r="V68" s="170">
        <f t="shared" si="1"/>
        <v>514363</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955</v>
      </c>
      <c r="D69" s="167">
        <v>10826</v>
      </c>
      <c r="E69" s="167">
        <v>627</v>
      </c>
      <c r="F69" s="167">
        <v>4468</v>
      </c>
      <c r="G69" s="167">
        <v>1170</v>
      </c>
      <c r="H69" s="167">
        <v>5860</v>
      </c>
      <c r="I69" s="167">
        <v>1989</v>
      </c>
      <c r="J69" s="167">
        <v>8800</v>
      </c>
      <c r="K69" s="167">
        <v>1926</v>
      </c>
      <c r="L69" s="167">
        <v>8323</v>
      </c>
      <c r="M69" s="167">
        <v>2605</v>
      </c>
      <c r="N69" s="167">
        <v>10506</v>
      </c>
      <c r="O69" s="167">
        <v>6513</v>
      </c>
      <c r="P69" s="167">
        <v>26021</v>
      </c>
      <c r="Q69" s="167">
        <v>9651</v>
      </c>
      <c r="R69" s="167">
        <v>41874</v>
      </c>
      <c r="S69" s="167">
        <v>25633</v>
      </c>
      <c r="T69" s="167">
        <v>96583</v>
      </c>
      <c r="U69" s="167">
        <f t="shared" si="1"/>
        <v>51069</v>
      </c>
      <c r="V69" s="168">
        <f t="shared" si="1"/>
        <v>213261</v>
      </c>
      <c r="W69" s="284"/>
      <c r="X69" s="284"/>
      <c r="Y69" s="284"/>
    </row>
    <row r="70" spans="1:42" ht="21" customHeight="1" x14ac:dyDescent="0.25">
      <c r="A70" s="162"/>
      <c r="B70" s="166" t="s">
        <v>166</v>
      </c>
      <c r="C70" s="167">
        <v>248</v>
      </c>
      <c r="D70" s="167">
        <v>820</v>
      </c>
      <c r="E70" s="167">
        <v>677</v>
      </c>
      <c r="F70" s="167">
        <v>2072</v>
      </c>
      <c r="G70" s="167">
        <v>2420</v>
      </c>
      <c r="H70" s="167">
        <v>6407</v>
      </c>
      <c r="I70" s="167">
        <v>7340</v>
      </c>
      <c r="J70" s="167">
        <v>21935</v>
      </c>
      <c r="K70" s="167">
        <v>11465</v>
      </c>
      <c r="L70" s="167">
        <v>54892</v>
      </c>
      <c r="M70" s="167">
        <v>10753</v>
      </c>
      <c r="N70" s="167">
        <v>60361</v>
      </c>
      <c r="O70" s="167">
        <v>3726</v>
      </c>
      <c r="P70" s="167">
        <v>16382</v>
      </c>
      <c r="Q70" s="167">
        <v>563</v>
      </c>
      <c r="R70" s="167">
        <v>2631</v>
      </c>
      <c r="S70" s="167">
        <v>0</v>
      </c>
      <c r="T70" s="167">
        <v>0</v>
      </c>
      <c r="U70" s="167">
        <f t="shared" si="1"/>
        <v>37192</v>
      </c>
      <c r="V70" s="168">
        <f t="shared" si="1"/>
        <v>165500</v>
      </c>
      <c r="W70" s="284"/>
      <c r="X70" s="284"/>
      <c r="Y70" s="284"/>
    </row>
    <row r="71" spans="1:42" ht="21" customHeight="1" x14ac:dyDescent="0.25">
      <c r="A71" s="162"/>
      <c r="B71" s="166" t="s">
        <v>167</v>
      </c>
      <c r="C71" s="167">
        <v>972</v>
      </c>
      <c r="D71" s="167">
        <v>5055</v>
      </c>
      <c r="E71" s="167">
        <v>1812</v>
      </c>
      <c r="F71" s="167">
        <v>10321</v>
      </c>
      <c r="G71" s="167">
        <v>3458</v>
      </c>
      <c r="H71" s="167">
        <v>17275</v>
      </c>
      <c r="I71" s="167">
        <v>5601</v>
      </c>
      <c r="J71" s="167">
        <v>24123</v>
      </c>
      <c r="K71" s="167">
        <v>5734</v>
      </c>
      <c r="L71" s="167">
        <v>14551</v>
      </c>
      <c r="M71" s="167">
        <v>7732</v>
      </c>
      <c r="N71" s="167">
        <v>16434</v>
      </c>
      <c r="O71" s="167">
        <v>11702</v>
      </c>
      <c r="P71" s="167">
        <v>23123</v>
      </c>
      <c r="Q71" s="167">
        <v>6050</v>
      </c>
      <c r="R71" s="167">
        <v>21458</v>
      </c>
      <c r="S71" s="167">
        <v>647</v>
      </c>
      <c r="T71" s="167">
        <v>3262</v>
      </c>
      <c r="U71" s="167">
        <f t="shared" si="1"/>
        <v>43708</v>
      </c>
      <c r="V71" s="168">
        <f t="shared" si="1"/>
        <v>135602</v>
      </c>
      <c r="W71" s="284"/>
      <c r="X71" s="284"/>
      <c r="Y71" s="284"/>
    </row>
    <row r="72" spans="1:42" ht="25.5" customHeight="1" x14ac:dyDescent="0.25">
      <c r="A72" s="162" t="s">
        <v>168</v>
      </c>
      <c r="B72" s="163" t="s">
        <v>169</v>
      </c>
      <c r="C72" s="169">
        <f>SUM(C73:C74)</f>
        <v>4593</v>
      </c>
      <c r="D72" s="169">
        <f t="shared" ref="D72:U72" si="10">SUM(D73:D74)</f>
        <v>4502</v>
      </c>
      <c r="E72" s="169">
        <f t="shared" si="10"/>
        <v>4488</v>
      </c>
      <c r="F72" s="169">
        <f t="shared" si="10"/>
        <v>4857</v>
      </c>
      <c r="G72" s="169">
        <f t="shared" si="10"/>
        <v>5453</v>
      </c>
      <c r="H72" s="169">
        <f t="shared" si="10"/>
        <v>5518</v>
      </c>
      <c r="I72" s="169">
        <f t="shared" si="10"/>
        <v>6185</v>
      </c>
      <c r="J72" s="169">
        <f t="shared" si="10"/>
        <v>5428</v>
      </c>
      <c r="K72" s="169">
        <f t="shared" si="10"/>
        <v>4142</v>
      </c>
      <c r="L72" s="169">
        <f t="shared" si="10"/>
        <v>2519</v>
      </c>
      <c r="M72" s="169">
        <f t="shared" si="10"/>
        <v>2525</v>
      </c>
      <c r="N72" s="169">
        <f t="shared" si="10"/>
        <v>1613</v>
      </c>
      <c r="O72" s="169">
        <f t="shared" si="10"/>
        <v>1764</v>
      </c>
      <c r="P72" s="169">
        <f t="shared" si="10"/>
        <v>1446</v>
      </c>
      <c r="Q72" s="169">
        <f t="shared" si="10"/>
        <v>371</v>
      </c>
      <c r="R72" s="169">
        <f t="shared" si="10"/>
        <v>278</v>
      </c>
      <c r="S72" s="169">
        <f t="shared" si="10"/>
        <v>0</v>
      </c>
      <c r="T72" s="169">
        <f t="shared" si="10"/>
        <v>0</v>
      </c>
      <c r="U72" s="169">
        <f t="shared" si="1"/>
        <v>29521</v>
      </c>
      <c r="V72" s="170">
        <f t="shared" si="1"/>
        <v>26161</v>
      </c>
      <c r="W72" s="284"/>
      <c r="X72" s="284"/>
      <c r="Y72" s="284"/>
    </row>
    <row r="73" spans="1:42" s="257" customFormat="1" ht="19.5" customHeight="1" x14ac:dyDescent="0.25">
      <c r="A73" s="162"/>
      <c r="B73" s="166" t="s">
        <v>170</v>
      </c>
      <c r="C73" s="167">
        <v>1936</v>
      </c>
      <c r="D73" s="167">
        <v>2134</v>
      </c>
      <c r="E73" s="167">
        <v>2139</v>
      </c>
      <c r="F73" s="167">
        <v>3009</v>
      </c>
      <c r="G73" s="167">
        <v>2597</v>
      </c>
      <c r="H73" s="167">
        <v>3612</v>
      </c>
      <c r="I73" s="167">
        <v>2695</v>
      </c>
      <c r="J73" s="167">
        <v>3162</v>
      </c>
      <c r="K73" s="167">
        <v>2045</v>
      </c>
      <c r="L73" s="167">
        <v>1646</v>
      </c>
      <c r="M73" s="167">
        <v>1415</v>
      </c>
      <c r="N73" s="167">
        <v>1285</v>
      </c>
      <c r="O73" s="167">
        <v>1392</v>
      </c>
      <c r="P73" s="167">
        <v>1410</v>
      </c>
      <c r="Q73" s="167">
        <v>371</v>
      </c>
      <c r="R73" s="167">
        <v>278</v>
      </c>
      <c r="S73" s="167">
        <v>0</v>
      </c>
      <c r="T73" s="167">
        <v>0</v>
      </c>
      <c r="U73" s="167">
        <f t="shared" si="1"/>
        <v>14590</v>
      </c>
      <c r="V73" s="168">
        <f t="shared" si="1"/>
        <v>16536</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2657</v>
      </c>
      <c r="D74" s="167">
        <v>2368</v>
      </c>
      <c r="E74" s="167">
        <v>2349</v>
      </c>
      <c r="F74" s="167">
        <v>1848</v>
      </c>
      <c r="G74" s="167">
        <v>2856</v>
      </c>
      <c r="H74" s="167">
        <v>1906</v>
      </c>
      <c r="I74" s="167">
        <v>3490</v>
      </c>
      <c r="J74" s="167">
        <v>2266</v>
      </c>
      <c r="K74" s="167">
        <v>2097</v>
      </c>
      <c r="L74" s="167">
        <v>873</v>
      </c>
      <c r="M74" s="167">
        <v>1110</v>
      </c>
      <c r="N74" s="167">
        <v>328</v>
      </c>
      <c r="O74" s="167">
        <v>372</v>
      </c>
      <c r="P74" s="167">
        <v>36</v>
      </c>
      <c r="Q74" s="167">
        <v>0</v>
      </c>
      <c r="R74" s="167">
        <v>0</v>
      </c>
      <c r="S74" s="167">
        <v>0</v>
      </c>
      <c r="T74" s="167">
        <v>0</v>
      </c>
      <c r="U74" s="167">
        <f t="shared" ref="U74:U80" si="11">C74+E74+G74+I74+K74+M74+O74+Q74+S74</f>
        <v>14931</v>
      </c>
      <c r="V74" s="168">
        <f t="shared" ref="U74:V80" si="12">D74+F74+H74+J74+L74+N74+P74+R74+T74</f>
        <v>9625</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6516</v>
      </c>
      <c r="D75" s="169">
        <f>SUM(D76:D78)</f>
        <v>15369</v>
      </c>
      <c r="E75" s="169">
        <f t="shared" ref="E75:T75" si="13">SUM(E76:E78)</f>
        <v>4747</v>
      </c>
      <c r="F75" s="169">
        <f t="shared" si="13"/>
        <v>8726</v>
      </c>
      <c r="G75" s="169">
        <f t="shared" si="13"/>
        <v>4642</v>
      </c>
      <c r="H75" s="169">
        <f t="shared" si="13"/>
        <v>7725</v>
      </c>
      <c r="I75" s="169">
        <f t="shared" si="13"/>
        <v>5131</v>
      </c>
      <c r="J75" s="169">
        <f t="shared" si="13"/>
        <v>8085</v>
      </c>
      <c r="K75" s="169">
        <f t="shared" si="13"/>
        <v>2590</v>
      </c>
      <c r="L75" s="169">
        <f t="shared" si="13"/>
        <v>4414</v>
      </c>
      <c r="M75" s="169">
        <f t="shared" si="13"/>
        <v>2438</v>
      </c>
      <c r="N75" s="169">
        <f t="shared" si="13"/>
        <v>2724</v>
      </c>
      <c r="O75" s="169">
        <f t="shared" si="13"/>
        <v>2005</v>
      </c>
      <c r="P75" s="169">
        <f t="shared" si="13"/>
        <v>1314</v>
      </c>
      <c r="Q75" s="169">
        <f t="shared" si="13"/>
        <v>0</v>
      </c>
      <c r="R75" s="169">
        <f t="shared" si="13"/>
        <v>0</v>
      </c>
      <c r="S75" s="169">
        <f t="shared" si="13"/>
        <v>0</v>
      </c>
      <c r="T75" s="169">
        <f t="shared" si="13"/>
        <v>0</v>
      </c>
      <c r="U75" s="169">
        <f t="shared" si="11"/>
        <v>28069</v>
      </c>
      <c r="V75" s="170">
        <f t="shared" si="12"/>
        <v>48357</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4053</v>
      </c>
      <c r="D76" s="167">
        <v>6605</v>
      </c>
      <c r="E76" s="167">
        <v>3149</v>
      </c>
      <c r="F76" s="167">
        <v>5460</v>
      </c>
      <c r="G76" s="167">
        <v>3434</v>
      </c>
      <c r="H76" s="167">
        <v>6009</v>
      </c>
      <c r="I76" s="167">
        <v>3698</v>
      </c>
      <c r="J76" s="167">
        <v>6119</v>
      </c>
      <c r="K76" s="167">
        <v>1947</v>
      </c>
      <c r="L76" s="167">
        <v>2767</v>
      </c>
      <c r="M76" s="167">
        <v>1575</v>
      </c>
      <c r="N76" s="167">
        <v>1353</v>
      </c>
      <c r="O76" s="167">
        <v>1692</v>
      </c>
      <c r="P76" s="167">
        <v>591</v>
      </c>
      <c r="Q76" s="167">
        <v>0</v>
      </c>
      <c r="R76" s="167">
        <v>0</v>
      </c>
      <c r="S76" s="167">
        <v>0</v>
      </c>
      <c r="T76" s="167">
        <v>0</v>
      </c>
      <c r="U76" s="167">
        <f t="shared" si="11"/>
        <v>19548</v>
      </c>
      <c r="V76" s="168">
        <f t="shared" si="12"/>
        <v>28904</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443</v>
      </c>
      <c r="D77" s="167">
        <v>154</v>
      </c>
      <c r="E77" s="167">
        <v>204</v>
      </c>
      <c r="F77" s="167">
        <v>62</v>
      </c>
      <c r="G77" s="167">
        <v>122</v>
      </c>
      <c r="H77" s="167">
        <v>39</v>
      </c>
      <c r="I77" s="167">
        <v>155</v>
      </c>
      <c r="J77" s="167">
        <v>111</v>
      </c>
      <c r="K77" s="167">
        <v>180</v>
      </c>
      <c r="L77" s="167">
        <v>48</v>
      </c>
      <c r="M77" s="167">
        <v>112</v>
      </c>
      <c r="N77" s="167">
        <v>24</v>
      </c>
      <c r="O77" s="167">
        <v>106</v>
      </c>
      <c r="P77" s="167">
        <v>136</v>
      </c>
      <c r="Q77" s="167">
        <v>0</v>
      </c>
      <c r="R77" s="167">
        <v>0</v>
      </c>
      <c r="S77" s="167">
        <v>0</v>
      </c>
      <c r="T77" s="167">
        <v>0</v>
      </c>
      <c r="U77" s="167">
        <f t="shared" si="11"/>
        <v>1322</v>
      </c>
      <c r="V77" s="168">
        <f t="shared" si="12"/>
        <v>574</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2020</v>
      </c>
      <c r="D78" s="167">
        <v>8610</v>
      </c>
      <c r="E78" s="167">
        <v>1394</v>
      </c>
      <c r="F78" s="167">
        <v>3204</v>
      </c>
      <c r="G78" s="167">
        <v>1086</v>
      </c>
      <c r="H78" s="167">
        <v>1677</v>
      </c>
      <c r="I78" s="167">
        <v>1278</v>
      </c>
      <c r="J78" s="167">
        <v>1855</v>
      </c>
      <c r="K78" s="167">
        <v>463</v>
      </c>
      <c r="L78" s="167">
        <v>1599</v>
      </c>
      <c r="M78" s="167">
        <v>751</v>
      </c>
      <c r="N78" s="167">
        <v>1347</v>
      </c>
      <c r="O78" s="167">
        <v>207</v>
      </c>
      <c r="P78" s="167">
        <v>587</v>
      </c>
      <c r="Q78" s="167">
        <v>0</v>
      </c>
      <c r="R78" s="167">
        <v>0</v>
      </c>
      <c r="S78" s="167">
        <v>0</v>
      </c>
      <c r="T78" s="167">
        <v>0</v>
      </c>
      <c r="U78" s="167">
        <f t="shared" si="11"/>
        <v>7199</v>
      </c>
      <c r="V78" s="168">
        <f t="shared" si="12"/>
        <v>18879</v>
      </c>
      <c r="W78" s="284"/>
      <c r="X78" s="284"/>
      <c r="Y78" s="284"/>
    </row>
    <row r="79" spans="1:42" ht="25.5" customHeight="1" x14ac:dyDescent="0.25">
      <c r="A79" s="162" t="s">
        <v>177</v>
      </c>
      <c r="B79" s="163" t="s">
        <v>178</v>
      </c>
      <c r="C79" s="169">
        <v>1179</v>
      </c>
      <c r="D79" s="169">
        <v>3627</v>
      </c>
      <c r="E79" s="169">
        <v>67</v>
      </c>
      <c r="F79" s="169">
        <v>62</v>
      </c>
      <c r="G79" s="169">
        <v>9</v>
      </c>
      <c r="H79" s="169">
        <v>3</v>
      </c>
      <c r="I79" s="169">
        <v>0</v>
      </c>
      <c r="J79" s="169">
        <v>0</v>
      </c>
      <c r="K79" s="169">
        <v>0</v>
      </c>
      <c r="L79" s="169">
        <v>0</v>
      </c>
      <c r="M79" s="169">
        <v>0</v>
      </c>
      <c r="N79" s="169">
        <v>0</v>
      </c>
      <c r="O79" s="169">
        <v>0</v>
      </c>
      <c r="P79" s="169">
        <v>0</v>
      </c>
      <c r="Q79" s="169">
        <v>0</v>
      </c>
      <c r="R79" s="169">
        <v>0</v>
      </c>
      <c r="S79" s="169">
        <v>0</v>
      </c>
      <c r="T79" s="169">
        <v>0</v>
      </c>
      <c r="U79" s="167">
        <f t="shared" si="11"/>
        <v>1255</v>
      </c>
      <c r="V79" s="170">
        <f t="shared" si="12"/>
        <v>3692</v>
      </c>
    </row>
    <row r="80" spans="1:42" ht="25.5" customHeight="1" x14ac:dyDescent="0.25">
      <c r="A80" s="162" t="s">
        <v>179</v>
      </c>
      <c r="B80" s="163" t="s">
        <v>180</v>
      </c>
      <c r="C80" s="169">
        <v>157</v>
      </c>
      <c r="D80" s="169">
        <v>217</v>
      </c>
      <c r="E80" s="169">
        <v>218</v>
      </c>
      <c r="F80" s="169">
        <v>250</v>
      </c>
      <c r="G80" s="169">
        <v>312</v>
      </c>
      <c r="H80" s="169">
        <v>345</v>
      </c>
      <c r="I80" s="169">
        <v>443</v>
      </c>
      <c r="J80" s="169">
        <v>416</v>
      </c>
      <c r="K80" s="169">
        <v>180</v>
      </c>
      <c r="L80" s="169">
        <v>227</v>
      </c>
      <c r="M80" s="169">
        <v>84</v>
      </c>
      <c r="N80" s="169">
        <v>154</v>
      </c>
      <c r="O80" s="169">
        <v>234</v>
      </c>
      <c r="P80" s="169">
        <v>93</v>
      </c>
      <c r="Q80" s="169">
        <v>0</v>
      </c>
      <c r="R80" s="169">
        <v>0</v>
      </c>
      <c r="S80" s="169">
        <v>0</v>
      </c>
      <c r="T80" s="169">
        <v>0</v>
      </c>
      <c r="U80" s="169">
        <f t="shared" si="11"/>
        <v>1628</v>
      </c>
      <c r="V80" s="170">
        <f t="shared" si="12"/>
        <v>1702</v>
      </c>
    </row>
    <row r="81" spans="1:42" ht="25.5" customHeight="1" thickBot="1" x14ac:dyDescent="0.3">
      <c r="A81" s="177" t="s">
        <v>11</v>
      </c>
      <c r="B81" s="178"/>
      <c r="C81" s="179">
        <f>C80+C79+C75+C72+C68+C67+C66+C61+C55+C54+C53+C48+C47+C43+C39+C35+C34+C14+C13+C9+C38</f>
        <v>164045</v>
      </c>
      <c r="D81" s="179">
        <f t="shared" ref="D81:T81" si="14">D80+D79+D75+D72+D68+D67+D66+D61+D55+D54+D53+D48+D47+D43+D39+D35+D34+D14+D13+D9+D38</f>
        <v>173847</v>
      </c>
      <c r="E81" s="179">
        <f t="shared" si="14"/>
        <v>160761</v>
      </c>
      <c r="F81" s="179">
        <f t="shared" si="14"/>
        <v>151397</v>
      </c>
      <c r="G81" s="179">
        <f t="shared" si="14"/>
        <v>205941</v>
      </c>
      <c r="H81" s="179">
        <f t="shared" si="14"/>
        <v>189450</v>
      </c>
      <c r="I81" s="179">
        <f t="shared" si="14"/>
        <v>341708</v>
      </c>
      <c r="J81" s="179">
        <f t="shared" si="14"/>
        <v>350196</v>
      </c>
      <c r="K81" s="179">
        <f t="shared" si="14"/>
        <v>273925</v>
      </c>
      <c r="L81" s="179">
        <f t="shared" si="14"/>
        <v>308656</v>
      </c>
      <c r="M81" s="179">
        <f t="shared" si="14"/>
        <v>275253</v>
      </c>
      <c r="N81" s="179">
        <f t="shared" si="14"/>
        <v>299422</v>
      </c>
      <c r="O81" s="179">
        <f t="shared" si="14"/>
        <v>299199</v>
      </c>
      <c r="P81" s="179">
        <f t="shared" si="14"/>
        <v>248725</v>
      </c>
      <c r="Q81" s="179">
        <f t="shared" si="14"/>
        <v>164979</v>
      </c>
      <c r="R81" s="179">
        <f t="shared" si="14"/>
        <v>158418</v>
      </c>
      <c r="S81" s="179">
        <f t="shared" si="14"/>
        <v>233367</v>
      </c>
      <c r="T81" s="179">
        <f t="shared" si="14"/>
        <v>222950</v>
      </c>
      <c r="U81" s="179">
        <f>C81+E81+G81+I81+K81+M81+O81+Q81+S81</f>
        <v>2119178</v>
      </c>
      <c r="V81" s="180">
        <f>D81+F81+H81+J81+L81+N81+P81+R81+T81</f>
        <v>2103061</v>
      </c>
      <c r="W81" s="284"/>
      <c r="X81" s="284"/>
      <c r="Y81" s="284"/>
      <c r="Z81" s="281"/>
      <c r="AA81" s="281"/>
      <c r="AB81" s="281"/>
      <c r="AC81" s="281"/>
      <c r="AD81" s="281"/>
      <c r="AE81" s="281"/>
      <c r="AF81" s="281"/>
      <c r="AG81" s="281"/>
      <c r="AH81" s="281"/>
      <c r="AI81" s="281"/>
      <c r="AJ81" s="281"/>
      <c r="AK81" s="281"/>
      <c r="AL81" s="281"/>
      <c r="AM81" s="281"/>
      <c r="AN81" s="281"/>
      <c r="AO81" s="281"/>
      <c r="AP81" s="281"/>
    </row>
    <row r="82" spans="1:42" x14ac:dyDescent="0.25">
      <c r="W82" s="284"/>
      <c r="X82" s="284"/>
      <c r="Y82" s="284"/>
      <c r="Z82" s="281"/>
      <c r="AA82" s="281"/>
      <c r="AB82" s="281"/>
      <c r="AC82" s="281"/>
      <c r="AD82" s="281"/>
      <c r="AE82" s="281"/>
      <c r="AF82" s="281"/>
      <c r="AG82" s="281"/>
      <c r="AH82" s="281"/>
      <c r="AI82" s="281"/>
      <c r="AJ82" s="281"/>
      <c r="AK82" s="281"/>
      <c r="AL82" s="281"/>
      <c r="AM82" s="281"/>
      <c r="AN82" s="281"/>
      <c r="AO82" s="281"/>
      <c r="AP82" s="281"/>
    </row>
    <row r="83" spans="1:42" x14ac:dyDescent="0.25">
      <c r="W83" s="284"/>
      <c r="X83" s="284"/>
      <c r="Y83" s="284"/>
      <c r="Z83" s="281"/>
      <c r="AA83" s="281"/>
      <c r="AB83" s="281"/>
      <c r="AC83" s="281"/>
      <c r="AD83" s="281"/>
      <c r="AE83" s="281"/>
      <c r="AF83" s="281"/>
      <c r="AG83" s="281"/>
      <c r="AH83" s="281"/>
      <c r="AI83" s="281"/>
      <c r="AJ83" s="281"/>
      <c r="AK83" s="281"/>
      <c r="AL83" s="281"/>
      <c r="AM83" s="281"/>
      <c r="AN83" s="281"/>
      <c r="AO83" s="281"/>
      <c r="AP83" s="281"/>
    </row>
    <row r="84" spans="1:42" x14ac:dyDescent="0.25">
      <c r="W84" s="284"/>
      <c r="X84" s="284"/>
      <c r="Y84" s="284"/>
      <c r="Z84" s="281"/>
      <c r="AA84" s="281"/>
      <c r="AB84" s="281"/>
      <c r="AC84" s="281"/>
      <c r="AD84" s="281"/>
      <c r="AE84" s="281"/>
      <c r="AF84" s="281"/>
      <c r="AG84" s="281"/>
      <c r="AH84" s="281"/>
      <c r="AI84" s="281"/>
      <c r="AJ84" s="281"/>
      <c r="AK84" s="281"/>
      <c r="AL84" s="281"/>
      <c r="AM84" s="281"/>
      <c r="AN84" s="281"/>
      <c r="AO84" s="281"/>
      <c r="AP84" s="281"/>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0" fitToHeight="2" orientation="landscape" r:id="rId1"/>
  <headerFooter alignWithMargins="0"/>
  <rowBreaks count="1" manualBreakCount="1">
    <brk id="42" max="2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P86"/>
  <sheetViews>
    <sheetView view="pageBreakPreview" topLeftCell="D49" zoomScale="70" zoomScaleNormal="75" zoomScaleSheetLayoutView="70" workbookViewId="0">
      <selection sqref="A1:V1"/>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f>
        <v>Répartition des travailleurs par branche d'activité et par classe d'importance des unités locales au 31 décembre 2022</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28</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t="s">
        <v>234</v>
      </c>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235</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11</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3868</v>
      </c>
      <c r="D9" s="164">
        <f t="shared" ref="D9:T9" si="0">SUM(D10:D12)</f>
        <v>1151</v>
      </c>
      <c r="E9" s="164">
        <f t="shared" si="0"/>
        <v>2148</v>
      </c>
      <c r="F9" s="164">
        <f t="shared" si="0"/>
        <v>732</v>
      </c>
      <c r="G9" s="164">
        <f t="shared" si="0"/>
        <v>2033</v>
      </c>
      <c r="H9" s="164">
        <f t="shared" si="0"/>
        <v>843</v>
      </c>
      <c r="I9" s="164">
        <f t="shared" si="0"/>
        <v>2140</v>
      </c>
      <c r="J9" s="164">
        <f t="shared" si="0"/>
        <v>1160</v>
      </c>
      <c r="K9" s="164">
        <f t="shared" si="0"/>
        <v>624</v>
      </c>
      <c r="L9" s="164">
        <f t="shared" si="0"/>
        <v>540</v>
      </c>
      <c r="M9" s="164">
        <f t="shared" si="0"/>
        <v>174</v>
      </c>
      <c r="N9" s="164">
        <f t="shared" si="0"/>
        <v>222</v>
      </c>
      <c r="O9" s="164">
        <f t="shared" si="0"/>
        <v>30</v>
      </c>
      <c r="P9" s="164">
        <f t="shared" si="0"/>
        <v>106</v>
      </c>
      <c r="Q9" s="164">
        <f t="shared" si="0"/>
        <v>0</v>
      </c>
      <c r="R9" s="164">
        <f t="shared" si="0"/>
        <v>0</v>
      </c>
      <c r="S9" s="164">
        <f t="shared" si="0"/>
        <v>0</v>
      </c>
      <c r="T9" s="164">
        <f t="shared" si="0"/>
        <v>0</v>
      </c>
      <c r="U9" s="164">
        <f>C9+E9+G9+I9+K9+M9+O9+Q9+S9</f>
        <v>11017</v>
      </c>
      <c r="V9" s="165">
        <f>D9+F9+H9+J9+L9+N9+P9+R9+T9</f>
        <v>4754</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3556</v>
      </c>
      <c r="D10" s="167">
        <v>1129</v>
      </c>
      <c r="E10" s="167">
        <v>1987</v>
      </c>
      <c r="F10" s="167">
        <v>717</v>
      </c>
      <c r="G10" s="167">
        <v>1883</v>
      </c>
      <c r="H10" s="167">
        <v>818</v>
      </c>
      <c r="I10" s="167">
        <v>2087</v>
      </c>
      <c r="J10" s="167">
        <v>1156</v>
      </c>
      <c r="K10" s="167">
        <v>624</v>
      </c>
      <c r="L10" s="167">
        <v>540</v>
      </c>
      <c r="M10" s="167">
        <v>174</v>
      </c>
      <c r="N10" s="167">
        <v>222</v>
      </c>
      <c r="O10" s="167">
        <v>30</v>
      </c>
      <c r="P10" s="167">
        <v>106</v>
      </c>
      <c r="Q10" s="167">
        <v>0</v>
      </c>
      <c r="R10" s="167">
        <v>0</v>
      </c>
      <c r="S10" s="167">
        <v>0</v>
      </c>
      <c r="T10" s="167">
        <v>0</v>
      </c>
      <c r="U10" s="167">
        <f t="shared" ref="U10:V73" si="1">C10+E10+G10+I10+K10+M10+O10+Q10+S10</f>
        <v>10341</v>
      </c>
      <c r="V10" s="168">
        <f t="shared" si="1"/>
        <v>4688</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294</v>
      </c>
      <c r="D11" s="167">
        <v>14</v>
      </c>
      <c r="E11" s="167">
        <v>150</v>
      </c>
      <c r="F11" s="167">
        <v>6</v>
      </c>
      <c r="G11" s="167">
        <v>127</v>
      </c>
      <c r="H11" s="167">
        <v>1</v>
      </c>
      <c r="I11" s="167">
        <v>53</v>
      </c>
      <c r="J11" s="167">
        <v>4</v>
      </c>
      <c r="K11" s="167">
        <v>0</v>
      </c>
      <c r="L11" s="167">
        <v>0</v>
      </c>
      <c r="M11" s="167">
        <v>0</v>
      </c>
      <c r="N11" s="167">
        <v>0</v>
      </c>
      <c r="O11" s="167">
        <v>0</v>
      </c>
      <c r="P11" s="167">
        <v>0</v>
      </c>
      <c r="Q11" s="167">
        <v>0</v>
      </c>
      <c r="R11" s="167">
        <v>0</v>
      </c>
      <c r="S11" s="167">
        <v>0</v>
      </c>
      <c r="T11" s="167">
        <v>0</v>
      </c>
      <c r="U11" s="167">
        <f t="shared" si="1"/>
        <v>624</v>
      </c>
      <c r="V11" s="168">
        <f t="shared" si="1"/>
        <v>25</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18</v>
      </c>
      <c r="D12" s="167">
        <v>8</v>
      </c>
      <c r="E12" s="167">
        <v>11</v>
      </c>
      <c r="F12" s="167">
        <v>9</v>
      </c>
      <c r="G12" s="167">
        <v>23</v>
      </c>
      <c r="H12" s="167">
        <v>24</v>
      </c>
      <c r="I12" s="167">
        <v>0</v>
      </c>
      <c r="J12" s="167">
        <v>0</v>
      </c>
      <c r="K12" s="167">
        <v>0</v>
      </c>
      <c r="L12" s="167">
        <v>0</v>
      </c>
      <c r="M12" s="167">
        <v>0</v>
      </c>
      <c r="N12" s="167">
        <v>0</v>
      </c>
      <c r="O12" s="167">
        <v>0</v>
      </c>
      <c r="P12" s="167">
        <v>0</v>
      </c>
      <c r="Q12" s="167">
        <v>0</v>
      </c>
      <c r="R12" s="167">
        <v>0</v>
      </c>
      <c r="S12" s="167">
        <v>0</v>
      </c>
      <c r="T12" s="167">
        <v>0</v>
      </c>
      <c r="U12" s="167">
        <f t="shared" si="1"/>
        <v>52</v>
      </c>
      <c r="V12" s="168">
        <f t="shared" si="1"/>
        <v>41</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42</v>
      </c>
      <c r="D13" s="169">
        <v>1</v>
      </c>
      <c r="E13" s="169">
        <v>180</v>
      </c>
      <c r="F13" s="169">
        <v>3</v>
      </c>
      <c r="G13" s="169">
        <v>199</v>
      </c>
      <c r="H13" s="169">
        <v>5</v>
      </c>
      <c r="I13" s="169">
        <v>374</v>
      </c>
      <c r="J13" s="169">
        <v>5</v>
      </c>
      <c r="K13" s="169">
        <v>60</v>
      </c>
      <c r="L13" s="169">
        <v>0</v>
      </c>
      <c r="M13" s="169">
        <v>406</v>
      </c>
      <c r="N13" s="169">
        <v>1</v>
      </c>
      <c r="O13" s="169">
        <v>340</v>
      </c>
      <c r="P13" s="169">
        <v>1</v>
      </c>
      <c r="Q13" s="169">
        <v>0</v>
      </c>
      <c r="R13" s="169">
        <v>0</v>
      </c>
      <c r="S13" s="169">
        <v>0</v>
      </c>
      <c r="T13" s="169">
        <v>0</v>
      </c>
      <c r="U13" s="169">
        <f t="shared" si="1"/>
        <v>1601</v>
      </c>
      <c r="V13" s="170">
        <f t="shared" si="1"/>
        <v>16</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7767</v>
      </c>
      <c r="D14" s="169">
        <f t="shared" ref="D14:T14" si="2">SUM(D15:D33)</f>
        <v>1889</v>
      </c>
      <c r="E14" s="169">
        <f t="shared" si="2"/>
        <v>10936</v>
      </c>
      <c r="F14" s="169">
        <f t="shared" si="2"/>
        <v>2072</v>
      </c>
      <c r="G14" s="169">
        <f t="shared" si="2"/>
        <v>16945</v>
      </c>
      <c r="H14" s="169">
        <f t="shared" si="2"/>
        <v>2739</v>
      </c>
      <c r="I14" s="169">
        <f t="shared" si="2"/>
        <v>35694</v>
      </c>
      <c r="J14" s="169">
        <f t="shared" si="2"/>
        <v>5534</v>
      </c>
      <c r="K14" s="169">
        <f t="shared" si="2"/>
        <v>28253</v>
      </c>
      <c r="L14" s="169">
        <f t="shared" si="2"/>
        <v>5250</v>
      </c>
      <c r="M14" s="169">
        <f t="shared" si="2"/>
        <v>38384</v>
      </c>
      <c r="N14" s="169">
        <f t="shared" si="2"/>
        <v>8047</v>
      </c>
      <c r="O14" s="169">
        <f t="shared" si="2"/>
        <v>42274</v>
      </c>
      <c r="P14" s="169">
        <f t="shared" si="2"/>
        <v>8151</v>
      </c>
      <c r="Q14" s="169">
        <f t="shared" si="2"/>
        <v>28552</v>
      </c>
      <c r="R14" s="169">
        <f t="shared" si="2"/>
        <v>5453</v>
      </c>
      <c r="S14" s="169">
        <f t="shared" si="2"/>
        <v>34653</v>
      </c>
      <c r="T14" s="169">
        <f t="shared" si="2"/>
        <v>6058</v>
      </c>
      <c r="U14" s="169">
        <f t="shared" si="1"/>
        <v>243458</v>
      </c>
      <c r="V14" s="170">
        <f t="shared" si="1"/>
        <v>45193</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1886</v>
      </c>
      <c r="D15" s="167">
        <v>955</v>
      </c>
      <c r="E15" s="167">
        <v>2637</v>
      </c>
      <c r="F15" s="167">
        <v>985</v>
      </c>
      <c r="G15" s="167">
        <v>3378</v>
      </c>
      <c r="H15" s="167">
        <v>1091</v>
      </c>
      <c r="I15" s="167">
        <v>6937</v>
      </c>
      <c r="J15" s="167">
        <v>2113</v>
      </c>
      <c r="K15" s="167">
        <v>6585</v>
      </c>
      <c r="L15" s="167">
        <v>2170</v>
      </c>
      <c r="M15" s="167">
        <v>9042</v>
      </c>
      <c r="N15" s="167">
        <v>3216</v>
      </c>
      <c r="O15" s="167">
        <v>11005</v>
      </c>
      <c r="P15" s="167">
        <v>3258</v>
      </c>
      <c r="Q15" s="167">
        <v>7880</v>
      </c>
      <c r="R15" s="167">
        <v>2548</v>
      </c>
      <c r="S15" s="167">
        <v>1143</v>
      </c>
      <c r="T15" s="167">
        <v>494</v>
      </c>
      <c r="U15" s="167">
        <f t="shared" si="1"/>
        <v>50493</v>
      </c>
      <c r="V15" s="168">
        <f t="shared" si="1"/>
        <v>16830</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203</v>
      </c>
      <c r="D16" s="167">
        <v>314</v>
      </c>
      <c r="E16" s="167">
        <v>315</v>
      </c>
      <c r="F16" s="167">
        <v>331</v>
      </c>
      <c r="G16" s="167">
        <v>447</v>
      </c>
      <c r="H16" s="167">
        <v>458</v>
      </c>
      <c r="I16" s="167">
        <v>1012</v>
      </c>
      <c r="J16" s="167">
        <v>809</v>
      </c>
      <c r="K16" s="167">
        <v>1590</v>
      </c>
      <c r="L16" s="167">
        <v>786</v>
      </c>
      <c r="M16" s="167">
        <v>1855</v>
      </c>
      <c r="N16" s="167">
        <v>884</v>
      </c>
      <c r="O16" s="167">
        <v>3646</v>
      </c>
      <c r="P16" s="167">
        <v>1114</v>
      </c>
      <c r="Q16" s="167">
        <v>737</v>
      </c>
      <c r="R16" s="167">
        <v>226</v>
      </c>
      <c r="S16" s="167">
        <v>0</v>
      </c>
      <c r="T16" s="167">
        <v>0</v>
      </c>
      <c r="U16" s="167">
        <f t="shared" si="1"/>
        <v>9805</v>
      </c>
      <c r="V16" s="168">
        <f t="shared" si="1"/>
        <v>4922</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376</v>
      </c>
      <c r="D17" s="167">
        <v>18</v>
      </c>
      <c r="E17" s="167">
        <v>539</v>
      </c>
      <c r="F17" s="167">
        <v>22</v>
      </c>
      <c r="G17" s="167">
        <v>901</v>
      </c>
      <c r="H17" s="167">
        <v>47</v>
      </c>
      <c r="I17" s="167">
        <v>1623</v>
      </c>
      <c r="J17" s="167">
        <v>53</v>
      </c>
      <c r="K17" s="167">
        <v>1046</v>
      </c>
      <c r="L17" s="167">
        <v>32</v>
      </c>
      <c r="M17" s="167">
        <v>588</v>
      </c>
      <c r="N17" s="167">
        <v>81</v>
      </c>
      <c r="O17" s="167">
        <v>1202</v>
      </c>
      <c r="P17" s="167">
        <v>28</v>
      </c>
      <c r="Q17" s="167">
        <v>510</v>
      </c>
      <c r="R17" s="167">
        <v>28</v>
      </c>
      <c r="S17" s="167">
        <v>0</v>
      </c>
      <c r="T17" s="167">
        <v>0</v>
      </c>
      <c r="U17" s="167">
        <f t="shared" si="1"/>
        <v>6785</v>
      </c>
      <c r="V17" s="168">
        <f t="shared" si="1"/>
        <v>309</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48</v>
      </c>
      <c r="D18" s="167">
        <v>11</v>
      </c>
      <c r="E18" s="167">
        <v>82</v>
      </c>
      <c r="F18" s="167">
        <v>29</v>
      </c>
      <c r="G18" s="167">
        <v>163</v>
      </c>
      <c r="H18" s="167">
        <v>81</v>
      </c>
      <c r="I18" s="167">
        <v>746</v>
      </c>
      <c r="J18" s="167">
        <v>186</v>
      </c>
      <c r="K18" s="167">
        <v>767</v>
      </c>
      <c r="L18" s="167">
        <v>208</v>
      </c>
      <c r="M18" s="167">
        <v>1989</v>
      </c>
      <c r="N18" s="167">
        <v>351</v>
      </c>
      <c r="O18" s="167">
        <v>1969</v>
      </c>
      <c r="P18" s="167">
        <v>171</v>
      </c>
      <c r="Q18" s="167">
        <v>1591</v>
      </c>
      <c r="R18" s="167">
        <v>59</v>
      </c>
      <c r="S18" s="167">
        <v>0</v>
      </c>
      <c r="T18" s="167">
        <v>0</v>
      </c>
      <c r="U18" s="167">
        <f t="shared" si="1"/>
        <v>7355</v>
      </c>
      <c r="V18" s="168">
        <f t="shared" si="1"/>
        <v>1096</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237</v>
      </c>
      <c r="D19" s="167">
        <v>105</v>
      </c>
      <c r="E19" s="167">
        <v>216</v>
      </c>
      <c r="F19" s="167">
        <v>97</v>
      </c>
      <c r="G19" s="167">
        <v>422</v>
      </c>
      <c r="H19" s="167">
        <v>163</v>
      </c>
      <c r="I19" s="167">
        <v>1077</v>
      </c>
      <c r="J19" s="167">
        <v>257</v>
      </c>
      <c r="K19" s="167">
        <v>655</v>
      </c>
      <c r="L19" s="167">
        <v>222</v>
      </c>
      <c r="M19" s="167">
        <v>793</v>
      </c>
      <c r="N19" s="167">
        <v>201</v>
      </c>
      <c r="O19" s="167">
        <v>379</v>
      </c>
      <c r="P19" s="167">
        <v>165</v>
      </c>
      <c r="Q19" s="167">
        <v>0</v>
      </c>
      <c r="R19" s="167">
        <v>0</v>
      </c>
      <c r="S19" s="167">
        <v>0</v>
      </c>
      <c r="T19" s="167">
        <v>0</v>
      </c>
      <c r="U19" s="167">
        <f t="shared" si="1"/>
        <v>3779</v>
      </c>
      <c r="V19" s="168">
        <f t="shared" si="1"/>
        <v>1210</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0</v>
      </c>
      <c r="D20" s="167">
        <v>0</v>
      </c>
      <c r="E20" s="167">
        <v>0</v>
      </c>
      <c r="F20" s="167">
        <v>0</v>
      </c>
      <c r="G20" s="167">
        <v>0</v>
      </c>
      <c r="H20" s="167">
        <v>0</v>
      </c>
      <c r="I20" s="167">
        <v>22</v>
      </c>
      <c r="J20" s="167">
        <v>1</v>
      </c>
      <c r="K20" s="167">
        <v>34</v>
      </c>
      <c r="L20" s="167">
        <v>1</v>
      </c>
      <c r="M20" s="167">
        <v>0</v>
      </c>
      <c r="N20" s="167">
        <v>0</v>
      </c>
      <c r="O20" s="167">
        <v>163</v>
      </c>
      <c r="P20" s="167">
        <v>5</v>
      </c>
      <c r="Q20" s="167">
        <v>0</v>
      </c>
      <c r="R20" s="167">
        <v>0</v>
      </c>
      <c r="S20" s="167">
        <v>418</v>
      </c>
      <c r="T20" s="167">
        <v>16</v>
      </c>
      <c r="U20" s="167">
        <f t="shared" si="1"/>
        <v>637</v>
      </c>
      <c r="V20" s="168">
        <f t="shared" si="1"/>
        <v>23</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98</v>
      </c>
      <c r="D21" s="167">
        <v>20</v>
      </c>
      <c r="E21" s="167">
        <v>125</v>
      </c>
      <c r="F21" s="167">
        <v>24</v>
      </c>
      <c r="G21" s="167">
        <v>343</v>
      </c>
      <c r="H21" s="167">
        <v>45</v>
      </c>
      <c r="I21" s="167">
        <v>1166</v>
      </c>
      <c r="J21" s="167">
        <v>166</v>
      </c>
      <c r="K21" s="167">
        <v>1240</v>
      </c>
      <c r="L21" s="167">
        <v>64</v>
      </c>
      <c r="M21" s="167">
        <v>3463</v>
      </c>
      <c r="N21" s="167">
        <v>273</v>
      </c>
      <c r="O21" s="167">
        <v>4098</v>
      </c>
      <c r="P21" s="167">
        <v>316</v>
      </c>
      <c r="Q21" s="167">
        <v>2342</v>
      </c>
      <c r="R21" s="167">
        <v>41</v>
      </c>
      <c r="S21" s="167">
        <v>2953</v>
      </c>
      <c r="T21" s="167">
        <v>809</v>
      </c>
      <c r="U21" s="167">
        <f t="shared" si="1"/>
        <v>15828</v>
      </c>
      <c r="V21" s="168">
        <f t="shared" si="1"/>
        <v>1758</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5</v>
      </c>
      <c r="D22" s="167">
        <v>12</v>
      </c>
      <c r="E22" s="167">
        <v>8</v>
      </c>
      <c r="F22" s="167">
        <v>9</v>
      </c>
      <c r="G22" s="167">
        <v>14</v>
      </c>
      <c r="H22" s="167">
        <v>32</v>
      </c>
      <c r="I22" s="167">
        <v>84</v>
      </c>
      <c r="J22" s="167">
        <v>72</v>
      </c>
      <c r="K22" s="167">
        <v>177</v>
      </c>
      <c r="L22" s="167">
        <v>163</v>
      </c>
      <c r="M22" s="167">
        <v>258</v>
      </c>
      <c r="N22" s="167">
        <v>230</v>
      </c>
      <c r="O22" s="167">
        <v>464</v>
      </c>
      <c r="P22" s="167">
        <v>561</v>
      </c>
      <c r="Q22" s="167">
        <v>942</v>
      </c>
      <c r="R22" s="167">
        <v>539</v>
      </c>
      <c r="S22" s="167">
        <v>2784</v>
      </c>
      <c r="T22" s="167">
        <v>1786</v>
      </c>
      <c r="U22" s="167">
        <f t="shared" si="1"/>
        <v>4736</v>
      </c>
      <c r="V22" s="168">
        <f t="shared" si="1"/>
        <v>3404</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170</v>
      </c>
      <c r="D23" s="167">
        <v>23</v>
      </c>
      <c r="E23" s="167">
        <v>296</v>
      </c>
      <c r="F23" s="167">
        <v>68</v>
      </c>
      <c r="G23" s="167">
        <v>792</v>
      </c>
      <c r="H23" s="167">
        <v>172</v>
      </c>
      <c r="I23" s="167">
        <v>1867</v>
      </c>
      <c r="J23" s="167">
        <v>272</v>
      </c>
      <c r="K23" s="167">
        <v>2072</v>
      </c>
      <c r="L23" s="167">
        <v>315</v>
      </c>
      <c r="M23" s="167">
        <v>2517</v>
      </c>
      <c r="N23" s="167">
        <v>441</v>
      </c>
      <c r="O23" s="167">
        <v>2733</v>
      </c>
      <c r="P23" s="167">
        <v>362</v>
      </c>
      <c r="Q23" s="167">
        <v>1397</v>
      </c>
      <c r="R23" s="167">
        <v>95</v>
      </c>
      <c r="S23" s="167">
        <v>0</v>
      </c>
      <c r="T23" s="167">
        <v>0</v>
      </c>
      <c r="U23" s="167">
        <f t="shared" si="1"/>
        <v>11844</v>
      </c>
      <c r="V23" s="168">
        <f t="shared" si="1"/>
        <v>1748</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586</v>
      </c>
      <c r="D24" s="167">
        <v>45</v>
      </c>
      <c r="E24" s="167">
        <v>858</v>
      </c>
      <c r="F24" s="167">
        <v>34</v>
      </c>
      <c r="G24" s="167">
        <v>1543</v>
      </c>
      <c r="H24" s="167">
        <v>22</v>
      </c>
      <c r="I24" s="167">
        <v>3793</v>
      </c>
      <c r="J24" s="167">
        <v>93</v>
      </c>
      <c r="K24" s="167">
        <v>2502</v>
      </c>
      <c r="L24" s="167">
        <v>84</v>
      </c>
      <c r="M24" s="167">
        <v>3491</v>
      </c>
      <c r="N24" s="167">
        <v>102</v>
      </c>
      <c r="O24" s="167">
        <v>3560</v>
      </c>
      <c r="P24" s="167">
        <v>208</v>
      </c>
      <c r="Q24" s="167">
        <v>1755</v>
      </c>
      <c r="R24" s="167">
        <v>211</v>
      </c>
      <c r="S24" s="167">
        <v>0</v>
      </c>
      <c r="T24" s="167">
        <v>0</v>
      </c>
      <c r="U24" s="167">
        <f t="shared" si="1"/>
        <v>18088</v>
      </c>
      <c r="V24" s="168">
        <f t="shared" si="1"/>
        <v>799</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40</v>
      </c>
      <c r="D25" s="167">
        <v>1</v>
      </c>
      <c r="E25" s="167">
        <v>106</v>
      </c>
      <c r="F25" s="167">
        <v>12</v>
      </c>
      <c r="G25" s="167">
        <v>167</v>
      </c>
      <c r="H25" s="167">
        <v>4</v>
      </c>
      <c r="I25" s="167">
        <v>404</v>
      </c>
      <c r="J25" s="167">
        <v>5</v>
      </c>
      <c r="K25" s="167">
        <v>797</v>
      </c>
      <c r="L25" s="167">
        <v>48</v>
      </c>
      <c r="M25" s="167">
        <v>2182</v>
      </c>
      <c r="N25" s="167">
        <v>71</v>
      </c>
      <c r="O25" s="167">
        <v>1629</v>
      </c>
      <c r="P25" s="167">
        <v>5</v>
      </c>
      <c r="Q25" s="167">
        <v>3148</v>
      </c>
      <c r="R25" s="167">
        <v>47</v>
      </c>
      <c r="S25" s="167">
        <v>6262</v>
      </c>
      <c r="T25" s="167">
        <v>50</v>
      </c>
      <c r="U25" s="167">
        <f t="shared" si="1"/>
        <v>14735</v>
      </c>
      <c r="V25" s="168">
        <f t="shared" si="1"/>
        <v>243</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2029</v>
      </c>
      <c r="D26" s="167">
        <v>93</v>
      </c>
      <c r="E26" s="167">
        <v>3204</v>
      </c>
      <c r="F26" s="167">
        <v>129</v>
      </c>
      <c r="G26" s="167">
        <v>5030</v>
      </c>
      <c r="H26" s="167">
        <v>245</v>
      </c>
      <c r="I26" s="167">
        <v>9104</v>
      </c>
      <c r="J26" s="167">
        <v>436</v>
      </c>
      <c r="K26" s="167">
        <v>5272</v>
      </c>
      <c r="L26" s="167">
        <v>447</v>
      </c>
      <c r="M26" s="167">
        <v>4475</v>
      </c>
      <c r="N26" s="167">
        <v>396</v>
      </c>
      <c r="O26" s="167">
        <v>2961</v>
      </c>
      <c r="P26" s="167">
        <v>513</v>
      </c>
      <c r="Q26" s="167">
        <v>2510</v>
      </c>
      <c r="R26" s="167">
        <v>310</v>
      </c>
      <c r="S26" s="167">
        <v>1238</v>
      </c>
      <c r="T26" s="167">
        <v>70</v>
      </c>
      <c r="U26" s="167">
        <f t="shared" si="1"/>
        <v>35823</v>
      </c>
      <c r="V26" s="168">
        <f t="shared" si="1"/>
        <v>2639</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22</v>
      </c>
      <c r="D27" s="167">
        <v>6</v>
      </c>
      <c r="E27" s="167">
        <v>47</v>
      </c>
      <c r="F27" s="167">
        <v>32</v>
      </c>
      <c r="G27" s="167">
        <v>51</v>
      </c>
      <c r="H27" s="167">
        <v>27</v>
      </c>
      <c r="I27" s="167">
        <v>156</v>
      </c>
      <c r="J27" s="167">
        <v>189</v>
      </c>
      <c r="K27" s="167">
        <v>206</v>
      </c>
      <c r="L27" s="167">
        <v>74</v>
      </c>
      <c r="M27" s="167">
        <v>342</v>
      </c>
      <c r="N27" s="167">
        <v>462</v>
      </c>
      <c r="O27" s="167">
        <v>488</v>
      </c>
      <c r="P27" s="167">
        <v>415</v>
      </c>
      <c r="Q27" s="167">
        <v>376</v>
      </c>
      <c r="R27" s="167">
        <v>216</v>
      </c>
      <c r="S27" s="167">
        <v>85</v>
      </c>
      <c r="T27" s="167">
        <v>197</v>
      </c>
      <c r="U27" s="167">
        <f t="shared" si="1"/>
        <v>1773</v>
      </c>
      <c r="V27" s="168">
        <f t="shared" si="1"/>
        <v>1618</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78</v>
      </c>
      <c r="D28" s="167">
        <v>18</v>
      </c>
      <c r="E28" s="167">
        <v>174</v>
      </c>
      <c r="F28" s="167">
        <v>22</v>
      </c>
      <c r="G28" s="167">
        <v>199</v>
      </c>
      <c r="H28" s="167">
        <v>32</v>
      </c>
      <c r="I28" s="167">
        <v>726</v>
      </c>
      <c r="J28" s="167">
        <v>147</v>
      </c>
      <c r="K28" s="167">
        <v>441</v>
      </c>
      <c r="L28" s="167">
        <v>59</v>
      </c>
      <c r="M28" s="167">
        <v>987</v>
      </c>
      <c r="N28" s="167">
        <v>78</v>
      </c>
      <c r="O28" s="167">
        <v>1472</v>
      </c>
      <c r="P28" s="167">
        <v>556</v>
      </c>
      <c r="Q28" s="167">
        <v>933</v>
      </c>
      <c r="R28" s="167">
        <v>223</v>
      </c>
      <c r="S28" s="167">
        <v>78</v>
      </c>
      <c r="T28" s="167">
        <v>13</v>
      </c>
      <c r="U28" s="167">
        <f t="shared" si="1"/>
        <v>5088</v>
      </c>
      <c r="V28" s="168">
        <f t="shared" si="1"/>
        <v>1148</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310</v>
      </c>
      <c r="D29" s="167">
        <v>11</v>
      </c>
      <c r="E29" s="167">
        <v>586</v>
      </c>
      <c r="F29" s="167">
        <v>22</v>
      </c>
      <c r="G29" s="167">
        <v>1146</v>
      </c>
      <c r="H29" s="167">
        <v>32</v>
      </c>
      <c r="I29" s="167">
        <v>2855</v>
      </c>
      <c r="J29" s="167">
        <v>96</v>
      </c>
      <c r="K29" s="167">
        <v>1652</v>
      </c>
      <c r="L29" s="167">
        <v>116</v>
      </c>
      <c r="M29" s="167">
        <v>2503</v>
      </c>
      <c r="N29" s="167">
        <v>211</v>
      </c>
      <c r="O29" s="167">
        <v>1908</v>
      </c>
      <c r="P29" s="167">
        <v>78</v>
      </c>
      <c r="Q29" s="167">
        <v>1624</v>
      </c>
      <c r="R29" s="167">
        <v>125</v>
      </c>
      <c r="S29" s="167">
        <v>5059</v>
      </c>
      <c r="T29" s="167">
        <v>810</v>
      </c>
      <c r="U29" s="167">
        <f t="shared" si="1"/>
        <v>17643</v>
      </c>
      <c r="V29" s="168">
        <f t="shared" si="1"/>
        <v>1501</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111</v>
      </c>
      <c r="D30" s="167">
        <v>4</v>
      </c>
      <c r="E30" s="167">
        <v>178</v>
      </c>
      <c r="F30" s="167">
        <v>11</v>
      </c>
      <c r="G30" s="167">
        <v>215</v>
      </c>
      <c r="H30" s="167">
        <v>7</v>
      </c>
      <c r="I30" s="167">
        <v>658</v>
      </c>
      <c r="J30" s="167">
        <v>39</v>
      </c>
      <c r="K30" s="167">
        <v>943</v>
      </c>
      <c r="L30" s="167">
        <v>68</v>
      </c>
      <c r="M30" s="167">
        <v>1450</v>
      </c>
      <c r="N30" s="167">
        <v>307</v>
      </c>
      <c r="O30" s="167">
        <v>1597</v>
      </c>
      <c r="P30" s="167">
        <v>188</v>
      </c>
      <c r="Q30" s="167">
        <v>1855</v>
      </c>
      <c r="R30" s="167">
        <v>572</v>
      </c>
      <c r="S30" s="167">
        <v>13468</v>
      </c>
      <c r="T30" s="167">
        <v>1743</v>
      </c>
      <c r="U30" s="167">
        <f t="shared" si="1"/>
        <v>20475</v>
      </c>
      <c r="V30" s="168">
        <f t="shared" si="1"/>
        <v>2939</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28</v>
      </c>
      <c r="D31" s="167">
        <v>1</v>
      </c>
      <c r="E31" s="167">
        <v>55</v>
      </c>
      <c r="F31" s="167">
        <v>9</v>
      </c>
      <c r="G31" s="167">
        <v>40</v>
      </c>
      <c r="H31" s="167">
        <v>6</v>
      </c>
      <c r="I31" s="167">
        <v>125</v>
      </c>
      <c r="J31" s="167">
        <v>18</v>
      </c>
      <c r="K31" s="167">
        <v>118</v>
      </c>
      <c r="L31" s="167">
        <v>37</v>
      </c>
      <c r="M31" s="167">
        <v>187</v>
      </c>
      <c r="N31" s="167">
        <v>5</v>
      </c>
      <c r="O31" s="167">
        <v>161</v>
      </c>
      <c r="P31" s="167">
        <v>10</v>
      </c>
      <c r="Q31" s="167">
        <v>719</v>
      </c>
      <c r="R31" s="167">
        <v>41</v>
      </c>
      <c r="S31" s="167">
        <v>1165</v>
      </c>
      <c r="T31" s="167">
        <v>70</v>
      </c>
      <c r="U31" s="167">
        <f t="shared" si="1"/>
        <v>2598</v>
      </c>
      <c r="V31" s="168">
        <f t="shared" si="1"/>
        <v>197</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847</v>
      </c>
      <c r="D32" s="167">
        <v>236</v>
      </c>
      <c r="E32" s="167">
        <v>833</v>
      </c>
      <c r="F32" s="167">
        <v>222</v>
      </c>
      <c r="G32" s="167">
        <v>1238</v>
      </c>
      <c r="H32" s="167">
        <v>257</v>
      </c>
      <c r="I32" s="167">
        <v>1967</v>
      </c>
      <c r="J32" s="167">
        <v>529</v>
      </c>
      <c r="K32" s="167">
        <v>1257</v>
      </c>
      <c r="L32" s="167">
        <v>336</v>
      </c>
      <c r="M32" s="167">
        <v>1146</v>
      </c>
      <c r="N32" s="167">
        <v>655</v>
      </c>
      <c r="O32" s="167">
        <v>993</v>
      </c>
      <c r="P32" s="167">
        <v>180</v>
      </c>
      <c r="Q32" s="167">
        <v>211</v>
      </c>
      <c r="R32" s="167">
        <v>167</v>
      </c>
      <c r="S32" s="167">
        <v>0</v>
      </c>
      <c r="T32" s="167">
        <v>0</v>
      </c>
      <c r="U32" s="167">
        <f t="shared" si="1"/>
        <v>8492</v>
      </c>
      <c r="V32" s="168">
        <f t="shared" si="1"/>
        <v>2582</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693</v>
      </c>
      <c r="D33" s="167">
        <v>16</v>
      </c>
      <c r="E33" s="167">
        <v>677</v>
      </c>
      <c r="F33" s="167">
        <v>14</v>
      </c>
      <c r="G33" s="167">
        <v>856</v>
      </c>
      <c r="H33" s="167">
        <v>18</v>
      </c>
      <c r="I33" s="167">
        <v>1372</v>
      </c>
      <c r="J33" s="167">
        <v>53</v>
      </c>
      <c r="K33" s="167">
        <v>899</v>
      </c>
      <c r="L33" s="167">
        <v>20</v>
      </c>
      <c r="M33" s="167">
        <v>1116</v>
      </c>
      <c r="N33" s="167">
        <v>83</v>
      </c>
      <c r="O33" s="167">
        <v>1846</v>
      </c>
      <c r="P33" s="167">
        <v>18</v>
      </c>
      <c r="Q33" s="167">
        <v>22</v>
      </c>
      <c r="R33" s="167">
        <v>5</v>
      </c>
      <c r="S33" s="167">
        <v>0</v>
      </c>
      <c r="T33" s="167">
        <v>0</v>
      </c>
      <c r="U33" s="167">
        <f t="shared" si="1"/>
        <v>7481</v>
      </c>
      <c r="V33" s="168">
        <f t="shared" si="1"/>
        <v>227</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19</v>
      </c>
      <c r="D34" s="169">
        <v>3</v>
      </c>
      <c r="E34" s="169">
        <v>26</v>
      </c>
      <c r="F34" s="169">
        <v>2</v>
      </c>
      <c r="G34" s="169">
        <v>20</v>
      </c>
      <c r="H34" s="169">
        <v>6</v>
      </c>
      <c r="I34" s="169">
        <v>24</v>
      </c>
      <c r="J34" s="169">
        <v>0</v>
      </c>
      <c r="K34" s="169">
        <v>36</v>
      </c>
      <c r="L34" s="169">
        <v>2</v>
      </c>
      <c r="M34" s="169">
        <v>0</v>
      </c>
      <c r="N34" s="169">
        <v>0</v>
      </c>
      <c r="O34" s="169">
        <v>0</v>
      </c>
      <c r="P34" s="169">
        <v>0</v>
      </c>
      <c r="Q34" s="169">
        <v>0</v>
      </c>
      <c r="R34" s="169">
        <v>0</v>
      </c>
      <c r="S34" s="169">
        <v>0</v>
      </c>
      <c r="T34" s="169">
        <v>0</v>
      </c>
      <c r="U34" s="169">
        <f t="shared" si="1"/>
        <v>125</v>
      </c>
      <c r="V34" s="170">
        <f t="shared" si="1"/>
        <v>13</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436</v>
      </c>
      <c r="D35" s="169">
        <f t="shared" ref="D35:T35" si="3">SUM(D36:D37)</f>
        <v>15</v>
      </c>
      <c r="E35" s="169">
        <f t="shared" si="3"/>
        <v>627</v>
      </c>
      <c r="F35" s="169">
        <f t="shared" si="3"/>
        <v>28</v>
      </c>
      <c r="G35" s="169">
        <f t="shared" si="3"/>
        <v>1426</v>
      </c>
      <c r="H35" s="169">
        <f t="shared" si="3"/>
        <v>52</v>
      </c>
      <c r="I35" s="169">
        <f t="shared" si="3"/>
        <v>3138</v>
      </c>
      <c r="J35" s="169">
        <f t="shared" si="3"/>
        <v>153</v>
      </c>
      <c r="K35" s="169">
        <f t="shared" si="3"/>
        <v>2227</v>
      </c>
      <c r="L35" s="169">
        <f t="shared" si="3"/>
        <v>77</v>
      </c>
      <c r="M35" s="169">
        <f t="shared" si="3"/>
        <v>1084</v>
      </c>
      <c r="N35" s="169">
        <f t="shared" si="3"/>
        <v>39</v>
      </c>
      <c r="O35" s="169">
        <f t="shared" si="3"/>
        <v>537</v>
      </c>
      <c r="P35" s="169">
        <f t="shared" si="3"/>
        <v>16</v>
      </c>
      <c r="Q35" s="169">
        <f t="shared" si="3"/>
        <v>0</v>
      </c>
      <c r="R35" s="169">
        <f t="shared" si="3"/>
        <v>0</v>
      </c>
      <c r="S35" s="169">
        <f t="shared" si="3"/>
        <v>0</v>
      </c>
      <c r="T35" s="169">
        <f t="shared" si="3"/>
        <v>0</v>
      </c>
      <c r="U35" s="169">
        <f t="shared" si="1"/>
        <v>9475</v>
      </c>
      <c r="V35" s="170">
        <f t="shared" si="1"/>
        <v>380</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0</v>
      </c>
      <c r="D36" s="167">
        <v>0</v>
      </c>
      <c r="E36" s="167">
        <v>0</v>
      </c>
      <c r="F36" s="167">
        <v>0</v>
      </c>
      <c r="G36" s="167">
        <v>0</v>
      </c>
      <c r="H36" s="167">
        <v>0</v>
      </c>
      <c r="I36" s="167">
        <v>0</v>
      </c>
      <c r="J36" s="167">
        <v>0</v>
      </c>
      <c r="K36" s="167">
        <v>0</v>
      </c>
      <c r="L36" s="167">
        <v>0</v>
      </c>
      <c r="M36" s="167">
        <v>0</v>
      </c>
      <c r="N36" s="167">
        <v>0</v>
      </c>
      <c r="O36" s="167">
        <v>0</v>
      </c>
      <c r="P36" s="167">
        <v>0</v>
      </c>
      <c r="Q36" s="167">
        <v>0</v>
      </c>
      <c r="R36" s="167">
        <v>0</v>
      </c>
      <c r="S36" s="167">
        <v>0</v>
      </c>
      <c r="T36" s="167">
        <v>0</v>
      </c>
      <c r="U36" s="167">
        <f t="shared" si="1"/>
        <v>0</v>
      </c>
      <c r="V36" s="168">
        <f t="shared" si="1"/>
        <v>0</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436</v>
      </c>
      <c r="D37" s="167">
        <v>15</v>
      </c>
      <c r="E37" s="167">
        <v>627</v>
      </c>
      <c r="F37" s="167">
        <v>28</v>
      </c>
      <c r="G37" s="167">
        <v>1426</v>
      </c>
      <c r="H37" s="167">
        <v>52</v>
      </c>
      <c r="I37" s="167">
        <v>3138</v>
      </c>
      <c r="J37" s="167">
        <v>153</v>
      </c>
      <c r="K37" s="167">
        <v>2227</v>
      </c>
      <c r="L37" s="167">
        <v>77</v>
      </c>
      <c r="M37" s="167">
        <v>1084</v>
      </c>
      <c r="N37" s="167">
        <v>39</v>
      </c>
      <c r="O37" s="167">
        <v>537</v>
      </c>
      <c r="P37" s="167">
        <v>16</v>
      </c>
      <c r="Q37" s="167">
        <v>0</v>
      </c>
      <c r="R37" s="167">
        <v>0</v>
      </c>
      <c r="S37" s="167">
        <v>0</v>
      </c>
      <c r="T37" s="167">
        <v>0</v>
      </c>
      <c r="U37" s="167">
        <f t="shared" si="1"/>
        <v>9475</v>
      </c>
      <c r="V37" s="168">
        <f t="shared" si="1"/>
        <v>380</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31234</v>
      </c>
      <c r="D38" s="169">
        <v>618</v>
      </c>
      <c r="E38" s="169">
        <v>23121</v>
      </c>
      <c r="F38" s="169">
        <v>360</v>
      </c>
      <c r="G38" s="169">
        <v>25561</v>
      </c>
      <c r="H38" s="169">
        <v>303</v>
      </c>
      <c r="I38" s="169">
        <v>28578</v>
      </c>
      <c r="J38" s="169">
        <v>379</v>
      </c>
      <c r="K38" s="169">
        <v>16494</v>
      </c>
      <c r="L38" s="169">
        <v>122</v>
      </c>
      <c r="M38" s="169">
        <v>12782</v>
      </c>
      <c r="N38" s="169">
        <v>50</v>
      </c>
      <c r="O38" s="169">
        <v>13244</v>
      </c>
      <c r="P38" s="169">
        <v>103</v>
      </c>
      <c r="Q38" s="169">
        <v>2263</v>
      </c>
      <c r="R38" s="169">
        <v>10</v>
      </c>
      <c r="S38" s="169">
        <v>1287</v>
      </c>
      <c r="T38" s="169">
        <v>8</v>
      </c>
      <c r="U38" s="169">
        <f t="shared" si="1"/>
        <v>154564</v>
      </c>
      <c r="V38" s="170">
        <f t="shared" si="1"/>
        <v>1953</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15583</v>
      </c>
      <c r="D39" s="169">
        <f t="shared" ref="D39:T39" si="4">SUM(D40:D42)</f>
        <v>3426</v>
      </c>
      <c r="E39" s="169">
        <f t="shared" si="4"/>
        <v>15751</v>
      </c>
      <c r="F39" s="169">
        <f t="shared" si="4"/>
        <v>3117</v>
      </c>
      <c r="G39" s="169">
        <f t="shared" si="4"/>
        <v>18402</v>
      </c>
      <c r="H39" s="169">
        <f t="shared" si="4"/>
        <v>3040</v>
      </c>
      <c r="I39" s="169">
        <f t="shared" si="4"/>
        <v>22706</v>
      </c>
      <c r="J39" s="169">
        <f t="shared" si="4"/>
        <v>3236</v>
      </c>
      <c r="K39" s="169">
        <f t="shared" si="4"/>
        <v>7755</v>
      </c>
      <c r="L39" s="169">
        <f t="shared" si="4"/>
        <v>1485</v>
      </c>
      <c r="M39" s="169">
        <f t="shared" si="4"/>
        <v>5319</v>
      </c>
      <c r="N39" s="169">
        <f t="shared" si="4"/>
        <v>1285</v>
      </c>
      <c r="O39" s="169">
        <f t="shared" si="4"/>
        <v>7618</v>
      </c>
      <c r="P39" s="169">
        <f t="shared" si="4"/>
        <v>1482</v>
      </c>
      <c r="Q39" s="169">
        <f t="shared" si="4"/>
        <v>4999</v>
      </c>
      <c r="R39" s="169">
        <f t="shared" si="4"/>
        <v>769</v>
      </c>
      <c r="S39" s="169">
        <f t="shared" si="4"/>
        <v>1428</v>
      </c>
      <c r="T39" s="169">
        <f t="shared" si="4"/>
        <v>220</v>
      </c>
      <c r="U39" s="169">
        <f t="shared" si="1"/>
        <v>99561</v>
      </c>
      <c r="V39" s="170">
        <f t="shared" si="1"/>
        <v>18060</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6684</v>
      </c>
      <c r="D40" s="167">
        <v>246</v>
      </c>
      <c r="E40" s="167">
        <v>5641</v>
      </c>
      <c r="F40" s="167">
        <v>210</v>
      </c>
      <c r="G40" s="167">
        <v>5923</v>
      </c>
      <c r="H40" s="167">
        <v>238</v>
      </c>
      <c r="I40" s="167">
        <v>7135</v>
      </c>
      <c r="J40" s="167">
        <v>295</v>
      </c>
      <c r="K40" s="167">
        <v>1807</v>
      </c>
      <c r="L40" s="167">
        <v>60</v>
      </c>
      <c r="M40" s="167">
        <v>1030</v>
      </c>
      <c r="N40" s="167">
        <v>104</v>
      </c>
      <c r="O40" s="167">
        <v>842</v>
      </c>
      <c r="P40" s="167">
        <v>197</v>
      </c>
      <c r="Q40" s="167">
        <v>0</v>
      </c>
      <c r="R40" s="167">
        <v>0</v>
      </c>
      <c r="S40" s="167">
        <v>0</v>
      </c>
      <c r="T40" s="167">
        <v>0</v>
      </c>
      <c r="U40" s="167">
        <f t="shared" si="1"/>
        <v>29062</v>
      </c>
      <c r="V40" s="168">
        <f t="shared" si="1"/>
        <v>1350</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3989</v>
      </c>
      <c r="D41" s="167">
        <v>572</v>
      </c>
      <c r="E41" s="167">
        <v>5210</v>
      </c>
      <c r="F41" s="167">
        <v>681</v>
      </c>
      <c r="G41" s="167">
        <v>7998</v>
      </c>
      <c r="H41" s="167">
        <v>1011</v>
      </c>
      <c r="I41" s="167">
        <v>11906</v>
      </c>
      <c r="J41" s="167">
        <v>1547</v>
      </c>
      <c r="K41" s="167">
        <v>5387</v>
      </c>
      <c r="L41" s="167">
        <v>1126</v>
      </c>
      <c r="M41" s="167">
        <v>3628</v>
      </c>
      <c r="N41" s="167">
        <v>796</v>
      </c>
      <c r="O41" s="167">
        <v>4841</v>
      </c>
      <c r="P41" s="167">
        <v>818</v>
      </c>
      <c r="Q41" s="167">
        <v>1664</v>
      </c>
      <c r="R41" s="167">
        <v>466</v>
      </c>
      <c r="S41" s="167">
        <v>0</v>
      </c>
      <c r="T41" s="167">
        <v>0</v>
      </c>
      <c r="U41" s="167">
        <f t="shared" si="1"/>
        <v>44623</v>
      </c>
      <c r="V41" s="168">
        <f t="shared" si="1"/>
        <v>7017</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4910</v>
      </c>
      <c r="D42" s="167">
        <v>2608</v>
      </c>
      <c r="E42" s="167">
        <v>4900</v>
      </c>
      <c r="F42" s="167">
        <v>2226</v>
      </c>
      <c r="G42" s="167">
        <v>4481</v>
      </c>
      <c r="H42" s="167">
        <v>1791</v>
      </c>
      <c r="I42" s="167">
        <v>3665</v>
      </c>
      <c r="J42" s="167">
        <v>1394</v>
      </c>
      <c r="K42" s="167">
        <v>561</v>
      </c>
      <c r="L42" s="167">
        <v>299</v>
      </c>
      <c r="M42" s="167">
        <v>661</v>
      </c>
      <c r="N42" s="167">
        <v>385</v>
      </c>
      <c r="O42" s="167">
        <v>1935</v>
      </c>
      <c r="P42" s="167">
        <v>467</v>
      </c>
      <c r="Q42" s="167">
        <v>3335</v>
      </c>
      <c r="R42" s="167">
        <v>303</v>
      </c>
      <c r="S42" s="167">
        <v>1428</v>
      </c>
      <c r="T42" s="167">
        <v>220</v>
      </c>
      <c r="U42" s="167">
        <f t="shared" si="1"/>
        <v>25876</v>
      </c>
      <c r="V42" s="168">
        <f t="shared" si="1"/>
        <v>9693</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SUM(C44:C46)</f>
        <v>7110</v>
      </c>
      <c r="D43" s="169">
        <f t="shared" ref="D43:T43" si="5">SUM(D44:D46)</f>
        <v>366</v>
      </c>
      <c r="E43" s="169">
        <f t="shared" si="5"/>
        <v>9337</v>
      </c>
      <c r="F43" s="169">
        <f t="shared" si="5"/>
        <v>389</v>
      </c>
      <c r="G43" s="169">
        <f t="shared" si="5"/>
        <v>12402</v>
      </c>
      <c r="H43" s="169">
        <f t="shared" si="5"/>
        <v>598</v>
      </c>
      <c r="I43" s="169">
        <f t="shared" si="5"/>
        <v>23976</v>
      </c>
      <c r="J43" s="169">
        <f t="shared" si="5"/>
        <v>1317</v>
      </c>
      <c r="K43" s="169">
        <f t="shared" si="5"/>
        <v>14398</v>
      </c>
      <c r="L43" s="169">
        <f t="shared" si="5"/>
        <v>1129</v>
      </c>
      <c r="M43" s="169">
        <f t="shared" si="5"/>
        <v>10885</v>
      </c>
      <c r="N43" s="169">
        <f t="shared" si="5"/>
        <v>1073</v>
      </c>
      <c r="O43" s="169">
        <f t="shared" si="5"/>
        <v>10281</v>
      </c>
      <c r="P43" s="169">
        <f t="shared" si="5"/>
        <v>1436</v>
      </c>
      <c r="Q43" s="169">
        <f t="shared" si="5"/>
        <v>2125</v>
      </c>
      <c r="R43" s="169">
        <f t="shared" si="5"/>
        <v>173</v>
      </c>
      <c r="S43" s="169">
        <f t="shared" si="5"/>
        <v>843</v>
      </c>
      <c r="T43" s="169">
        <f t="shared" si="5"/>
        <v>83</v>
      </c>
      <c r="U43" s="169">
        <f t="shared" ref="U43" si="6">U46+U45+U44</f>
        <v>91357</v>
      </c>
      <c r="V43" s="170">
        <f t="shared" si="1"/>
        <v>6564</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5854</v>
      </c>
      <c r="D44" s="167">
        <v>258</v>
      </c>
      <c r="E44" s="167">
        <v>7443</v>
      </c>
      <c r="F44" s="167">
        <v>281</v>
      </c>
      <c r="G44" s="167">
        <v>10025</v>
      </c>
      <c r="H44" s="167">
        <v>394</v>
      </c>
      <c r="I44" s="167">
        <v>19208</v>
      </c>
      <c r="J44" s="167">
        <v>816</v>
      </c>
      <c r="K44" s="167">
        <v>11269</v>
      </c>
      <c r="L44" s="167">
        <v>668</v>
      </c>
      <c r="M44" s="167">
        <v>6874</v>
      </c>
      <c r="N44" s="167">
        <v>380</v>
      </c>
      <c r="O44" s="167">
        <v>3579</v>
      </c>
      <c r="P44" s="167">
        <v>141</v>
      </c>
      <c r="Q44" s="167">
        <v>0</v>
      </c>
      <c r="R44" s="167">
        <v>0</v>
      </c>
      <c r="S44" s="167">
        <v>0</v>
      </c>
      <c r="T44" s="167">
        <v>0</v>
      </c>
      <c r="U44" s="167">
        <f t="shared" si="1"/>
        <v>64252</v>
      </c>
      <c r="V44" s="168">
        <f t="shared" si="1"/>
        <v>2938</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461</v>
      </c>
      <c r="D45" s="167">
        <v>48</v>
      </c>
      <c r="E45" s="167">
        <v>866</v>
      </c>
      <c r="F45" s="167">
        <v>56</v>
      </c>
      <c r="G45" s="167">
        <v>1235</v>
      </c>
      <c r="H45" s="167">
        <v>130</v>
      </c>
      <c r="I45" s="167">
        <v>3829</v>
      </c>
      <c r="J45" s="167">
        <v>428</v>
      </c>
      <c r="K45" s="167">
        <v>2534</v>
      </c>
      <c r="L45" s="167">
        <v>414</v>
      </c>
      <c r="M45" s="167">
        <v>3837</v>
      </c>
      <c r="N45" s="167">
        <v>681</v>
      </c>
      <c r="O45" s="167">
        <v>6593</v>
      </c>
      <c r="P45" s="167">
        <v>1295</v>
      </c>
      <c r="Q45" s="167">
        <v>1957</v>
      </c>
      <c r="R45" s="167">
        <v>165</v>
      </c>
      <c r="S45" s="167">
        <v>843</v>
      </c>
      <c r="T45" s="167">
        <v>83</v>
      </c>
      <c r="U45" s="167">
        <f t="shared" si="1"/>
        <v>22155</v>
      </c>
      <c r="V45" s="168">
        <f t="shared" si="1"/>
        <v>3300</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795</v>
      </c>
      <c r="D46" s="167">
        <v>60</v>
      </c>
      <c r="E46" s="167">
        <v>1028</v>
      </c>
      <c r="F46" s="167">
        <v>52</v>
      </c>
      <c r="G46" s="167">
        <v>1142</v>
      </c>
      <c r="H46" s="167">
        <v>74</v>
      </c>
      <c r="I46" s="167">
        <v>939</v>
      </c>
      <c r="J46" s="167">
        <v>73</v>
      </c>
      <c r="K46" s="167">
        <v>595</v>
      </c>
      <c r="L46" s="167">
        <v>47</v>
      </c>
      <c r="M46" s="167">
        <v>174</v>
      </c>
      <c r="N46" s="167">
        <v>12</v>
      </c>
      <c r="O46" s="167">
        <v>109</v>
      </c>
      <c r="P46" s="167">
        <v>0</v>
      </c>
      <c r="Q46" s="167">
        <v>168</v>
      </c>
      <c r="R46" s="167">
        <v>8</v>
      </c>
      <c r="S46" s="167">
        <v>0</v>
      </c>
      <c r="T46" s="167">
        <v>0</v>
      </c>
      <c r="U46" s="167">
        <f t="shared" si="1"/>
        <v>4950</v>
      </c>
      <c r="V46" s="168">
        <f t="shared" si="1"/>
        <v>326</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15556</v>
      </c>
      <c r="D47" s="169">
        <v>15902</v>
      </c>
      <c r="E47" s="169">
        <v>16357</v>
      </c>
      <c r="F47" s="169">
        <v>13552</v>
      </c>
      <c r="G47" s="169">
        <v>15590</v>
      </c>
      <c r="H47" s="169">
        <v>11762</v>
      </c>
      <c r="I47" s="169">
        <v>11240</v>
      </c>
      <c r="J47" s="169">
        <v>8586</v>
      </c>
      <c r="K47" s="169">
        <v>2645</v>
      </c>
      <c r="L47" s="169">
        <v>2101</v>
      </c>
      <c r="M47" s="169">
        <v>1457</v>
      </c>
      <c r="N47" s="169">
        <v>1553</v>
      </c>
      <c r="O47" s="169">
        <v>747</v>
      </c>
      <c r="P47" s="169">
        <v>955</v>
      </c>
      <c r="Q47" s="169">
        <v>457</v>
      </c>
      <c r="R47" s="169">
        <v>531</v>
      </c>
      <c r="S47" s="169">
        <v>1349</v>
      </c>
      <c r="T47" s="169">
        <v>1724</v>
      </c>
      <c r="U47" s="169">
        <f t="shared" si="1"/>
        <v>65398</v>
      </c>
      <c r="V47" s="170">
        <f t="shared" si="1"/>
        <v>56666</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137</v>
      </c>
      <c r="D48" s="169">
        <f t="shared" ref="D48:T48" si="7">SUM(D49:D52)</f>
        <v>83</v>
      </c>
      <c r="E48" s="169">
        <f t="shared" si="7"/>
        <v>100</v>
      </c>
      <c r="F48" s="169">
        <f t="shared" si="7"/>
        <v>51</v>
      </c>
      <c r="G48" s="169">
        <f t="shared" si="7"/>
        <v>210</v>
      </c>
      <c r="H48" s="169">
        <f t="shared" si="7"/>
        <v>96</v>
      </c>
      <c r="I48" s="169">
        <f t="shared" si="7"/>
        <v>289</v>
      </c>
      <c r="J48" s="169">
        <f t="shared" si="7"/>
        <v>97</v>
      </c>
      <c r="K48" s="169">
        <f t="shared" si="7"/>
        <v>66</v>
      </c>
      <c r="L48" s="169">
        <f t="shared" si="7"/>
        <v>44</v>
      </c>
      <c r="M48" s="169">
        <f t="shared" si="7"/>
        <v>96</v>
      </c>
      <c r="N48" s="169">
        <f t="shared" si="7"/>
        <v>52</v>
      </c>
      <c r="O48" s="169">
        <f t="shared" si="7"/>
        <v>264</v>
      </c>
      <c r="P48" s="169">
        <f t="shared" si="7"/>
        <v>33</v>
      </c>
      <c r="Q48" s="169">
        <f t="shared" si="7"/>
        <v>1</v>
      </c>
      <c r="R48" s="169">
        <f t="shared" si="7"/>
        <v>0</v>
      </c>
      <c r="S48" s="169">
        <f t="shared" si="7"/>
        <v>0</v>
      </c>
      <c r="T48" s="169">
        <f t="shared" si="7"/>
        <v>0</v>
      </c>
      <c r="U48" s="169">
        <f t="shared" si="1"/>
        <v>1163</v>
      </c>
      <c r="V48" s="170">
        <f t="shared" si="1"/>
        <v>456</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8</v>
      </c>
      <c r="D49" s="167">
        <v>12</v>
      </c>
      <c r="E49" s="167">
        <v>6</v>
      </c>
      <c r="F49" s="167">
        <v>8</v>
      </c>
      <c r="G49" s="167">
        <v>12</v>
      </c>
      <c r="H49" s="167">
        <v>8</v>
      </c>
      <c r="I49" s="167">
        <v>0</v>
      </c>
      <c r="J49" s="167">
        <v>2</v>
      </c>
      <c r="K49" s="167">
        <v>10</v>
      </c>
      <c r="L49" s="167">
        <v>17</v>
      </c>
      <c r="M49" s="167">
        <v>10</v>
      </c>
      <c r="N49" s="167">
        <v>0</v>
      </c>
      <c r="O49" s="167">
        <v>262</v>
      </c>
      <c r="P49" s="167">
        <v>31</v>
      </c>
      <c r="Q49" s="167">
        <v>0</v>
      </c>
      <c r="R49" s="167">
        <v>0</v>
      </c>
      <c r="S49" s="167">
        <v>0</v>
      </c>
      <c r="T49" s="167">
        <v>0</v>
      </c>
      <c r="U49" s="167">
        <f t="shared" si="1"/>
        <v>308</v>
      </c>
      <c r="V49" s="168">
        <f t="shared" si="1"/>
        <v>78</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39</v>
      </c>
      <c r="D50" s="167">
        <v>38</v>
      </c>
      <c r="E50" s="167">
        <v>47</v>
      </c>
      <c r="F50" s="167">
        <v>32</v>
      </c>
      <c r="G50" s="167">
        <v>76</v>
      </c>
      <c r="H50" s="167">
        <v>53</v>
      </c>
      <c r="I50" s="167">
        <v>82</v>
      </c>
      <c r="J50" s="167">
        <v>40</v>
      </c>
      <c r="K50" s="167">
        <v>0</v>
      </c>
      <c r="L50" s="167">
        <v>1</v>
      </c>
      <c r="M50" s="167">
        <v>0</v>
      </c>
      <c r="N50" s="167">
        <v>0</v>
      </c>
      <c r="O50" s="167">
        <v>0</v>
      </c>
      <c r="P50" s="167">
        <v>0</v>
      </c>
      <c r="Q50" s="167">
        <v>0</v>
      </c>
      <c r="R50" s="167">
        <v>0</v>
      </c>
      <c r="S50" s="167">
        <v>0</v>
      </c>
      <c r="T50" s="167">
        <v>0</v>
      </c>
      <c r="U50" s="167">
        <f t="shared" si="1"/>
        <v>244</v>
      </c>
      <c r="V50" s="168">
        <f t="shared" si="1"/>
        <v>164</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32</v>
      </c>
      <c r="D51" s="167">
        <v>0</v>
      </c>
      <c r="E51" s="167">
        <v>17</v>
      </c>
      <c r="F51" s="167">
        <v>1</v>
      </c>
      <c r="G51" s="167">
        <v>68</v>
      </c>
      <c r="H51" s="167">
        <v>3</v>
      </c>
      <c r="I51" s="167">
        <v>50</v>
      </c>
      <c r="J51" s="167">
        <v>0</v>
      </c>
      <c r="K51" s="167">
        <v>44</v>
      </c>
      <c r="L51" s="167">
        <v>0</v>
      </c>
      <c r="M51" s="167">
        <v>0</v>
      </c>
      <c r="N51" s="167">
        <v>0</v>
      </c>
      <c r="O51" s="167">
        <v>2</v>
      </c>
      <c r="P51" s="167">
        <v>0</v>
      </c>
      <c r="Q51" s="167">
        <v>0</v>
      </c>
      <c r="R51" s="167">
        <v>0</v>
      </c>
      <c r="S51" s="167">
        <v>0</v>
      </c>
      <c r="T51" s="167">
        <v>0</v>
      </c>
      <c r="U51" s="167">
        <f t="shared" si="1"/>
        <v>213</v>
      </c>
      <c r="V51" s="168">
        <f t="shared" si="1"/>
        <v>4</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58</v>
      </c>
      <c r="D52" s="167">
        <v>33</v>
      </c>
      <c r="E52" s="167">
        <v>30</v>
      </c>
      <c r="F52" s="167">
        <v>10</v>
      </c>
      <c r="G52" s="167">
        <v>54</v>
      </c>
      <c r="H52" s="167">
        <v>32</v>
      </c>
      <c r="I52" s="167">
        <v>157</v>
      </c>
      <c r="J52" s="167">
        <v>55</v>
      </c>
      <c r="K52" s="167">
        <v>12</v>
      </c>
      <c r="L52" s="167">
        <v>26</v>
      </c>
      <c r="M52" s="167">
        <v>86</v>
      </c>
      <c r="N52" s="167">
        <v>52</v>
      </c>
      <c r="O52" s="167">
        <v>0</v>
      </c>
      <c r="P52" s="167">
        <v>2</v>
      </c>
      <c r="Q52" s="167">
        <v>1</v>
      </c>
      <c r="R52" s="167">
        <v>0</v>
      </c>
      <c r="S52" s="167">
        <v>0</v>
      </c>
      <c r="T52" s="167">
        <v>0</v>
      </c>
      <c r="U52" s="167">
        <f t="shared" si="1"/>
        <v>398</v>
      </c>
      <c r="V52" s="168">
        <f t="shared" si="1"/>
        <v>210</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136</v>
      </c>
      <c r="D53" s="169">
        <v>399</v>
      </c>
      <c r="E53" s="169">
        <v>73</v>
      </c>
      <c r="F53" s="169">
        <v>259</v>
      </c>
      <c r="G53" s="169">
        <v>62</v>
      </c>
      <c r="H53" s="169">
        <v>108</v>
      </c>
      <c r="I53" s="169">
        <v>58</v>
      </c>
      <c r="J53" s="169">
        <v>50</v>
      </c>
      <c r="K53" s="169">
        <v>12</v>
      </c>
      <c r="L53" s="169">
        <v>6</v>
      </c>
      <c r="M53" s="169">
        <v>3</v>
      </c>
      <c r="N53" s="169">
        <v>3</v>
      </c>
      <c r="O53" s="169">
        <v>2</v>
      </c>
      <c r="P53" s="169">
        <v>7</v>
      </c>
      <c r="Q53" s="169">
        <v>0</v>
      </c>
      <c r="R53" s="169">
        <v>0</v>
      </c>
      <c r="S53" s="169">
        <v>15</v>
      </c>
      <c r="T53" s="169">
        <v>10</v>
      </c>
      <c r="U53" s="169">
        <f t="shared" si="1"/>
        <v>361</v>
      </c>
      <c r="V53" s="170">
        <f t="shared" si="1"/>
        <v>842</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1330</v>
      </c>
      <c r="D54" s="169">
        <v>2015</v>
      </c>
      <c r="E54" s="169">
        <v>320</v>
      </c>
      <c r="F54" s="169">
        <v>180</v>
      </c>
      <c r="G54" s="169">
        <v>352</v>
      </c>
      <c r="H54" s="169">
        <v>130</v>
      </c>
      <c r="I54" s="169">
        <v>721</v>
      </c>
      <c r="J54" s="169">
        <v>221</v>
      </c>
      <c r="K54" s="169">
        <v>763</v>
      </c>
      <c r="L54" s="169">
        <v>218</v>
      </c>
      <c r="M54" s="169">
        <v>206</v>
      </c>
      <c r="N54" s="169">
        <v>62</v>
      </c>
      <c r="O54" s="169">
        <v>0</v>
      </c>
      <c r="P54" s="169">
        <v>0</v>
      </c>
      <c r="Q54" s="169">
        <v>0</v>
      </c>
      <c r="R54" s="169">
        <v>0</v>
      </c>
      <c r="S54" s="169">
        <v>0</v>
      </c>
      <c r="T54" s="169">
        <v>0</v>
      </c>
      <c r="U54" s="169">
        <f t="shared" si="1"/>
        <v>3692</v>
      </c>
      <c r="V54" s="170">
        <f t="shared" si="1"/>
        <v>2826</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736</v>
      </c>
      <c r="D55" s="169">
        <f t="shared" ref="D55:T55" si="8">SUM(D56:D60)</f>
        <v>819</v>
      </c>
      <c r="E55" s="169">
        <f t="shared" si="8"/>
        <v>630</v>
      </c>
      <c r="F55" s="169">
        <f t="shared" si="8"/>
        <v>439</v>
      </c>
      <c r="G55" s="169">
        <f t="shared" si="8"/>
        <v>749</v>
      </c>
      <c r="H55" s="169">
        <f t="shared" si="8"/>
        <v>320</v>
      </c>
      <c r="I55" s="169">
        <f t="shared" si="8"/>
        <v>873</v>
      </c>
      <c r="J55" s="169">
        <f t="shared" si="8"/>
        <v>307</v>
      </c>
      <c r="K55" s="169">
        <f t="shared" si="8"/>
        <v>442</v>
      </c>
      <c r="L55" s="169">
        <f t="shared" si="8"/>
        <v>106</v>
      </c>
      <c r="M55" s="169">
        <f t="shared" si="8"/>
        <v>621</v>
      </c>
      <c r="N55" s="169">
        <f t="shared" si="8"/>
        <v>135</v>
      </c>
      <c r="O55" s="169">
        <f t="shared" si="8"/>
        <v>397</v>
      </c>
      <c r="P55" s="169">
        <f t="shared" si="8"/>
        <v>49</v>
      </c>
      <c r="Q55" s="169">
        <f t="shared" si="8"/>
        <v>1</v>
      </c>
      <c r="R55" s="169">
        <f t="shared" si="8"/>
        <v>0</v>
      </c>
      <c r="S55" s="169">
        <f t="shared" si="8"/>
        <v>0</v>
      </c>
      <c r="T55" s="169">
        <f t="shared" si="8"/>
        <v>0</v>
      </c>
      <c r="U55" s="169">
        <f t="shared" si="1"/>
        <v>4449</v>
      </c>
      <c r="V55" s="170">
        <f t="shared" si="1"/>
        <v>2175</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209</v>
      </c>
      <c r="D56" s="167">
        <v>569</v>
      </c>
      <c r="E56" s="167">
        <v>121</v>
      </c>
      <c r="F56" s="167">
        <v>274</v>
      </c>
      <c r="G56" s="167">
        <v>150</v>
      </c>
      <c r="H56" s="167">
        <v>174</v>
      </c>
      <c r="I56" s="167">
        <v>83</v>
      </c>
      <c r="J56" s="167">
        <v>70</v>
      </c>
      <c r="K56" s="167">
        <v>57</v>
      </c>
      <c r="L56" s="167">
        <v>15</v>
      </c>
      <c r="M56" s="167">
        <v>80</v>
      </c>
      <c r="N56" s="167">
        <v>21</v>
      </c>
      <c r="O56" s="167">
        <v>1</v>
      </c>
      <c r="P56" s="167">
        <v>2</v>
      </c>
      <c r="Q56" s="167">
        <v>0</v>
      </c>
      <c r="R56" s="167">
        <v>0</v>
      </c>
      <c r="S56" s="167">
        <v>0</v>
      </c>
      <c r="T56" s="167">
        <v>0</v>
      </c>
      <c r="U56" s="167">
        <f t="shared" si="1"/>
        <v>701</v>
      </c>
      <c r="V56" s="168">
        <f t="shared" si="1"/>
        <v>1125</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184</v>
      </c>
      <c r="D57" s="167">
        <v>53</v>
      </c>
      <c r="E57" s="167">
        <v>245</v>
      </c>
      <c r="F57" s="167">
        <v>46</v>
      </c>
      <c r="G57" s="167">
        <v>335</v>
      </c>
      <c r="H57" s="167">
        <v>42</v>
      </c>
      <c r="I57" s="167">
        <v>418</v>
      </c>
      <c r="J57" s="167">
        <v>95</v>
      </c>
      <c r="K57" s="167">
        <v>304</v>
      </c>
      <c r="L57" s="167">
        <v>33</v>
      </c>
      <c r="M57" s="167">
        <v>346</v>
      </c>
      <c r="N57" s="167">
        <v>60</v>
      </c>
      <c r="O57" s="167">
        <v>16</v>
      </c>
      <c r="P57" s="167">
        <v>13</v>
      </c>
      <c r="Q57" s="167">
        <v>1</v>
      </c>
      <c r="R57" s="167">
        <v>0</v>
      </c>
      <c r="S57" s="167">
        <v>0</v>
      </c>
      <c r="T57" s="167">
        <v>0</v>
      </c>
      <c r="U57" s="167">
        <f t="shared" si="1"/>
        <v>1849</v>
      </c>
      <c r="V57" s="168">
        <f t="shared" si="1"/>
        <v>342</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10</v>
      </c>
      <c r="D58" s="167">
        <v>5</v>
      </c>
      <c r="E58" s="167">
        <v>12</v>
      </c>
      <c r="F58" s="167">
        <v>8</v>
      </c>
      <c r="G58" s="167">
        <v>7</v>
      </c>
      <c r="H58" s="167">
        <v>2</v>
      </c>
      <c r="I58" s="167">
        <v>43</v>
      </c>
      <c r="J58" s="167">
        <v>19</v>
      </c>
      <c r="K58" s="167">
        <v>54</v>
      </c>
      <c r="L58" s="167">
        <v>10</v>
      </c>
      <c r="M58" s="167">
        <v>3</v>
      </c>
      <c r="N58" s="167">
        <v>5</v>
      </c>
      <c r="O58" s="167">
        <v>97</v>
      </c>
      <c r="P58" s="167">
        <v>13</v>
      </c>
      <c r="Q58" s="167">
        <v>0</v>
      </c>
      <c r="R58" s="167">
        <v>0</v>
      </c>
      <c r="S58" s="167">
        <v>0</v>
      </c>
      <c r="T58" s="167">
        <v>0</v>
      </c>
      <c r="U58" s="167">
        <f t="shared" si="1"/>
        <v>226</v>
      </c>
      <c r="V58" s="168">
        <f t="shared" si="1"/>
        <v>62</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175</v>
      </c>
      <c r="D59" s="167">
        <v>49</v>
      </c>
      <c r="E59" s="167">
        <v>143</v>
      </c>
      <c r="F59" s="167">
        <v>41</v>
      </c>
      <c r="G59" s="167">
        <v>167</v>
      </c>
      <c r="H59" s="167">
        <v>53</v>
      </c>
      <c r="I59" s="167">
        <v>184</v>
      </c>
      <c r="J59" s="167">
        <v>41</v>
      </c>
      <c r="K59" s="167">
        <v>0</v>
      </c>
      <c r="L59" s="167">
        <v>0</v>
      </c>
      <c r="M59" s="167">
        <v>167</v>
      </c>
      <c r="N59" s="167">
        <v>38</v>
      </c>
      <c r="O59" s="167">
        <v>283</v>
      </c>
      <c r="P59" s="167">
        <v>21</v>
      </c>
      <c r="Q59" s="167">
        <v>0</v>
      </c>
      <c r="R59" s="167">
        <v>0</v>
      </c>
      <c r="S59" s="167">
        <v>0</v>
      </c>
      <c r="T59" s="167">
        <v>0</v>
      </c>
      <c r="U59" s="167">
        <f t="shared" si="1"/>
        <v>1119</v>
      </c>
      <c r="V59" s="168">
        <f t="shared" si="1"/>
        <v>243</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158</v>
      </c>
      <c r="D60" s="167">
        <v>143</v>
      </c>
      <c r="E60" s="167">
        <v>109</v>
      </c>
      <c r="F60" s="167">
        <v>70</v>
      </c>
      <c r="G60" s="167">
        <v>90</v>
      </c>
      <c r="H60" s="167">
        <v>49</v>
      </c>
      <c r="I60" s="167">
        <v>145</v>
      </c>
      <c r="J60" s="167">
        <v>82</v>
      </c>
      <c r="K60" s="167">
        <v>27</v>
      </c>
      <c r="L60" s="167">
        <v>48</v>
      </c>
      <c r="M60" s="167">
        <v>25</v>
      </c>
      <c r="N60" s="167">
        <v>11</v>
      </c>
      <c r="O60" s="167">
        <v>0</v>
      </c>
      <c r="P60" s="167">
        <v>0</v>
      </c>
      <c r="Q60" s="167">
        <v>0</v>
      </c>
      <c r="R60" s="167">
        <v>0</v>
      </c>
      <c r="S60" s="167">
        <v>0</v>
      </c>
      <c r="T60" s="167">
        <v>0</v>
      </c>
      <c r="U60" s="167">
        <f t="shared" si="1"/>
        <v>554</v>
      </c>
      <c r="V60" s="168">
        <f t="shared" si="1"/>
        <v>403</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6059</v>
      </c>
      <c r="D61" s="169">
        <f t="shared" ref="D61:T61" si="9">SUM(D62:D65)</f>
        <v>1999</v>
      </c>
      <c r="E61" s="169">
        <f t="shared" si="9"/>
        <v>4822</v>
      </c>
      <c r="F61" s="169">
        <f t="shared" si="9"/>
        <v>2759</v>
      </c>
      <c r="G61" s="169">
        <f t="shared" si="9"/>
        <v>6182</v>
      </c>
      <c r="H61" s="169">
        <f t="shared" si="9"/>
        <v>6040</v>
      </c>
      <c r="I61" s="169">
        <f t="shared" si="9"/>
        <v>16134</v>
      </c>
      <c r="J61" s="169">
        <f t="shared" si="9"/>
        <v>25995</v>
      </c>
      <c r="K61" s="169">
        <f t="shared" si="9"/>
        <v>18788</v>
      </c>
      <c r="L61" s="169">
        <f t="shared" si="9"/>
        <v>44185</v>
      </c>
      <c r="M61" s="169">
        <f t="shared" si="9"/>
        <v>17087</v>
      </c>
      <c r="N61" s="169">
        <f t="shared" si="9"/>
        <v>37857</v>
      </c>
      <c r="O61" s="169">
        <f t="shared" si="9"/>
        <v>18189</v>
      </c>
      <c r="P61" s="169">
        <f t="shared" si="9"/>
        <v>27158</v>
      </c>
      <c r="Q61" s="169">
        <f t="shared" si="9"/>
        <v>12579</v>
      </c>
      <c r="R61" s="169">
        <f t="shared" si="9"/>
        <v>11864</v>
      </c>
      <c r="S61" s="169">
        <f t="shared" si="9"/>
        <v>23660</v>
      </c>
      <c r="T61" s="169">
        <f t="shared" si="9"/>
        <v>13071</v>
      </c>
      <c r="U61" s="169">
        <f t="shared" si="1"/>
        <v>123500</v>
      </c>
      <c r="V61" s="170">
        <f t="shared" si="1"/>
        <v>170928</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503</v>
      </c>
      <c r="D62" s="167">
        <v>77</v>
      </c>
      <c r="E62" s="167">
        <v>539</v>
      </c>
      <c r="F62" s="167">
        <v>40</v>
      </c>
      <c r="G62" s="167">
        <v>593</v>
      </c>
      <c r="H62" s="167">
        <v>52</v>
      </c>
      <c r="I62" s="167">
        <v>934</v>
      </c>
      <c r="J62" s="167">
        <v>80</v>
      </c>
      <c r="K62" s="167">
        <v>796</v>
      </c>
      <c r="L62" s="167">
        <v>44</v>
      </c>
      <c r="M62" s="167">
        <v>189</v>
      </c>
      <c r="N62" s="167">
        <v>1</v>
      </c>
      <c r="O62" s="167">
        <v>0</v>
      </c>
      <c r="P62" s="167">
        <v>0</v>
      </c>
      <c r="Q62" s="167">
        <v>0</v>
      </c>
      <c r="R62" s="167">
        <v>0</v>
      </c>
      <c r="S62" s="167">
        <v>0</v>
      </c>
      <c r="T62" s="167">
        <v>0</v>
      </c>
      <c r="U62" s="167">
        <f t="shared" si="1"/>
        <v>3554</v>
      </c>
      <c r="V62" s="168">
        <f t="shared" si="1"/>
        <v>294</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103</v>
      </c>
      <c r="D63" s="167">
        <v>64</v>
      </c>
      <c r="E63" s="167">
        <v>456</v>
      </c>
      <c r="F63" s="167">
        <v>109</v>
      </c>
      <c r="G63" s="167">
        <v>1885</v>
      </c>
      <c r="H63" s="167">
        <v>637</v>
      </c>
      <c r="I63" s="167">
        <v>9048</v>
      </c>
      <c r="J63" s="167">
        <v>3997</v>
      </c>
      <c r="K63" s="167">
        <v>13394</v>
      </c>
      <c r="L63" s="167">
        <v>7272</v>
      </c>
      <c r="M63" s="167">
        <v>12631</v>
      </c>
      <c r="N63" s="167">
        <v>6063</v>
      </c>
      <c r="O63" s="167">
        <v>12167</v>
      </c>
      <c r="P63" s="167">
        <v>6596</v>
      </c>
      <c r="Q63" s="167">
        <v>3785</v>
      </c>
      <c r="R63" s="167">
        <v>981</v>
      </c>
      <c r="S63" s="167">
        <v>14146</v>
      </c>
      <c r="T63" s="167">
        <v>1997</v>
      </c>
      <c r="U63" s="167">
        <f t="shared" si="1"/>
        <v>67615</v>
      </c>
      <c r="V63" s="168">
        <f t="shared" si="1"/>
        <v>27716</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42</v>
      </c>
      <c r="D64" s="167">
        <v>20</v>
      </c>
      <c r="E64" s="167">
        <v>67</v>
      </c>
      <c r="F64" s="167">
        <v>23</v>
      </c>
      <c r="G64" s="167">
        <v>65</v>
      </c>
      <c r="H64" s="167">
        <v>12</v>
      </c>
      <c r="I64" s="167">
        <v>115</v>
      </c>
      <c r="J64" s="167">
        <v>17</v>
      </c>
      <c r="K64" s="167">
        <v>84</v>
      </c>
      <c r="L64" s="167">
        <v>9</v>
      </c>
      <c r="M64" s="167">
        <v>48</v>
      </c>
      <c r="N64" s="167">
        <v>20</v>
      </c>
      <c r="O64" s="167">
        <v>0</v>
      </c>
      <c r="P64" s="167">
        <v>0</v>
      </c>
      <c r="Q64" s="167">
        <v>0</v>
      </c>
      <c r="R64" s="167">
        <v>0</v>
      </c>
      <c r="S64" s="167">
        <v>0</v>
      </c>
      <c r="T64" s="167">
        <v>0</v>
      </c>
      <c r="U64" s="167">
        <f t="shared" si="1"/>
        <v>421</v>
      </c>
      <c r="V64" s="168">
        <f t="shared" si="1"/>
        <v>101</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5411</v>
      </c>
      <c r="D65" s="167">
        <v>1838</v>
      </c>
      <c r="E65" s="167">
        <v>3760</v>
      </c>
      <c r="F65" s="167">
        <v>2587</v>
      </c>
      <c r="G65" s="167">
        <v>3639</v>
      </c>
      <c r="H65" s="167">
        <v>5339</v>
      </c>
      <c r="I65" s="167">
        <v>6037</v>
      </c>
      <c r="J65" s="167">
        <v>21901</v>
      </c>
      <c r="K65" s="167">
        <v>4514</v>
      </c>
      <c r="L65" s="167">
        <v>36860</v>
      </c>
      <c r="M65" s="167">
        <v>4219</v>
      </c>
      <c r="N65" s="167">
        <v>31773</v>
      </c>
      <c r="O65" s="167">
        <v>6022</v>
      </c>
      <c r="P65" s="167">
        <v>20562</v>
      </c>
      <c r="Q65" s="167">
        <v>8794</v>
      </c>
      <c r="R65" s="167">
        <v>10883</v>
      </c>
      <c r="S65" s="167">
        <v>9514</v>
      </c>
      <c r="T65" s="167">
        <v>11074</v>
      </c>
      <c r="U65" s="167">
        <f t="shared" si="1"/>
        <v>51910</v>
      </c>
      <c r="V65" s="168">
        <f t="shared" si="1"/>
        <v>142817</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2</v>
      </c>
      <c r="D66" s="169">
        <v>29</v>
      </c>
      <c r="E66" s="169">
        <v>6</v>
      </c>
      <c r="F66" s="169">
        <v>24</v>
      </c>
      <c r="G66" s="169">
        <v>3</v>
      </c>
      <c r="H66" s="169">
        <v>23</v>
      </c>
      <c r="I66" s="169">
        <v>16</v>
      </c>
      <c r="J66" s="169">
        <v>9</v>
      </c>
      <c r="K66" s="169">
        <v>9</v>
      </c>
      <c r="L66" s="169">
        <v>51</v>
      </c>
      <c r="M66" s="169">
        <v>7</v>
      </c>
      <c r="N66" s="169">
        <v>18</v>
      </c>
      <c r="O66" s="169">
        <v>18</v>
      </c>
      <c r="P66" s="169">
        <v>72</v>
      </c>
      <c r="Q66" s="169">
        <v>11</v>
      </c>
      <c r="R66" s="169">
        <v>15</v>
      </c>
      <c r="S66" s="169">
        <v>0</v>
      </c>
      <c r="T66" s="169">
        <v>0</v>
      </c>
      <c r="U66" s="169">
        <f t="shared" si="1"/>
        <v>72</v>
      </c>
      <c r="V66" s="170">
        <f t="shared" si="1"/>
        <v>241</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60</v>
      </c>
      <c r="D67" s="169">
        <v>72</v>
      </c>
      <c r="E67" s="169">
        <v>92</v>
      </c>
      <c r="F67" s="169">
        <v>83</v>
      </c>
      <c r="G67" s="169">
        <v>164</v>
      </c>
      <c r="H67" s="169">
        <v>90</v>
      </c>
      <c r="I67" s="169">
        <v>154</v>
      </c>
      <c r="J67" s="169">
        <v>183</v>
      </c>
      <c r="K67" s="169">
        <v>121</v>
      </c>
      <c r="L67" s="169">
        <v>76</v>
      </c>
      <c r="M67" s="169">
        <v>53</v>
      </c>
      <c r="N67" s="169">
        <v>53</v>
      </c>
      <c r="O67" s="169">
        <v>12</v>
      </c>
      <c r="P67" s="169">
        <v>20</v>
      </c>
      <c r="Q67" s="169">
        <v>0</v>
      </c>
      <c r="R67" s="169">
        <v>0</v>
      </c>
      <c r="S67" s="169">
        <v>0</v>
      </c>
      <c r="T67" s="169">
        <v>0</v>
      </c>
      <c r="U67" s="169">
        <f t="shared" si="1"/>
        <v>656</v>
      </c>
      <c r="V67" s="170">
        <f t="shared" si="1"/>
        <v>577</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374</v>
      </c>
      <c r="D68" s="169">
        <f t="shared" ref="D68:T68" si="10">SUM(D69:D71)</f>
        <v>1138</v>
      </c>
      <c r="E68" s="169">
        <f t="shared" si="10"/>
        <v>711</v>
      </c>
      <c r="F68" s="169">
        <f t="shared" si="10"/>
        <v>1001</v>
      </c>
      <c r="G68" s="169">
        <f t="shared" si="10"/>
        <v>1632</v>
      </c>
      <c r="H68" s="169">
        <f t="shared" si="10"/>
        <v>2078</v>
      </c>
      <c r="I68" s="169">
        <f t="shared" si="10"/>
        <v>3816</v>
      </c>
      <c r="J68" s="169">
        <f t="shared" si="10"/>
        <v>6140</v>
      </c>
      <c r="K68" s="169">
        <f t="shared" si="10"/>
        <v>5705</v>
      </c>
      <c r="L68" s="169">
        <f t="shared" si="10"/>
        <v>11287</v>
      </c>
      <c r="M68" s="169">
        <f t="shared" si="10"/>
        <v>7540</v>
      </c>
      <c r="N68" s="169">
        <f t="shared" si="10"/>
        <v>14070</v>
      </c>
      <c r="O68" s="169">
        <f t="shared" si="10"/>
        <v>10186</v>
      </c>
      <c r="P68" s="169">
        <f t="shared" si="10"/>
        <v>16622</v>
      </c>
      <c r="Q68" s="169">
        <f t="shared" si="10"/>
        <v>5894</v>
      </c>
      <c r="R68" s="169">
        <f t="shared" si="10"/>
        <v>20504</v>
      </c>
      <c r="S68" s="169">
        <f t="shared" si="10"/>
        <v>1725</v>
      </c>
      <c r="T68" s="169">
        <f t="shared" si="10"/>
        <v>5973</v>
      </c>
      <c r="U68" s="169">
        <f t="shared" si="1"/>
        <v>37583</v>
      </c>
      <c r="V68" s="170">
        <f t="shared" si="1"/>
        <v>78813</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151</v>
      </c>
      <c r="D69" s="167">
        <v>795</v>
      </c>
      <c r="E69" s="167">
        <v>193</v>
      </c>
      <c r="F69" s="167">
        <v>278</v>
      </c>
      <c r="G69" s="167">
        <v>297</v>
      </c>
      <c r="H69" s="167">
        <v>339</v>
      </c>
      <c r="I69" s="167">
        <v>489</v>
      </c>
      <c r="J69" s="167">
        <v>380</v>
      </c>
      <c r="K69" s="167">
        <v>444</v>
      </c>
      <c r="L69" s="167">
        <v>315</v>
      </c>
      <c r="M69" s="167">
        <v>499</v>
      </c>
      <c r="N69" s="167">
        <v>668</v>
      </c>
      <c r="O69" s="167">
        <v>767</v>
      </c>
      <c r="P69" s="167">
        <v>2093</v>
      </c>
      <c r="Q69" s="167">
        <v>1058</v>
      </c>
      <c r="R69" s="167">
        <v>2995</v>
      </c>
      <c r="S69" s="167">
        <v>1223</v>
      </c>
      <c r="T69" s="167">
        <v>3967</v>
      </c>
      <c r="U69" s="167">
        <f t="shared" si="1"/>
        <v>5121</v>
      </c>
      <c r="V69" s="168">
        <f t="shared" si="1"/>
        <v>11830</v>
      </c>
      <c r="W69" s="284"/>
      <c r="X69" s="284"/>
      <c r="Y69" s="284"/>
    </row>
    <row r="70" spans="1:42" ht="21" customHeight="1" x14ac:dyDescent="0.25">
      <c r="A70" s="162"/>
      <c r="B70" s="166" t="s">
        <v>166</v>
      </c>
      <c r="C70" s="167">
        <v>58</v>
      </c>
      <c r="D70" s="167">
        <v>142</v>
      </c>
      <c r="E70" s="167">
        <v>85</v>
      </c>
      <c r="F70" s="167">
        <v>186</v>
      </c>
      <c r="G70" s="167">
        <v>295</v>
      </c>
      <c r="H70" s="167">
        <v>583</v>
      </c>
      <c r="I70" s="167">
        <v>1085</v>
      </c>
      <c r="J70" s="167">
        <v>2652</v>
      </c>
      <c r="K70" s="167">
        <v>2012</v>
      </c>
      <c r="L70" s="167">
        <v>7236</v>
      </c>
      <c r="M70" s="167">
        <v>1444</v>
      </c>
      <c r="N70" s="167">
        <v>6160</v>
      </c>
      <c r="O70" s="167">
        <v>311</v>
      </c>
      <c r="P70" s="167">
        <v>1116</v>
      </c>
      <c r="Q70" s="167">
        <v>36</v>
      </c>
      <c r="R70" s="167">
        <v>76</v>
      </c>
      <c r="S70" s="167">
        <v>0</v>
      </c>
      <c r="T70" s="167">
        <v>0</v>
      </c>
      <c r="U70" s="167">
        <f t="shared" si="1"/>
        <v>5326</v>
      </c>
      <c r="V70" s="168">
        <f t="shared" si="1"/>
        <v>18151</v>
      </c>
      <c r="W70" s="284"/>
      <c r="X70" s="284"/>
      <c r="Y70" s="284"/>
    </row>
    <row r="71" spans="1:42" ht="21" customHeight="1" x14ac:dyDescent="0.25">
      <c r="A71" s="162"/>
      <c r="B71" s="166" t="s">
        <v>167</v>
      </c>
      <c r="C71" s="167">
        <v>165</v>
      </c>
      <c r="D71" s="167">
        <v>201</v>
      </c>
      <c r="E71" s="167">
        <v>433</v>
      </c>
      <c r="F71" s="167">
        <v>537</v>
      </c>
      <c r="G71" s="167">
        <v>1040</v>
      </c>
      <c r="H71" s="167">
        <v>1156</v>
      </c>
      <c r="I71" s="167">
        <v>2242</v>
      </c>
      <c r="J71" s="167">
        <v>3108</v>
      </c>
      <c r="K71" s="167">
        <v>3249</v>
      </c>
      <c r="L71" s="167">
        <v>3736</v>
      </c>
      <c r="M71" s="167">
        <v>5597</v>
      </c>
      <c r="N71" s="167">
        <v>7242</v>
      </c>
      <c r="O71" s="167">
        <v>9108</v>
      </c>
      <c r="P71" s="167">
        <v>13413</v>
      </c>
      <c r="Q71" s="167">
        <v>4800</v>
      </c>
      <c r="R71" s="167">
        <v>17433</v>
      </c>
      <c r="S71" s="167">
        <v>502</v>
      </c>
      <c r="T71" s="167">
        <v>2006</v>
      </c>
      <c r="U71" s="167">
        <f t="shared" si="1"/>
        <v>27136</v>
      </c>
      <c r="V71" s="168">
        <f t="shared" si="1"/>
        <v>48832</v>
      </c>
      <c r="W71" s="284"/>
      <c r="X71" s="284"/>
      <c r="Y71" s="284"/>
    </row>
    <row r="72" spans="1:42" ht="25.5" customHeight="1" x14ac:dyDescent="0.25">
      <c r="A72" s="162" t="s">
        <v>168</v>
      </c>
      <c r="B72" s="163" t="s">
        <v>169</v>
      </c>
      <c r="C72" s="169">
        <f>SUM(C73:C74)</f>
        <v>1126</v>
      </c>
      <c r="D72" s="169">
        <f t="shared" ref="D72:T72" si="11">SUM(D73:D74)</f>
        <v>851</v>
      </c>
      <c r="E72" s="169">
        <f t="shared" si="11"/>
        <v>1111</v>
      </c>
      <c r="F72" s="169">
        <f t="shared" si="11"/>
        <v>724</v>
      </c>
      <c r="G72" s="169">
        <f t="shared" si="11"/>
        <v>1217</v>
      </c>
      <c r="H72" s="169">
        <f t="shared" si="11"/>
        <v>718</v>
      </c>
      <c r="I72" s="169">
        <f t="shared" si="11"/>
        <v>1090</v>
      </c>
      <c r="J72" s="169">
        <f t="shared" si="11"/>
        <v>725</v>
      </c>
      <c r="K72" s="169">
        <f t="shared" si="11"/>
        <v>478</v>
      </c>
      <c r="L72" s="169">
        <f t="shared" si="11"/>
        <v>197</v>
      </c>
      <c r="M72" s="169">
        <f t="shared" si="11"/>
        <v>350</v>
      </c>
      <c r="N72" s="169">
        <f t="shared" si="11"/>
        <v>102</v>
      </c>
      <c r="O72" s="169">
        <f t="shared" si="11"/>
        <v>325</v>
      </c>
      <c r="P72" s="169">
        <f t="shared" si="11"/>
        <v>228</v>
      </c>
      <c r="Q72" s="169">
        <f t="shared" si="11"/>
        <v>0</v>
      </c>
      <c r="R72" s="169">
        <f t="shared" si="11"/>
        <v>0</v>
      </c>
      <c r="S72" s="169">
        <f t="shared" si="11"/>
        <v>0</v>
      </c>
      <c r="T72" s="169">
        <f t="shared" si="11"/>
        <v>0</v>
      </c>
      <c r="U72" s="169">
        <f t="shared" si="1"/>
        <v>5697</v>
      </c>
      <c r="V72" s="170">
        <f t="shared" si="1"/>
        <v>3545</v>
      </c>
      <c r="W72" s="284"/>
      <c r="X72" s="284"/>
      <c r="Y72" s="284"/>
    </row>
    <row r="73" spans="1:42" s="257" customFormat="1" ht="19.5" customHeight="1" x14ac:dyDescent="0.25">
      <c r="A73" s="162"/>
      <c r="B73" s="166" t="s">
        <v>170</v>
      </c>
      <c r="C73" s="167">
        <v>312</v>
      </c>
      <c r="D73" s="167">
        <v>118</v>
      </c>
      <c r="E73" s="167">
        <v>419</v>
      </c>
      <c r="F73" s="167">
        <v>203</v>
      </c>
      <c r="G73" s="167">
        <v>332</v>
      </c>
      <c r="H73" s="167">
        <v>207</v>
      </c>
      <c r="I73" s="167">
        <v>345</v>
      </c>
      <c r="J73" s="167">
        <v>212</v>
      </c>
      <c r="K73" s="167">
        <v>218</v>
      </c>
      <c r="L73" s="167">
        <v>94</v>
      </c>
      <c r="M73" s="167">
        <v>157</v>
      </c>
      <c r="N73" s="167">
        <v>48</v>
      </c>
      <c r="O73" s="167">
        <v>305</v>
      </c>
      <c r="P73" s="167">
        <v>224</v>
      </c>
      <c r="Q73" s="167">
        <v>0</v>
      </c>
      <c r="R73" s="167">
        <v>0</v>
      </c>
      <c r="S73" s="167">
        <v>0</v>
      </c>
      <c r="T73" s="167">
        <v>0</v>
      </c>
      <c r="U73" s="167">
        <f t="shared" si="1"/>
        <v>2088</v>
      </c>
      <c r="V73" s="168">
        <f t="shared" si="1"/>
        <v>1106</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814</v>
      </c>
      <c r="D74" s="167">
        <v>733</v>
      </c>
      <c r="E74" s="167">
        <v>692</v>
      </c>
      <c r="F74" s="167">
        <v>521</v>
      </c>
      <c r="G74" s="167">
        <v>885</v>
      </c>
      <c r="H74" s="167">
        <v>511</v>
      </c>
      <c r="I74" s="167">
        <v>745</v>
      </c>
      <c r="J74" s="167">
        <v>513</v>
      </c>
      <c r="K74" s="167">
        <v>260</v>
      </c>
      <c r="L74" s="167">
        <v>103</v>
      </c>
      <c r="M74" s="167">
        <v>193</v>
      </c>
      <c r="N74" s="167">
        <v>54</v>
      </c>
      <c r="O74" s="167">
        <v>20</v>
      </c>
      <c r="P74" s="167">
        <v>4</v>
      </c>
      <c r="Q74" s="167">
        <v>0</v>
      </c>
      <c r="R74" s="167">
        <v>0</v>
      </c>
      <c r="S74" s="167">
        <v>0</v>
      </c>
      <c r="T74" s="167">
        <v>0</v>
      </c>
      <c r="U74" s="167">
        <f t="shared" ref="U74:V80" si="12">C74+E74+G74+I74+K74+M74+O74+Q74+S74</f>
        <v>3609</v>
      </c>
      <c r="V74" s="168">
        <f t="shared" si="12"/>
        <v>2439</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2209</v>
      </c>
      <c r="D75" s="169">
        <f t="shared" ref="D75:T75" si="13">SUM(D76:D78)</f>
        <v>7170</v>
      </c>
      <c r="E75" s="169">
        <f t="shared" si="13"/>
        <v>1392</v>
      </c>
      <c r="F75" s="169">
        <f t="shared" si="13"/>
        <v>2593</v>
      </c>
      <c r="G75" s="169">
        <f t="shared" si="13"/>
        <v>1162</v>
      </c>
      <c r="H75" s="169">
        <f t="shared" si="13"/>
        <v>1522</v>
      </c>
      <c r="I75" s="169">
        <f t="shared" si="13"/>
        <v>1310</v>
      </c>
      <c r="J75" s="169">
        <f t="shared" si="13"/>
        <v>1577</v>
      </c>
      <c r="K75" s="169">
        <f t="shared" si="13"/>
        <v>562</v>
      </c>
      <c r="L75" s="169">
        <f t="shared" si="13"/>
        <v>1573</v>
      </c>
      <c r="M75" s="169">
        <f t="shared" si="13"/>
        <v>557</v>
      </c>
      <c r="N75" s="169">
        <f t="shared" si="13"/>
        <v>1165</v>
      </c>
      <c r="O75" s="169">
        <f t="shared" si="13"/>
        <v>170</v>
      </c>
      <c r="P75" s="169">
        <f t="shared" si="13"/>
        <v>517</v>
      </c>
      <c r="Q75" s="169">
        <f t="shared" si="13"/>
        <v>0</v>
      </c>
      <c r="R75" s="169">
        <f t="shared" si="13"/>
        <v>0</v>
      </c>
      <c r="S75" s="169">
        <f t="shared" si="13"/>
        <v>0</v>
      </c>
      <c r="T75" s="169">
        <f t="shared" si="13"/>
        <v>0</v>
      </c>
      <c r="U75" s="169">
        <f t="shared" si="12"/>
        <v>7362</v>
      </c>
      <c r="V75" s="170">
        <f t="shared" si="12"/>
        <v>16117</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303</v>
      </c>
      <c r="D76" s="167">
        <v>942</v>
      </c>
      <c r="E76" s="167">
        <v>214</v>
      </c>
      <c r="F76" s="167">
        <v>376</v>
      </c>
      <c r="G76" s="167">
        <v>290</v>
      </c>
      <c r="H76" s="167">
        <v>357</v>
      </c>
      <c r="I76" s="167">
        <v>304</v>
      </c>
      <c r="J76" s="167">
        <v>229</v>
      </c>
      <c r="K76" s="167">
        <v>136</v>
      </c>
      <c r="L76" s="167">
        <v>143</v>
      </c>
      <c r="M76" s="167">
        <v>11</v>
      </c>
      <c r="N76" s="167">
        <v>5</v>
      </c>
      <c r="O76" s="167">
        <v>0</v>
      </c>
      <c r="P76" s="167">
        <v>0</v>
      </c>
      <c r="Q76" s="167">
        <v>0</v>
      </c>
      <c r="R76" s="167">
        <v>0</v>
      </c>
      <c r="S76" s="167">
        <v>0</v>
      </c>
      <c r="T76" s="167">
        <v>0</v>
      </c>
      <c r="U76" s="167">
        <f t="shared" si="12"/>
        <v>1258</v>
      </c>
      <c r="V76" s="168">
        <f t="shared" si="12"/>
        <v>2052</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329</v>
      </c>
      <c r="D77" s="167">
        <v>92</v>
      </c>
      <c r="E77" s="167">
        <v>120</v>
      </c>
      <c r="F77" s="167">
        <v>13</v>
      </c>
      <c r="G77" s="167">
        <v>71</v>
      </c>
      <c r="H77" s="167">
        <v>12</v>
      </c>
      <c r="I77" s="167">
        <v>84</v>
      </c>
      <c r="J77" s="167">
        <v>15</v>
      </c>
      <c r="K77" s="167">
        <v>69</v>
      </c>
      <c r="L77" s="167">
        <v>11</v>
      </c>
      <c r="M77" s="167">
        <v>0</v>
      </c>
      <c r="N77" s="167">
        <v>0</v>
      </c>
      <c r="O77" s="167">
        <v>0</v>
      </c>
      <c r="P77" s="167">
        <v>0</v>
      </c>
      <c r="Q77" s="167">
        <v>0</v>
      </c>
      <c r="R77" s="167">
        <v>0</v>
      </c>
      <c r="S77" s="167">
        <v>0</v>
      </c>
      <c r="T77" s="167">
        <v>0</v>
      </c>
      <c r="U77" s="167">
        <f t="shared" si="12"/>
        <v>673</v>
      </c>
      <c r="V77" s="168">
        <f t="shared" si="12"/>
        <v>143</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1577</v>
      </c>
      <c r="D78" s="167">
        <v>6136</v>
      </c>
      <c r="E78" s="167">
        <v>1058</v>
      </c>
      <c r="F78" s="167">
        <v>2204</v>
      </c>
      <c r="G78" s="167">
        <v>801</v>
      </c>
      <c r="H78" s="167">
        <v>1153</v>
      </c>
      <c r="I78" s="167">
        <v>922</v>
      </c>
      <c r="J78" s="167">
        <v>1333</v>
      </c>
      <c r="K78" s="167">
        <v>357</v>
      </c>
      <c r="L78" s="167">
        <v>1419</v>
      </c>
      <c r="M78" s="167">
        <v>546</v>
      </c>
      <c r="N78" s="167">
        <v>1160</v>
      </c>
      <c r="O78" s="167">
        <v>170</v>
      </c>
      <c r="P78" s="167">
        <v>517</v>
      </c>
      <c r="Q78" s="167">
        <v>0</v>
      </c>
      <c r="R78" s="167">
        <v>0</v>
      </c>
      <c r="S78" s="167">
        <v>0</v>
      </c>
      <c r="T78" s="167">
        <v>0</v>
      </c>
      <c r="U78" s="167">
        <f t="shared" si="12"/>
        <v>5431</v>
      </c>
      <c r="V78" s="168">
        <f t="shared" si="12"/>
        <v>13922</v>
      </c>
      <c r="W78" s="284"/>
      <c r="X78" s="284"/>
      <c r="Y78" s="284"/>
    </row>
    <row r="79" spans="1:42" ht="25.5" customHeight="1" x14ac:dyDescent="0.25">
      <c r="A79" s="162" t="s">
        <v>177</v>
      </c>
      <c r="B79" s="163" t="s">
        <v>178</v>
      </c>
      <c r="C79" s="169">
        <v>390</v>
      </c>
      <c r="D79" s="169">
        <v>685</v>
      </c>
      <c r="E79" s="169">
        <v>58</v>
      </c>
      <c r="F79" s="169">
        <v>45</v>
      </c>
      <c r="G79" s="169">
        <v>9</v>
      </c>
      <c r="H79" s="169">
        <v>3</v>
      </c>
      <c r="I79" s="169">
        <v>0</v>
      </c>
      <c r="J79" s="169">
        <v>0</v>
      </c>
      <c r="K79" s="169">
        <v>0</v>
      </c>
      <c r="L79" s="169">
        <v>0</v>
      </c>
      <c r="M79" s="169">
        <v>0</v>
      </c>
      <c r="N79" s="169">
        <v>0</v>
      </c>
      <c r="O79" s="169">
        <v>0</v>
      </c>
      <c r="P79" s="169">
        <v>0</v>
      </c>
      <c r="Q79" s="169">
        <v>0</v>
      </c>
      <c r="R79" s="169">
        <v>0</v>
      </c>
      <c r="S79" s="169">
        <v>0</v>
      </c>
      <c r="T79" s="169">
        <v>0</v>
      </c>
      <c r="U79" s="169">
        <f t="shared" si="12"/>
        <v>457</v>
      </c>
      <c r="V79" s="170">
        <f t="shared" si="12"/>
        <v>733</v>
      </c>
    </row>
    <row r="80" spans="1:42" ht="25.5" customHeight="1" x14ac:dyDescent="0.25">
      <c r="A80" s="162" t="s">
        <v>179</v>
      </c>
      <c r="B80" s="163" t="s">
        <v>180</v>
      </c>
      <c r="C80" s="169">
        <v>6</v>
      </c>
      <c r="D80" s="169">
        <v>0</v>
      </c>
      <c r="E80" s="169">
        <v>0</v>
      </c>
      <c r="F80" s="169">
        <v>0</v>
      </c>
      <c r="G80" s="169">
        <v>0</v>
      </c>
      <c r="H80" s="169">
        <v>0</v>
      </c>
      <c r="I80" s="169">
        <v>0</v>
      </c>
      <c r="J80" s="169">
        <v>0</v>
      </c>
      <c r="K80" s="169">
        <v>0</v>
      </c>
      <c r="L80" s="169">
        <v>0</v>
      </c>
      <c r="M80" s="169">
        <v>0</v>
      </c>
      <c r="N80" s="169">
        <v>0</v>
      </c>
      <c r="O80" s="169">
        <v>0</v>
      </c>
      <c r="P80" s="169">
        <v>0</v>
      </c>
      <c r="Q80" s="169">
        <v>0</v>
      </c>
      <c r="R80" s="169">
        <v>0</v>
      </c>
      <c r="S80" s="169">
        <v>0</v>
      </c>
      <c r="T80" s="169">
        <v>0</v>
      </c>
      <c r="U80" s="169">
        <f t="shared" si="12"/>
        <v>6</v>
      </c>
      <c r="V80" s="170">
        <f t="shared" si="12"/>
        <v>0</v>
      </c>
    </row>
    <row r="81" spans="1:25" ht="25.5" customHeight="1" thickBot="1" x14ac:dyDescent="0.3">
      <c r="A81" s="177" t="s">
        <v>11</v>
      </c>
      <c r="B81" s="178"/>
      <c r="C81" s="179">
        <f t="shared" ref="C81:T81" si="14">C80+C79+C75+C72+C68+C67+C66+C61+C55+C54+C53+C48+C47+C43+C39+C35+C34+C14+C13+C9+C38</f>
        <v>94180</v>
      </c>
      <c r="D81" s="179">
        <f t="shared" si="14"/>
        <v>38631</v>
      </c>
      <c r="E81" s="179">
        <f t="shared" si="14"/>
        <v>87798</v>
      </c>
      <c r="F81" s="179">
        <f t="shared" si="14"/>
        <v>28413</v>
      </c>
      <c r="G81" s="179">
        <f t="shared" si="14"/>
        <v>104320</v>
      </c>
      <c r="H81" s="179">
        <f t="shared" si="14"/>
        <v>30476</v>
      </c>
      <c r="I81" s="179">
        <f t="shared" si="14"/>
        <v>152331</v>
      </c>
      <c r="J81" s="179">
        <f t="shared" si="14"/>
        <v>55674</v>
      </c>
      <c r="K81" s="179">
        <f t="shared" si="14"/>
        <v>99438</v>
      </c>
      <c r="L81" s="179">
        <f t="shared" si="14"/>
        <v>68449</v>
      </c>
      <c r="M81" s="179">
        <f t="shared" si="14"/>
        <v>97011</v>
      </c>
      <c r="N81" s="179">
        <f t="shared" si="14"/>
        <v>65787</v>
      </c>
      <c r="O81" s="179">
        <f t="shared" si="14"/>
        <v>104634</v>
      </c>
      <c r="P81" s="179">
        <f t="shared" si="14"/>
        <v>56956</v>
      </c>
      <c r="Q81" s="179">
        <f t="shared" si="14"/>
        <v>56882</v>
      </c>
      <c r="R81" s="179">
        <f t="shared" si="14"/>
        <v>39319</v>
      </c>
      <c r="S81" s="179">
        <f t="shared" si="14"/>
        <v>64960</v>
      </c>
      <c r="T81" s="179">
        <f t="shared" si="14"/>
        <v>27147</v>
      </c>
      <c r="U81" s="179">
        <f>C81+E81+G81+I81+K81+M81+O81+Q81+S81</f>
        <v>861554</v>
      </c>
      <c r="V81" s="180">
        <f>D81+F81+H81+J81+L81+N81+P81+R81+T81</f>
        <v>410852</v>
      </c>
      <c r="W81" s="284"/>
      <c r="X81" s="284"/>
      <c r="Y81" s="284"/>
    </row>
    <row r="82" spans="1:25" x14ac:dyDescent="0.25">
      <c r="A82" s="122"/>
      <c r="W82" s="284"/>
      <c r="X82" s="284"/>
      <c r="Y82" s="284"/>
    </row>
    <row r="83" spans="1:25" x14ac:dyDescent="0.25">
      <c r="W83" s="284"/>
      <c r="X83" s="284"/>
      <c r="Y83" s="284"/>
    </row>
    <row r="84" spans="1:25" x14ac:dyDescent="0.25">
      <c r="W84" s="284"/>
      <c r="X84" s="284"/>
      <c r="Y84" s="284"/>
    </row>
    <row r="85" spans="1:25" x14ac:dyDescent="0.25">
      <c r="W85" s="284"/>
      <c r="X85" s="284"/>
      <c r="Y85" s="284"/>
    </row>
    <row r="86" spans="1:25" x14ac:dyDescent="0.25">
      <c r="W86" s="284"/>
      <c r="X86" s="284"/>
      <c r="Y86" s="284"/>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1" fitToHeight="2"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P86"/>
  <sheetViews>
    <sheetView view="pageBreakPreview" topLeftCell="G49" zoomScale="77" zoomScaleNormal="75" zoomScaleSheetLayoutView="77" workbookViewId="0">
      <selection activeCell="T50" sqref="T50"/>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 "</f>
        <v xml:space="preserve">Répartition des travailleurs par branche d'activité et par classe d'importance des unités locales au 31 décembre 2022 </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28</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t="s">
        <v>6</v>
      </c>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236</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11</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226</v>
      </c>
      <c r="D9" s="164">
        <f t="shared" ref="D9:T9" si="0">SUM(D10:D12)</f>
        <v>360</v>
      </c>
      <c r="E9" s="164">
        <f t="shared" si="0"/>
        <v>164</v>
      </c>
      <c r="F9" s="164">
        <f t="shared" si="0"/>
        <v>250</v>
      </c>
      <c r="G9" s="164">
        <f t="shared" si="0"/>
        <v>181</v>
      </c>
      <c r="H9" s="164">
        <f t="shared" si="0"/>
        <v>218</v>
      </c>
      <c r="I9" s="164">
        <f t="shared" si="0"/>
        <v>277</v>
      </c>
      <c r="J9" s="164">
        <f t="shared" si="0"/>
        <v>272</v>
      </c>
      <c r="K9" s="164">
        <f t="shared" si="0"/>
        <v>152</v>
      </c>
      <c r="L9" s="164">
        <f t="shared" si="0"/>
        <v>110</v>
      </c>
      <c r="M9" s="164">
        <f t="shared" si="0"/>
        <v>74</v>
      </c>
      <c r="N9" s="164">
        <f t="shared" si="0"/>
        <v>57</v>
      </c>
      <c r="O9" s="164">
        <f t="shared" si="0"/>
        <v>64</v>
      </c>
      <c r="P9" s="164">
        <f t="shared" si="0"/>
        <v>64</v>
      </c>
      <c r="Q9" s="164">
        <f t="shared" si="0"/>
        <v>0</v>
      </c>
      <c r="R9" s="164">
        <f t="shared" si="0"/>
        <v>0</v>
      </c>
      <c r="S9" s="164">
        <f t="shared" si="0"/>
        <v>0</v>
      </c>
      <c r="T9" s="164">
        <f t="shared" si="0"/>
        <v>0</v>
      </c>
      <c r="U9" s="164">
        <f>C9+E9+G9+I9+K9+M9+O9+Q9+S9</f>
        <v>1138</v>
      </c>
      <c r="V9" s="165">
        <f>D9+F9+H9+J9+L9+N9+P9+R9+T9</f>
        <v>1331</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196</v>
      </c>
      <c r="D10" s="167">
        <v>316</v>
      </c>
      <c r="E10" s="167">
        <v>140</v>
      </c>
      <c r="F10" s="167">
        <v>231</v>
      </c>
      <c r="G10" s="167">
        <v>171</v>
      </c>
      <c r="H10" s="167">
        <v>202</v>
      </c>
      <c r="I10" s="167">
        <v>267</v>
      </c>
      <c r="J10" s="167">
        <v>268</v>
      </c>
      <c r="K10" s="167">
        <v>152</v>
      </c>
      <c r="L10" s="167">
        <v>110</v>
      </c>
      <c r="M10" s="167">
        <v>74</v>
      </c>
      <c r="N10" s="167">
        <v>57</v>
      </c>
      <c r="O10" s="167">
        <v>64</v>
      </c>
      <c r="P10" s="167">
        <v>64</v>
      </c>
      <c r="Q10" s="167">
        <v>0</v>
      </c>
      <c r="R10" s="167">
        <v>0</v>
      </c>
      <c r="S10" s="167">
        <v>0</v>
      </c>
      <c r="T10" s="167">
        <v>0</v>
      </c>
      <c r="U10" s="167">
        <f t="shared" ref="U10:V73" si="1">C10+E10+G10+I10+K10+M10+O10+Q10+S10</f>
        <v>1064</v>
      </c>
      <c r="V10" s="168">
        <f t="shared" si="1"/>
        <v>1248</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29</v>
      </c>
      <c r="D11" s="167">
        <v>39</v>
      </c>
      <c r="E11" s="167">
        <v>12</v>
      </c>
      <c r="F11" s="167">
        <v>18</v>
      </c>
      <c r="G11" s="167">
        <v>1</v>
      </c>
      <c r="H11" s="167">
        <v>14</v>
      </c>
      <c r="I11" s="167">
        <v>10</v>
      </c>
      <c r="J11" s="167">
        <v>4</v>
      </c>
      <c r="K11" s="167">
        <v>0</v>
      </c>
      <c r="L11" s="167">
        <v>0</v>
      </c>
      <c r="M11" s="167">
        <v>0</v>
      </c>
      <c r="N11" s="167">
        <v>0</v>
      </c>
      <c r="O11" s="167">
        <v>0</v>
      </c>
      <c r="P11" s="167">
        <v>0</v>
      </c>
      <c r="Q11" s="167">
        <v>0</v>
      </c>
      <c r="R11" s="167">
        <v>0</v>
      </c>
      <c r="S11" s="167">
        <v>0</v>
      </c>
      <c r="T11" s="167">
        <v>0</v>
      </c>
      <c r="U11" s="167">
        <f t="shared" si="1"/>
        <v>52</v>
      </c>
      <c r="V11" s="168">
        <f t="shared" si="1"/>
        <v>75</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1</v>
      </c>
      <c r="D12" s="167">
        <v>5</v>
      </c>
      <c r="E12" s="167">
        <v>12</v>
      </c>
      <c r="F12" s="167">
        <v>1</v>
      </c>
      <c r="G12" s="167">
        <v>9</v>
      </c>
      <c r="H12" s="167">
        <v>2</v>
      </c>
      <c r="I12" s="167">
        <v>0</v>
      </c>
      <c r="J12" s="167">
        <v>0</v>
      </c>
      <c r="K12" s="167">
        <v>0</v>
      </c>
      <c r="L12" s="167">
        <v>0</v>
      </c>
      <c r="M12" s="167">
        <v>0</v>
      </c>
      <c r="N12" s="167">
        <v>0</v>
      </c>
      <c r="O12" s="167">
        <v>0</v>
      </c>
      <c r="P12" s="167">
        <v>0</v>
      </c>
      <c r="Q12" s="167">
        <v>0</v>
      </c>
      <c r="R12" s="167">
        <v>0</v>
      </c>
      <c r="S12" s="167">
        <v>0</v>
      </c>
      <c r="T12" s="167">
        <v>0</v>
      </c>
      <c r="U12" s="167">
        <f t="shared" si="1"/>
        <v>22</v>
      </c>
      <c r="V12" s="168">
        <f t="shared" si="1"/>
        <v>8</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11</v>
      </c>
      <c r="D13" s="169">
        <v>17</v>
      </c>
      <c r="E13" s="169">
        <v>28</v>
      </c>
      <c r="F13" s="169">
        <v>25</v>
      </c>
      <c r="G13" s="169">
        <v>41</v>
      </c>
      <c r="H13" s="169">
        <v>32</v>
      </c>
      <c r="I13" s="169">
        <v>71</v>
      </c>
      <c r="J13" s="169">
        <v>27</v>
      </c>
      <c r="K13" s="169">
        <v>51</v>
      </c>
      <c r="L13" s="169">
        <v>43</v>
      </c>
      <c r="M13" s="169">
        <v>184</v>
      </c>
      <c r="N13" s="169">
        <v>118</v>
      </c>
      <c r="O13" s="169">
        <v>36</v>
      </c>
      <c r="P13" s="169">
        <v>13</v>
      </c>
      <c r="Q13" s="169">
        <v>0</v>
      </c>
      <c r="R13" s="169">
        <v>0</v>
      </c>
      <c r="S13" s="169">
        <v>0</v>
      </c>
      <c r="T13" s="169">
        <v>0</v>
      </c>
      <c r="U13" s="169">
        <f t="shared" si="1"/>
        <v>422</v>
      </c>
      <c r="V13" s="170">
        <f t="shared" si="1"/>
        <v>275</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2214</v>
      </c>
      <c r="D14" s="169">
        <f t="shared" ref="D14:T14" si="2">SUM(D15:D33)</f>
        <v>4304</v>
      </c>
      <c r="E14" s="169">
        <f t="shared" si="2"/>
        <v>3328</v>
      </c>
      <c r="F14" s="169">
        <f t="shared" si="2"/>
        <v>4452</v>
      </c>
      <c r="G14" s="169">
        <f t="shared" si="2"/>
        <v>5667</v>
      </c>
      <c r="H14" s="169">
        <f t="shared" si="2"/>
        <v>4981</v>
      </c>
      <c r="I14" s="169">
        <f t="shared" si="2"/>
        <v>14205</v>
      </c>
      <c r="J14" s="169">
        <f t="shared" si="2"/>
        <v>8527</v>
      </c>
      <c r="K14" s="169">
        <f t="shared" si="2"/>
        <v>13209</v>
      </c>
      <c r="L14" s="169">
        <f t="shared" si="2"/>
        <v>7474</v>
      </c>
      <c r="M14" s="169">
        <f t="shared" si="2"/>
        <v>18663</v>
      </c>
      <c r="N14" s="169">
        <f t="shared" si="2"/>
        <v>8964</v>
      </c>
      <c r="O14" s="169">
        <f t="shared" si="2"/>
        <v>25884</v>
      </c>
      <c r="P14" s="169">
        <f t="shared" si="2"/>
        <v>11836</v>
      </c>
      <c r="Q14" s="169">
        <f t="shared" si="2"/>
        <v>18755</v>
      </c>
      <c r="R14" s="169">
        <f t="shared" si="2"/>
        <v>7740</v>
      </c>
      <c r="S14" s="169">
        <f t="shared" si="2"/>
        <v>24753</v>
      </c>
      <c r="T14" s="169">
        <f t="shared" si="2"/>
        <v>12517</v>
      </c>
      <c r="U14" s="169">
        <f t="shared" si="1"/>
        <v>126678</v>
      </c>
      <c r="V14" s="170">
        <f t="shared" si="1"/>
        <v>70795</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451</v>
      </c>
      <c r="D15" s="167">
        <v>2488</v>
      </c>
      <c r="E15" s="167">
        <v>623</v>
      </c>
      <c r="F15" s="167">
        <v>2504</v>
      </c>
      <c r="G15" s="167">
        <v>776</v>
      </c>
      <c r="H15" s="167">
        <v>1965</v>
      </c>
      <c r="I15" s="167">
        <v>2129</v>
      </c>
      <c r="J15" s="167">
        <v>2346</v>
      </c>
      <c r="K15" s="167">
        <v>2008</v>
      </c>
      <c r="L15" s="167">
        <v>1812</v>
      </c>
      <c r="M15" s="167">
        <v>2549</v>
      </c>
      <c r="N15" s="167">
        <v>1658</v>
      </c>
      <c r="O15" s="167">
        <v>3585</v>
      </c>
      <c r="P15" s="167">
        <v>2474</v>
      </c>
      <c r="Q15" s="167">
        <v>3466</v>
      </c>
      <c r="R15" s="167">
        <v>2111</v>
      </c>
      <c r="S15" s="167">
        <v>323</v>
      </c>
      <c r="T15" s="167">
        <v>344</v>
      </c>
      <c r="U15" s="167">
        <f t="shared" si="1"/>
        <v>15910</v>
      </c>
      <c r="V15" s="168">
        <f t="shared" si="1"/>
        <v>17702</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82</v>
      </c>
      <c r="D16" s="167">
        <v>239</v>
      </c>
      <c r="E16" s="167">
        <v>92</v>
      </c>
      <c r="F16" s="167">
        <v>230</v>
      </c>
      <c r="G16" s="167">
        <v>156</v>
      </c>
      <c r="H16" s="167">
        <v>271</v>
      </c>
      <c r="I16" s="167">
        <v>336</v>
      </c>
      <c r="J16" s="167">
        <v>482</v>
      </c>
      <c r="K16" s="167">
        <v>481</v>
      </c>
      <c r="L16" s="167">
        <v>472</v>
      </c>
      <c r="M16" s="167">
        <v>494</v>
      </c>
      <c r="N16" s="167">
        <v>473</v>
      </c>
      <c r="O16" s="167">
        <v>709</v>
      </c>
      <c r="P16" s="167">
        <v>741</v>
      </c>
      <c r="Q16" s="167">
        <v>216</v>
      </c>
      <c r="R16" s="167">
        <v>174</v>
      </c>
      <c r="S16" s="167">
        <v>0</v>
      </c>
      <c r="T16" s="167">
        <v>0</v>
      </c>
      <c r="U16" s="167">
        <f t="shared" si="1"/>
        <v>2566</v>
      </c>
      <c r="V16" s="168">
        <f t="shared" si="1"/>
        <v>3082</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81</v>
      </c>
      <c r="D17" s="167">
        <v>70</v>
      </c>
      <c r="E17" s="167">
        <v>102</v>
      </c>
      <c r="F17" s="167">
        <v>67</v>
      </c>
      <c r="G17" s="167">
        <v>163</v>
      </c>
      <c r="H17" s="167">
        <v>120</v>
      </c>
      <c r="I17" s="167">
        <v>374</v>
      </c>
      <c r="J17" s="167">
        <v>213</v>
      </c>
      <c r="K17" s="167">
        <v>260</v>
      </c>
      <c r="L17" s="167">
        <v>144</v>
      </c>
      <c r="M17" s="167">
        <v>171</v>
      </c>
      <c r="N17" s="167">
        <v>132</v>
      </c>
      <c r="O17" s="167">
        <v>262</v>
      </c>
      <c r="P17" s="167">
        <v>155</v>
      </c>
      <c r="Q17" s="167">
        <v>168</v>
      </c>
      <c r="R17" s="167">
        <v>122</v>
      </c>
      <c r="S17" s="167">
        <v>0</v>
      </c>
      <c r="T17" s="167">
        <v>0</v>
      </c>
      <c r="U17" s="167">
        <f t="shared" si="1"/>
        <v>1581</v>
      </c>
      <c r="V17" s="168">
        <f t="shared" si="1"/>
        <v>1023</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12</v>
      </c>
      <c r="D18" s="167">
        <v>14</v>
      </c>
      <c r="E18" s="167">
        <v>27</v>
      </c>
      <c r="F18" s="167">
        <v>38</v>
      </c>
      <c r="G18" s="167">
        <v>59</v>
      </c>
      <c r="H18" s="167">
        <v>56</v>
      </c>
      <c r="I18" s="167">
        <v>156</v>
      </c>
      <c r="J18" s="167">
        <v>163</v>
      </c>
      <c r="K18" s="167">
        <v>276</v>
      </c>
      <c r="L18" s="167">
        <v>211</v>
      </c>
      <c r="M18" s="167">
        <v>517</v>
      </c>
      <c r="N18" s="167">
        <v>355</v>
      </c>
      <c r="O18" s="167">
        <v>557</v>
      </c>
      <c r="P18" s="167">
        <v>221</v>
      </c>
      <c r="Q18" s="167">
        <v>531</v>
      </c>
      <c r="R18" s="167">
        <v>164</v>
      </c>
      <c r="S18" s="167">
        <v>0</v>
      </c>
      <c r="T18" s="167">
        <v>0</v>
      </c>
      <c r="U18" s="167">
        <f t="shared" si="1"/>
        <v>2135</v>
      </c>
      <c r="V18" s="168">
        <f t="shared" si="1"/>
        <v>1222</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184</v>
      </c>
      <c r="D19" s="167">
        <v>264</v>
      </c>
      <c r="E19" s="167">
        <v>140</v>
      </c>
      <c r="F19" s="167">
        <v>137</v>
      </c>
      <c r="G19" s="167">
        <v>299</v>
      </c>
      <c r="H19" s="167">
        <v>229</v>
      </c>
      <c r="I19" s="167">
        <v>352</v>
      </c>
      <c r="J19" s="167">
        <v>303</v>
      </c>
      <c r="K19" s="167">
        <v>315</v>
      </c>
      <c r="L19" s="167">
        <v>287</v>
      </c>
      <c r="M19" s="167">
        <v>311</v>
      </c>
      <c r="N19" s="167">
        <v>243</v>
      </c>
      <c r="O19" s="167">
        <v>260</v>
      </c>
      <c r="P19" s="167">
        <v>129</v>
      </c>
      <c r="Q19" s="167">
        <v>0</v>
      </c>
      <c r="R19" s="167">
        <v>0</v>
      </c>
      <c r="S19" s="167">
        <v>0</v>
      </c>
      <c r="T19" s="167">
        <v>0</v>
      </c>
      <c r="U19" s="167">
        <f t="shared" si="1"/>
        <v>1861</v>
      </c>
      <c r="V19" s="168">
        <f t="shared" si="1"/>
        <v>1592</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4</v>
      </c>
      <c r="D20" s="167">
        <v>0</v>
      </c>
      <c r="E20" s="167">
        <v>0</v>
      </c>
      <c r="F20" s="167">
        <v>0</v>
      </c>
      <c r="G20" s="167">
        <v>18</v>
      </c>
      <c r="H20" s="167">
        <v>8</v>
      </c>
      <c r="I20" s="167">
        <v>31</v>
      </c>
      <c r="J20" s="167">
        <v>10</v>
      </c>
      <c r="K20" s="167">
        <v>18</v>
      </c>
      <c r="L20" s="167">
        <v>11</v>
      </c>
      <c r="M20" s="167">
        <v>0</v>
      </c>
      <c r="N20" s="167">
        <v>0</v>
      </c>
      <c r="O20" s="167">
        <v>426</v>
      </c>
      <c r="P20" s="167">
        <v>297</v>
      </c>
      <c r="Q20" s="167">
        <v>720</v>
      </c>
      <c r="R20" s="167">
        <v>98</v>
      </c>
      <c r="S20" s="167">
        <v>729</v>
      </c>
      <c r="T20" s="167">
        <v>128</v>
      </c>
      <c r="U20" s="167">
        <f t="shared" si="1"/>
        <v>1946</v>
      </c>
      <c r="V20" s="168">
        <f t="shared" si="1"/>
        <v>552</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127</v>
      </c>
      <c r="D21" s="167">
        <v>99</v>
      </c>
      <c r="E21" s="167">
        <v>167</v>
      </c>
      <c r="F21" s="167">
        <v>134</v>
      </c>
      <c r="G21" s="167">
        <v>316</v>
      </c>
      <c r="H21" s="167">
        <v>243</v>
      </c>
      <c r="I21" s="167">
        <v>1450</v>
      </c>
      <c r="J21" s="167">
        <v>829</v>
      </c>
      <c r="K21" s="167">
        <v>1728</v>
      </c>
      <c r="L21" s="167">
        <v>842</v>
      </c>
      <c r="M21" s="167">
        <v>4185</v>
      </c>
      <c r="N21" s="167">
        <v>1911</v>
      </c>
      <c r="O21" s="167">
        <v>5796</v>
      </c>
      <c r="P21" s="167">
        <v>1527</v>
      </c>
      <c r="Q21" s="167">
        <v>2328</v>
      </c>
      <c r="R21" s="167">
        <v>704</v>
      </c>
      <c r="S21" s="167">
        <v>2585</v>
      </c>
      <c r="T21" s="167">
        <v>798</v>
      </c>
      <c r="U21" s="167">
        <f t="shared" si="1"/>
        <v>18682</v>
      </c>
      <c r="V21" s="168">
        <f t="shared" si="1"/>
        <v>7087</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28</v>
      </c>
      <c r="D22" s="167">
        <v>30</v>
      </c>
      <c r="E22" s="167">
        <v>35</v>
      </c>
      <c r="F22" s="167">
        <v>32</v>
      </c>
      <c r="G22" s="167">
        <v>136</v>
      </c>
      <c r="H22" s="167">
        <v>106</v>
      </c>
      <c r="I22" s="167">
        <v>263</v>
      </c>
      <c r="J22" s="167">
        <v>314</v>
      </c>
      <c r="K22" s="167">
        <v>571</v>
      </c>
      <c r="L22" s="167">
        <v>655</v>
      </c>
      <c r="M22" s="167">
        <v>541</v>
      </c>
      <c r="N22" s="167">
        <v>532</v>
      </c>
      <c r="O22" s="167">
        <v>1673</v>
      </c>
      <c r="P22" s="167">
        <v>1767</v>
      </c>
      <c r="Q22" s="167">
        <v>2519</v>
      </c>
      <c r="R22" s="167">
        <v>1431</v>
      </c>
      <c r="S22" s="167">
        <v>8724</v>
      </c>
      <c r="T22" s="167">
        <v>7782</v>
      </c>
      <c r="U22" s="167">
        <f t="shared" si="1"/>
        <v>14490</v>
      </c>
      <c r="V22" s="168">
        <f t="shared" si="1"/>
        <v>12649</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77</v>
      </c>
      <c r="D23" s="167">
        <v>38</v>
      </c>
      <c r="E23" s="167">
        <v>94</v>
      </c>
      <c r="F23" s="167">
        <v>66</v>
      </c>
      <c r="G23" s="167">
        <v>290</v>
      </c>
      <c r="H23" s="167">
        <v>174</v>
      </c>
      <c r="I23" s="167">
        <v>716</v>
      </c>
      <c r="J23" s="167">
        <v>362</v>
      </c>
      <c r="K23" s="167">
        <v>847</v>
      </c>
      <c r="L23" s="167">
        <v>432</v>
      </c>
      <c r="M23" s="167">
        <v>1093</v>
      </c>
      <c r="N23" s="167">
        <v>523</v>
      </c>
      <c r="O23" s="167">
        <v>1453</v>
      </c>
      <c r="P23" s="167">
        <v>734</v>
      </c>
      <c r="Q23" s="167">
        <v>599</v>
      </c>
      <c r="R23" s="167">
        <v>299</v>
      </c>
      <c r="S23" s="167">
        <v>0</v>
      </c>
      <c r="T23" s="167">
        <v>0</v>
      </c>
      <c r="U23" s="167">
        <f t="shared" si="1"/>
        <v>5169</v>
      </c>
      <c r="V23" s="168">
        <f t="shared" si="1"/>
        <v>2628</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101</v>
      </c>
      <c r="D24" s="167">
        <v>106</v>
      </c>
      <c r="E24" s="167">
        <v>170</v>
      </c>
      <c r="F24" s="167">
        <v>137</v>
      </c>
      <c r="G24" s="167">
        <v>369</v>
      </c>
      <c r="H24" s="167">
        <v>212</v>
      </c>
      <c r="I24" s="167">
        <v>920</v>
      </c>
      <c r="J24" s="167">
        <v>437</v>
      </c>
      <c r="K24" s="167">
        <v>859</v>
      </c>
      <c r="L24" s="167">
        <v>350</v>
      </c>
      <c r="M24" s="167">
        <v>1120</v>
      </c>
      <c r="N24" s="167">
        <v>489</v>
      </c>
      <c r="O24" s="167">
        <v>1821</v>
      </c>
      <c r="P24" s="167">
        <v>757</v>
      </c>
      <c r="Q24" s="167">
        <v>482</v>
      </c>
      <c r="R24" s="167">
        <v>139</v>
      </c>
      <c r="S24" s="167">
        <v>0</v>
      </c>
      <c r="T24" s="167">
        <v>0</v>
      </c>
      <c r="U24" s="167">
        <f t="shared" si="1"/>
        <v>5842</v>
      </c>
      <c r="V24" s="168">
        <f t="shared" si="1"/>
        <v>2627</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16</v>
      </c>
      <c r="D25" s="167">
        <v>8</v>
      </c>
      <c r="E25" s="167">
        <v>35</v>
      </c>
      <c r="F25" s="167">
        <v>19</v>
      </c>
      <c r="G25" s="167">
        <v>48</v>
      </c>
      <c r="H25" s="167">
        <v>32</v>
      </c>
      <c r="I25" s="167">
        <v>170</v>
      </c>
      <c r="J25" s="167">
        <v>85</v>
      </c>
      <c r="K25" s="167">
        <v>253</v>
      </c>
      <c r="L25" s="167">
        <v>81</v>
      </c>
      <c r="M25" s="167">
        <v>785</v>
      </c>
      <c r="N25" s="167">
        <v>302</v>
      </c>
      <c r="O25" s="167">
        <v>1041</v>
      </c>
      <c r="P25" s="167">
        <v>357</v>
      </c>
      <c r="Q25" s="167">
        <v>1167</v>
      </c>
      <c r="R25" s="167">
        <v>290</v>
      </c>
      <c r="S25" s="167">
        <v>3125</v>
      </c>
      <c r="T25" s="167">
        <v>998</v>
      </c>
      <c r="U25" s="167">
        <f t="shared" si="1"/>
        <v>6640</v>
      </c>
      <c r="V25" s="168">
        <f t="shared" si="1"/>
        <v>2172</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304</v>
      </c>
      <c r="D26" s="167">
        <v>292</v>
      </c>
      <c r="E26" s="167">
        <v>704</v>
      </c>
      <c r="F26" s="167">
        <v>408</v>
      </c>
      <c r="G26" s="167">
        <v>1212</v>
      </c>
      <c r="H26" s="167">
        <v>616</v>
      </c>
      <c r="I26" s="167">
        <v>2420</v>
      </c>
      <c r="J26" s="167">
        <v>942</v>
      </c>
      <c r="K26" s="167">
        <v>1939</v>
      </c>
      <c r="L26" s="167">
        <v>795</v>
      </c>
      <c r="M26" s="167">
        <v>1952</v>
      </c>
      <c r="N26" s="167">
        <v>610</v>
      </c>
      <c r="O26" s="167">
        <v>1551</v>
      </c>
      <c r="P26" s="167">
        <v>634</v>
      </c>
      <c r="Q26" s="167">
        <v>1464</v>
      </c>
      <c r="R26" s="167">
        <v>519</v>
      </c>
      <c r="S26" s="167">
        <v>931</v>
      </c>
      <c r="T26" s="167">
        <v>234</v>
      </c>
      <c r="U26" s="167">
        <f t="shared" si="1"/>
        <v>12477</v>
      </c>
      <c r="V26" s="168">
        <f t="shared" si="1"/>
        <v>5050</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87</v>
      </c>
      <c r="D27" s="167">
        <v>25</v>
      </c>
      <c r="E27" s="167">
        <v>144</v>
      </c>
      <c r="F27" s="167">
        <v>51</v>
      </c>
      <c r="G27" s="167">
        <v>201</v>
      </c>
      <c r="H27" s="167">
        <v>67</v>
      </c>
      <c r="I27" s="167">
        <v>645</v>
      </c>
      <c r="J27" s="167">
        <v>209</v>
      </c>
      <c r="K27" s="167">
        <v>721</v>
      </c>
      <c r="L27" s="167">
        <v>221</v>
      </c>
      <c r="M27" s="167">
        <v>873</v>
      </c>
      <c r="N27" s="167">
        <v>207</v>
      </c>
      <c r="O27" s="167">
        <v>1198</v>
      </c>
      <c r="P27" s="167">
        <v>364</v>
      </c>
      <c r="Q27" s="167">
        <v>1156</v>
      </c>
      <c r="R27" s="167">
        <v>379</v>
      </c>
      <c r="S27" s="167">
        <v>1749</v>
      </c>
      <c r="T27" s="167">
        <v>482</v>
      </c>
      <c r="U27" s="167">
        <f t="shared" si="1"/>
        <v>6774</v>
      </c>
      <c r="V27" s="168">
        <f t="shared" si="1"/>
        <v>2005</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58</v>
      </c>
      <c r="D28" s="167">
        <v>32</v>
      </c>
      <c r="E28" s="167">
        <v>90</v>
      </c>
      <c r="F28" s="167">
        <v>50</v>
      </c>
      <c r="G28" s="167">
        <v>202</v>
      </c>
      <c r="H28" s="167">
        <v>81</v>
      </c>
      <c r="I28" s="167">
        <v>603</v>
      </c>
      <c r="J28" s="167">
        <v>184</v>
      </c>
      <c r="K28" s="167">
        <v>342</v>
      </c>
      <c r="L28" s="167">
        <v>105</v>
      </c>
      <c r="M28" s="167">
        <v>667</v>
      </c>
      <c r="N28" s="167">
        <v>211</v>
      </c>
      <c r="O28" s="167">
        <v>841</v>
      </c>
      <c r="P28" s="167">
        <v>333</v>
      </c>
      <c r="Q28" s="167">
        <v>662</v>
      </c>
      <c r="R28" s="167">
        <v>204</v>
      </c>
      <c r="S28" s="167">
        <v>824</v>
      </c>
      <c r="T28" s="167">
        <v>185</v>
      </c>
      <c r="U28" s="167">
        <f t="shared" si="1"/>
        <v>4289</v>
      </c>
      <c r="V28" s="168">
        <f t="shared" si="1"/>
        <v>1385</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140</v>
      </c>
      <c r="D29" s="167">
        <v>90</v>
      </c>
      <c r="E29" s="167">
        <v>256</v>
      </c>
      <c r="F29" s="167">
        <v>107</v>
      </c>
      <c r="G29" s="167">
        <v>561</v>
      </c>
      <c r="H29" s="167">
        <v>209</v>
      </c>
      <c r="I29" s="167">
        <v>1701</v>
      </c>
      <c r="J29" s="167">
        <v>607</v>
      </c>
      <c r="K29" s="167">
        <v>1173</v>
      </c>
      <c r="L29" s="167">
        <v>395</v>
      </c>
      <c r="M29" s="167">
        <v>1704</v>
      </c>
      <c r="N29" s="167">
        <v>557</v>
      </c>
      <c r="O29" s="167">
        <v>1409</v>
      </c>
      <c r="P29" s="167">
        <v>539</v>
      </c>
      <c r="Q29" s="167">
        <v>874</v>
      </c>
      <c r="R29" s="167">
        <v>200</v>
      </c>
      <c r="S29" s="167">
        <v>2392</v>
      </c>
      <c r="T29" s="167">
        <v>675</v>
      </c>
      <c r="U29" s="167">
        <f t="shared" si="1"/>
        <v>10210</v>
      </c>
      <c r="V29" s="168">
        <f t="shared" si="1"/>
        <v>3379</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25</v>
      </c>
      <c r="D30" s="167">
        <v>18</v>
      </c>
      <c r="E30" s="167">
        <v>51</v>
      </c>
      <c r="F30" s="167">
        <v>36</v>
      </c>
      <c r="G30" s="167">
        <v>64</v>
      </c>
      <c r="H30" s="167">
        <v>37</v>
      </c>
      <c r="I30" s="167">
        <v>316</v>
      </c>
      <c r="J30" s="167">
        <v>121</v>
      </c>
      <c r="K30" s="167">
        <v>316</v>
      </c>
      <c r="L30" s="167">
        <v>142</v>
      </c>
      <c r="M30" s="167">
        <v>580</v>
      </c>
      <c r="N30" s="167">
        <v>190</v>
      </c>
      <c r="O30" s="167">
        <v>1046</v>
      </c>
      <c r="P30" s="167">
        <v>270</v>
      </c>
      <c r="Q30" s="167">
        <v>754</v>
      </c>
      <c r="R30" s="167">
        <v>183</v>
      </c>
      <c r="S30" s="167">
        <v>2246</v>
      </c>
      <c r="T30" s="167">
        <v>650</v>
      </c>
      <c r="U30" s="167">
        <f t="shared" si="1"/>
        <v>5398</v>
      </c>
      <c r="V30" s="168">
        <f t="shared" si="1"/>
        <v>1647</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24</v>
      </c>
      <c r="D31" s="167">
        <v>7</v>
      </c>
      <c r="E31" s="167">
        <v>18</v>
      </c>
      <c r="F31" s="167">
        <v>13</v>
      </c>
      <c r="G31" s="167">
        <v>31</v>
      </c>
      <c r="H31" s="167">
        <v>12</v>
      </c>
      <c r="I31" s="167">
        <v>105</v>
      </c>
      <c r="J31" s="167">
        <v>14</v>
      </c>
      <c r="K31" s="167">
        <v>158</v>
      </c>
      <c r="L31" s="167">
        <v>58</v>
      </c>
      <c r="M31" s="167">
        <v>64</v>
      </c>
      <c r="N31" s="167">
        <v>18</v>
      </c>
      <c r="O31" s="167">
        <v>260</v>
      </c>
      <c r="P31" s="167">
        <v>48</v>
      </c>
      <c r="Q31" s="167">
        <v>409</v>
      </c>
      <c r="R31" s="167">
        <v>94</v>
      </c>
      <c r="S31" s="167">
        <v>1125</v>
      </c>
      <c r="T31" s="167">
        <v>241</v>
      </c>
      <c r="U31" s="167">
        <f t="shared" si="1"/>
        <v>2194</v>
      </c>
      <c r="V31" s="168">
        <f t="shared" si="1"/>
        <v>505</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194</v>
      </c>
      <c r="D32" s="167">
        <v>339</v>
      </c>
      <c r="E32" s="167">
        <v>287</v>
      </c>
      <c r="F32" s="167">
        <v>305</v>
      </c>
      <c r="G32" s="167">
        <v>386</v>
      </c>
      <c r="H32" s="167">
        <v>400</v>
      </c>
      <c r="I32" s="167">
        <v>832</v>
      </c>
      <c r="J32" s="167">
        <v>732</v>
      </c>
      <c r="K32" s="167">
        <v>456</v>
      </c>
      <c r="L32" s="167">
        <v>346</v>
      </c>
      <c r="M32" s="167">
        <v>389</v>
      </c>
      <c r="N32" s="167">
        <v>333</v>
      </c>
      <c r="O32" s="167">
        <v>425</v>
      </c>
      <c r="P32" s="167">
        <v>237</v>
      </c>
      <c r="Q32" s="167">
        <v>576</v>
      </c>
      <c r="R32" s="167">
        <v>469</v>
      </c>
      <c r="S32" s="167">
        <v>0</v>
      </c>
      <c r="T32" s="167">
        <v>0</v>
      </c>
      <c r="U32" s="167">
        <f t="shared" si="1"/>
        <v>3545</v>
      </c>
      <c r="V32" s="168">
        <f t="shared" si="1"/>
        <v>3161</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219</v>
      </c>
      <c r="D33" s="167">
        <v>145</v>
      </c>
      <c r="E33" s="167">
        <v>293</v>
      </c>
      <c r="F33" s="167">
        <v>118</v>
      </c>
      <c r="G33" s="167">
        <v>380</v>
      </c>
      <c r="H33" s="167">
        <v>143</v>
      </c>
      <c r="I33" s="167">
        <v>686</v>
      </c>
      <c r="J33" s="167">
        <v>174</v>
      </c>
      <c r="K33" s="167">
        <v>488</v>
      </c>
      <c r="L33" s="167">
        <v>115</v>
      </c>
      <c r="M33" s="167">
        <v>668</v>
      </c>
      <c r="N33" s="167">
        <v>220</v>
      </c>
      <c r="O33" s="167">
        <v>1571</v>
      </c>
      <c r="P33" s="167">
        <v>252</v>
      </c>
      <c r="Q33" s="167">
        <v>664</v>
      </c>
      <c r="R33" s="167">
        <v>160</v>
      </c>
      <c r="S33" s="167">
        <v>0</v>
      </c>
      <c r="T33" s="167">
        <v>0</v>
      </c>
      <c r="U33" s="167">
        <f t="shared" si="1"/>
        <v>4969</v>
      </c>
      <c r="V33" s="168">
        <f t="shared" si="1"/>
        <v>1327</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106</v>
      </c>
      <c r="D34" s="169">
        <v>49</v>
      </c>
      <c r="E34" s="169">
        <v>182</v>
      </c>
      <c r="F34" s="169">
        <v>63</v>
      </c>
      <c r="G34" s="169">
        <v>285</v>
      </c>
      <c r="H34" s="169">
        <v>38</v>
      </c>
      <c r="I34" s="169">
        <v>724</v>
      </c>
      <c r="J34" s="169">
        <v>187</v>
      </c>
      <c r="K34" s="169">
        <v>1408</v>
      </c>
      <c r="L34" s="169">
        <v>569</v>
      </c>
      <c r="M34" s="169">
        <v>1505</v>
      </c>
      <c r="N34" s="169">
        <v>704</v>
      </c>
      <c r="O34" s="169">
        <v>3581</v>
      </c>
      <c r="P34" s="169">
        <v>1476</v>
      </c>
      <c r="Q34" s="169">
        <v>2384</v>
      </c>
      <c r="R34" s="169">
        <v>796</v>
      </c>
      <c r="S34" s="169">
        <v>2198</v>
      </c>
      <c r="T34" s="169">
        <v>1191</v>
      </c>
      <c r="U34" s="169">
        <f t="shared" si="1"/>
        <v>12373</v>
      </c>
      <c r="V34" s="170">
        <f t="shared" si="1"/>
        <v>5073</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215</v>
      </c>
      <c r="D35" s="169">
        <f t="shared" ref="D35:T35" si="3">SUM(D36:D37)</f>
        <v>153</v>
      </c>
      <c r="E35" s="169">
        <f t="shared" si="3"/>
        <v>358</v>
      </c>
      <c r="F35" s="169">
        <f t="shared" si="3"/>
        <v>146</v>
      </c>
      <c r="G35" s="169">
        <f t="shared" si="3"/>
        <v>475</v>
      </c>
      <c r="H35" s="169">
        <f t="shared" si="3"/>
        <v>319</v>
      </c>
      <c r="I35" s="169">
        <f t="shared" si="3"/>
        <v>826</v>
      </c>
      <c r="J35" s="169">
        <f t="shared" si="3"/>
        <v>566</v>
      </c>
      <c r="K35" s="169">
        <f t="shared" si="3"/>
        <v>681</v>
      </c>
      <c r="L35" s="169">
        <f t="shared" si="3"/>
        <v>406</v>
      </c>
      <c r="M35" s="169">
        <f t="shared" si="3"/>
        <v>394</v>
      </c>
      <c r="N35" s="169">
        <f t="shared" si="3"/>
        <v>310</v>
      </c>
      <c r="O35" s="169">
        <f t="shared" si="3"/>
        <v>680</v>
      </c>
      <c r="P35" s="169">
        <f t="shared" si="3"/>
        <v>238</v>
      </c>
      <c r="Q35" s="169">
        <f t="shared" si="3"/>
        <v>384</v>
      </c>
      <c r="R35" s="169">
        <f t="shared" si="3"/>
        <v>291</v>
      </c>
      <c r="S35" s="169">
        <f t="shared" si="3"/>
        <v>0</v>
      </c>
      <c r="T35" s="169">
        <f t="shared" si="3"/>
        <v>0</v>
      </c>
      <c r="U35" s="169">
        <f t="shared" si="1"/>
        <v>4013</v>
      </c>
      <c r="V35" s="170">
        <f t="shared" si="1"/>
        <v>2429</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5</v>
      </c>
      <c r="D36" s="167">
        <v>0</v>
      </c>
      <c r="E36" s="167">
        <v>0</v>
      </c>
      <c r="F36" s="167">
        <v>0</v>
      </c>
      <c r="G36" s="167">
        <v>0</v>
      </c>
      <c r="H36" s="167">
        <v>0</v>
      </c>
      <c r="I36" s="167">
        <v>15</v>
      </c>
      <c r="J36" s="167">
        <v>9</v>
      </c>
      <c r="K36" s="167">
        <v>48</v>
      </c>
      <c r="L36" s="167">
        <v>13</v>
      </c>
      <c r="M36" s="167">
        <v>0</v>
      </c>
      <c r="N36" s="167">
        <v>0</v>
      </c>
      <c r="O36" s="167">
        <v>0</v>
      </c>
      <c r="P36" s="167">
        <v>0</v>
      </c>
      <c r="Q36" s="167">
        <v>0</v>
      </c>
      <c r="R36" s="167">
        <v>0</v>
      </c>
      <c r="S36" s="167">
        <v>0</v>
      </c>
      <c r="T36" s="167">
        <v>0</v>
      </c>
      <c r="U36" s="167">
        <f t="shared" si="1"/>
        <v>68</v>
      </c>
      <c r="V36" s="168">
        <f t="shared" si="1"/>
        <v>22</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210</v>
      </c>
      <c r="D37" s="167">
        <v>153</v>
      </c>
      <c r="E37" s="167">
        <v>358</v>
      </c>
      <c r="F37" s="167">
        <v>146</v>
      </c>
      <c r="G37" s="167">
        <v>475</v>
      </c>
      <c r="H37" s="167">
        <v>319</v>
      </c>
      <c r="I37" s="167">
        <v>811</v>
      </c>
      <c r="J37" s="167">
        <v>557</v>
      </c>
      <c r="K37" s="167">
        <v>633</v>
      </c>
      <c r="L37" s="167">
        <v>393</v>
      </c>
      <c r="M37" s="167">
        <v>394</v>
      </c>
      <c r="N37" s="167">
        <v>310</v>
      </c>
      <c r="O37" s="167">
        <v>680</v>
      </c>
      <c r="P37" s="167">
        <v>238</v>
      </c>
      <c r="Q37" s="167">
        <v>384</v>
      </c>
      <c r="R37" s="167">
        <v>291</v>
      </c>
      <c r="S37" s="167">
        <v>0</v>
      </c>
      <c r="T37" s="167">
        <v>0</v>
      </c>
      <c r="U37" s="167">
        <f t="shared" si="1"/>
        <v>3945</v>
      </c>
      <c r="V37" s="168">
        <f t="shared" si="1"/>
        <v>2407</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2308</v>
      </c>
      <c r="D38" s="169">
        <v>4486</v>
      </c>
      <c r="E38" s="169">
        <v>2657</v>
      </c>
      <c r="F38" s="169">
        <v>2897</v>
      </c>
      <c r="G38" s="169">
        <v>4419</v>
      </c>
      <c r="H38" s="169">
        <v>3089</v>
      </c>
      <c r="I38" s="169">
        <v>6337</v>
      </c>
      <c r="J38" s="169">
        <v>3337</v>
      </c>
      <c r="K38" s="169">
        <v>5186</v>
      </c>
      <c r="L38" s="169">
        <v>1987</v>
      </c>
      <c r="M38" s="169">
        <v>5660</v>
      </c>
      <c r="N38" s="169">
        <v>1745</v>
      </c>
      <c r="O38" s="169">
        <v>5169</v>
      </c>
      <c r="P38" s="169">
        <v>1764</v>
      </c>
      <c r="Q38" s="169">
        <v>1232</v>
      </c>
      <c r="R38" s="169">
        <v>439</v>
      </c>
      <c r="S38" s="169">
        <v>1666</v>
      </c>
      <c r="T38" s="169">
        <v>677</v>
      </c>
      <c r="U38" s="169">
        <f t="shared" si="1"/>
        <v>34634</v>
      </c>
      <c r="V38" s="170">
        <f t="shared" si="1"/>
        <v>20421</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23226</v>
      </c>
      <c r="D39" s="169">
        <f t="shared" ref="D39:T39" si="4">SUM(D40:D42)</f>
        <v>43175</v>
      </c>
      <c r="E39" s="169">
        <f t="shared" si="4"/>
        <v>24602</v>
      </c>
      <c r="F39" s="169">
        <f t="shared" si="4"/>
        <v>41926</v>
      </c>
      <c r="G39" s="169">
        <f t="shared" si="4"/>
        <v>29309</v>
      </c>
      <c r="H39" s="169">
        <f t="shared" si="4"/>
        <v>40105</v>
      </c>
      <c r="I39" s="169">
        <f t="shared" si="4"/>
        <v>40327</v>
      </c>
      <c r="J39" s="169">
        <f t="shared" si="4"/>
        <v>39890</v>
      </c>
      <c r="K39" s="169">
        <f t="shared" si="4"/>
        <v>26318</v>
      </c>
      <c r="L39" s="169">
        <f t="shared" si="4"/>
        <v>25886</v>
      </c>
      <c r="M39" s="169">
        <f t="shared" si="4"/>
        <v>13698</v>
      </c>
      <c r="N39" s="169">
        <f t="shared" si="4"/>
        <v>12916</v>
      </c>
      <c r="O39" s="169">
        <f t="shared" si="4"/>
        <v>14857</v>
      </c>
      <c r="P39" s="169">
        <f t="shared" si="4"/>
        <v>13250</v>
      </c>
      <c r="Q39" s="169">
        <f t="shared" si="4"/>
        <v>4783</v>
      </c>
      <c r="R39" s="169">
        <f t="shared" si="4"/>
        <v>3145</v>
      </c>
      <c r="S39" s="169">
        <f t="shared" si="4"/>
        <v>1860</v>
      </c>
      <c r="T39" s="169">
        <f t="shared" si="4"/>
        <v>2229</v>
      </c>
      <c r="U39" s="169">
        <f t="shared" si="1"/>
        <v>178980</v>
      </c>
      <c r="V39" s="170">
        <f t="shared" si="1"/>
        <v>222522</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1737</v>
      </c>
      <c r="D40" s="167">
        <v>1182</v>
      </c>
      <c r="E40" s="167">
        <v>2463</v>
      </c>
      <c r="F40" s="167">
        <v>1074</v>
      </c>
      <c r="G40" s="167">
        <v>3738</v>
      </c>
      <c r="H40" s="167">
        <v>1283</v>
      </c>
      <c r="I40" s="167">
        <v>6058</v>
      </c>
      <c r="J40" s="167">
        <v>2012</v>
      </c>
      <c r="K40" s="167">
        <v>2277</v>
      </c>
      <c r="L40" s="167">
        <v>891</v>
      </c>
      <c r="M40" s="167">
        <v>1390</v>
      </c>
      <c r="N40" s="167">
        <v>699</v>
      </c>
      <c r="O40" s="167">
        <v>1467</v>
      </c>
      <c r="P40" s="167">
        <v>722</v>
      </c>
      <c r="Q40" s="167">
        <v>538</v>
      </c>
      <c r="R40" s="167">
        <v>342</v>
      </c>
      <c r="S40" s="167">
        <v>0</v>
      </c>
      <c r="T40" s="167">
        <v>0</v>
      </c>
      <c r="U40" s="167">
        <f t="shared" si="1"/>
        <v>19668</v>
      </c>
      <c r="V40" s="168">
        <f t="shared" si="1"/>
        <v>8205</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8928</v>
      </c>
      <c r="D41" s="167">
        <v>7178</v>
      </c>
      <c r="E41" s="167">
        <v>9281</v>
      </c>
      <c r="F41" s="167">
        <v>6724</v>
      </c>
      <c r="G41" s="167">
        <v>12254</v>
      </c>
      <c r="H41" s="167">
        <v>8212</v>
      </c>
      <c r="I41" s="167">
        <v>18350</v>
      </c>
      <c r="J41" s="167">
        <v>12252</v>
      </c>
      <c r="K41" s="167">
        <v>12115</v>
      </c>
      <c r="L41" s="167">
        <v>8129</v>
      </c>
      <c r="M41" s="167">
        <v>9213</v>
      </c>
      <c r="N41" s="167">
        <v>6309</v>
      </c>
      <c r="O41" s="167">
        <v>8999</v>
      </c>
      <c r="P41" s="167">
        <v>6629</v>
      </c>
      <c r="Q41" s="167">
        <v>1922</v>
      </c>
      <c r="R41" s="167">
        <v>965</v>
      </c>
      <c r="S41" s="167">
        <v>0</v>
      </c>
      <c r="T41" s="167">
        <v>0</v>
      </c>
      <c r="U41" s="167">
        <f t="shared" si="1"/>
        <v>81062</v>
      </c>
      <c r="V41" s="168">
        <f t="shared" si="1"/>
        <v>56398</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12561</v>
      </c>
      <c r="D42" s="167">
        <v>34815</v>
      </c>
      <c r="E42" s="167">
        <v>12858</v>
      </c>
      <c r="F42" s="167">
        <v>34128</v>
      </c>
      <c r="G42" s="167">
        <v>13317</v>
      </c>
      <c r="H42" s="167">
        <v>30610</v>
      </c>
      <c r="I42" s="167">
        <v>15919</v>
      </c>
      <c r="J42" s="167">
        <v>25626</v>
      </c>
      <c r="K42" s="167">
        <v>11926</v>
      </c>
      <c r="L42" s="167">
        <v>16866</v>
      </c>
      <c r="M42" s="167">
        <v>3095</v>
      </c>
      <c r="N42" s="167">
        <v>5908</v>
      </c>
      <c r="O42" s="167">
        <v>4391</v>
      </c>
      <c r="P42" s="167">
        <v>5899</v>
      </c>
      <c r="Q42" s="167">
        <v>2323</v>
      </c>
      <c r="R42" s="167">
        <v>1838</v>
      </c>
      <c r="S42" s="167">
        <v>1860</v>
      </c>
      <c r="T42" s="167">
        <v>2229</v>
      </c>
      <c r="U42" s="167">
        <f t="shared" si="1"/>
        <v>78250</v>
      </c>
      <c r="V42" s="168">
        <f t="shared" si="1"/>
        <v>157919</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C44+C45+C46</f>
        <v>1232</v>
      </c>
      <c r="D43" s="169">
        <f t="shared" ref="D43:U43" si="5">D46+D45+D44</f>
        <v>1275</v>
      </c>
      <c r="E43" s="169">
        <f t="shared" si="5"/>
        <v>1662</v>
      </c>
      <c r="F43" s="169">
        <f t="shared" si="5"/>
        <v>1403</v>
      </c>
      <c r="G43" s="169">
        <f t="shared" si="5"/>
        <v>2694</v>
      </c>
      <c r="H43" s="169">
        <f t="shared" si="5"/>
        <v>2281</v>
      </c>
      <c r="I43" s="169">
        <f t="shared" si="5"/>
        <v>5643</v>
      </c>
      <c r="J43" s="169">
        <f t="shared" si="5"/>
        <v>3918</v>
      </c>
      <c r="K43" s="169">
        <f t="shared" si="5"/>
        <v>4879</v>
      </c>
      <c r="L43" s="169">
        <f t="shared" si="5"/>
        <v>3450</v>
      </c>
      <c r="M43" s="169">
        <f t="shared" si="5"/>
        <v>5331</v>
      </c>
      <c r="N43" s="169">
        <f t="shared" si="5"/>
        <v>3680</v>
      </c>
      <c r="O43" s="169">
        <f t="shared" si="5"/>
        <v>6155</v>
      </c>
      <c r="P43" s="169">
        <f t="shared" si="5"/>
        <v>3726</v>
      </c>
      <c r="Q43" s="169">
        <f t="shared" si="5"/>
        <v>3835</v>
      </c>
      <c r="R43" s="169">
        <f t="shared" si="5"/>
        <v>2320</v>
      </c>
      <c r="S43" s="169">
        <f t="shared" si="5"/>
        <v>7290</v>
      </c>
      <c r="T43" s="169">
        <f t="shared" si="5"/>
        <v>4761</v>
      </c>
      <c r="U43" s="169">
        <f t="shared" si="5"/>
        <v>38721</v>
      </c>
      <c r="V43" s="170">
        <f t="shared" si="1"/>
        <v>26814</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467</v>
      </c>
      <c r="D44" s="167">
        <v>627</v>
      </c>
      <c r="E44" s="167">
        <v>575</v>
      </c>
      <c r="F44" s="167">
        <v>615</v>
      </c>
      <c r="G44" s="167">
        <v>942</v>
      </c>
      <c r="H44" s="167">
        <v>866</v>
      </c>
      <c r="I44" s="167">
        <v>2240</v>
      </c>
      <c r="J44" s="167">
        <v>1520</v>
      </c>
      <c r="K44" s="167">
        <v>1697</v>
      </c>
      <c r="L44" s="167">
        <v>1009</v>
      </c>
      <c r="M44" s="167">
        <v>1651</v>
      </c>
      <c r="N44" s="167">
        <v>789</v>
      </c>
      <c r="O44" s="167">
        <v>1936</v>
      </c>
      <c r="P44" s="167">
        <v>1330</v>
      </c>
      <c r="Q44" s="167">
        <v>871</v>
      </c>
      <c r="R44" s="167">
        <v>570</v>
      </c>
      <c r="S44" s="167">
        <v>980</v>
      </c>
      <c r="T44" s="167">
        <v>1138</v>
      </c>
      <c r="U44" s="167">
        <f t="shared" si="1"/>
        <v>11359</v>
      </c>
      <c r="V44" s="168">
        <f t="shared" si="1"/>
        <v>8464</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714</v>
      </c>
      <c r="D45" s="167">
        <v>578</v>
      </c>
      <c r="E45" s="167">
        <v>1027</v>
      </c>
      <c r="F45" s="167">
        <v>738</v>
      </c>
      <c r="G45" s="167">
        <v>1624</v>
      </c>
      <c r="H45" s="167">
        <v>1323</v>
      </c>
      <c r="I45" s="167">
        <v>3108</v>
      </c>
      <c r="J45" s="167">
        <v>2265</v>
      </c>
      <c r="K45" s="167">
        <v>2707</v>
      </c>
      <c r="L45" s="167">
        <v>2224</v>
      </c>
      <c r="M45" s="167">
        <v>3481</v>
      </c>
      <c r="N45" s="167">
        <v>2773</v>
      </c>
      <c r="O45" s="167">
        <v>3641</v>
      </c>
      <c r="P45" s="167">
        <v>1994</v>
      </c>
      <c r="Q45" s="167">
        <v>2198</v>
      </c>
      <c r="R45" s="167">
        <v>1483</v>
      </c>
      <c r="S45" s="167">
        <v>6310</v>
      </c>
      <c r="T45" s="167">
        <v>3623</v>
      </c>
      <c r="U45" s="167">
        <f t="shared" si="1"/>
        <v>24810</v>
      </c>
      <c r="V45" s="168">
        <f t="shared" si="1"/>
        <v>17001</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51</v>
      </c>
      <c r="D46" s="167">
        <v>70</v>
      </c>
      <c r="E46" s="167">
        <v>60</v>
      </c>
      <c r="F46" s="167">
        <v>50</v>
      </c>
      <c r="G46" s="167">
        <v>128</v>
      </c>
      <c r="H46" s="167">
        <v>92</v>
      </c>
      <c r="I46" s="167">
        <v>295</v>
      </c>
      <c r="J46" s="167">
        <v>133</v>
      </c>
      <c r="K46" s="167">
        <v>475</v>
      </c>
      <c r="L46" s="167">
        <v>217</v>
      </c>
      <c r="M46" s="167">
        <v>199</v>
      </c>
      <c r="N46" s="167">
        <v>118</v>
      </c>
      <c r="O46" s="167">
        <v>578</v>
      </c>
      <c r="P46" s="167">
        <v>402</v>
      </c>
      <c r="Q46" s="167">
        <v>766</v>
      </c>
      <c r="R46" s="167">
        <v>267</v>
      </c>
      <c r="S46" s="167">
        <v>0</v>
      </c>
      <c r="T46" s="167">
        <v>0</v>
      </c>
      <c r="U46" s="167">
        <f t="shared" si="1"/>
        <v>2552</v>
      </c>
      <c r="V46" s="168">
        <f t="shared" si="1"/>
        <v>1349</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812</v>
      </c>
      <c r="D47" s="169">
        <v>1280</v>
      </c>
      <c r="E47" s="169">
        <v>992</v>
      </c>
      <c r="F47" s="169">
        <v>1435</v>
      </c>
      <c r="G47" s="169">
        <v>1739</v>
      </c>
      <c r="H47" s="169">
        <v>2151</v>
      </c>
      <c r="I47" s="169">
        <v>2010</v>
      </c>
      <c r="J47" s="169">
        <v>2380</v>
      </c>
      <c r="K47" s="169">
        <v>815</v>
      </c>
      <c r="L47" s="169">
        <v>1016</v>
      </c>
      <c r="M47" s="169">
        <v>544</v>
      </c>
      <c r="N47" s="169">
        <v>651</v>
      </c>
      <c r="O47" s="169">
        <v>289</v>
      </c>
      <c r="P47" s="169">
        <v>377</v>
      </c>
      <c r="Q47" s="169">
        <v>136</v>
      </c>
      <c r="R47" s="169">
        <v>93</v>
      </c>
      <c r="S47" s="169">
        <v>584</v>
      </c>
      <c r="T47" s="169">
        <v>492</v>
      </c>
      <c r="U47" s="169">
        <f t="shared" si="1"/>
        <v>7921</v>
      </c>
      <c r="V47" s="170">
        <f t="shared" si="1"/>
        <v>9875</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5140</v>
      </c>
      <c r="D48" s="169">
        <f t="shared" ref="D48:T48" si="6">SUM(D49:D52)</f>
        <v>2862</v>
      </c>
      <c r="E48" s="169">
        <f t="shared" si="6"/>
        <v>5331</v>
      </c>
      <c r="F48" s="169">
        <f t="shared" si="6"/>
        <v>2345</v>
      </c>
      <c r="G48" s="169">
        <f t="shared" si="6"/>
        <v>7957</v>
      </c>
      <c r="H48" s="169">
        <f t="shared" si="6"/>
        <v>3516</v>
      </c>
      <c r="I48" s="169">
        <f t="shared" si="6"/>
        <v>13390</v>
      </c>
      <c r="J48" s="169">
        <f t="shared" si="6"/>
        <v>5324</v>
      </c>
      <c r="K48" s="169">
        <f t="shared" si="6"/>
        <v>9862</v>
      </c>
      <c r="L48" s="169">
        <f t="shared" si="6"/>
        <v>4054</v>
      </c>
      <c r="M48" s="169">
        <f t="shared" si="6"/>
        <v>10534</v>
      </c>
      <c r="N48" s="169">
        <f t="shared" si="6"/>
        <v>4614</v>
      </c>
      <c r="O48" s="169">
        <f t="shared" si="6"/>
        <v>11299</v>
      </c>
      <c r="P48" s="169">
        <f t="shared" si="6"/>
        <v>4512</v>
      </c>
      <c r="Q48" s="169">
        <f t="shared" si="6"/>
        <v>6165</v>
      </c>
      <c r="R48" s="169">
        <f t="shared" si="6"/>
        <v>3013</v>
      </c>
      <c r="S48" s="169">
        <f t="shared" si="6"/>
        <v>5412</v>
      </c>
      <c r="T48" s="169">
        <f t="shared" si="6"/>
        <v>2452</v>
      </c>
      <c r="U48" s="169">
        <f t="shared" si="1"/>
        <v>75090</v>
      </c>
      <c r="V48" s="170">
        <f t="shared" si="1"/>
        <v>32692</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253</v>
      </c>
      <c r="D49" s="167">
        <v>291</v>
      </c>
      <c r="E49" s="167">
        <v>250</v>
      </c>
      <c r="F49" s="167">
        <v>277</v>
      </c>
      <c r="G49" s="167">
        <v>259</v>
      </c>
      <c r="H49" s="167">
        <v>398</v>
      </c>
      <c r="I49" s="167">
        <v>338</v>
      </c>
      <c r="J49" s="167">
        <v>355</v>
      </c>
      <c r="K49" s="167">
        <v>256</v>
      </c>
      <c r="L49" s="167">
        <v>434</v>
      </c>
      <c r="M49" s="167">
        <v>687</v>
      </c>
      <c r="N49" s="167">
        <v>509</v>
      </c>
      <c r="O49" s="167">
        <v>1029</v>
      </c>
      <c r="P49" s="167">
        <v>873</v>
      </c>
      <c r="Q49" s="167">
        <v>327</v>
      </c>
      <c r="R49" s="167">
        <v>218</v>
      </c>
      <c r="S49" s="167">
        <v>0</v>
      </c>
      <c r="T49" s="167">
        <v>0</v>
      </c>
      <c r="U49" s="167">
        <f t="shared" si="1"/>
        <v>3399</v>
      </c>
      <c r="V49" s="168">
        <f t="shared" si="1"/>
        <v>3355</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493</v>
      </c>
      <c r="D50" s="167">
        <v>447</v>
      </c>
      <c r="E50" s="167">
        <v>464</v>
      </c>
      <c r="F50" s="167">
        <v>353</v>
      </c>
      <c r="G50" s="167">
        <v>501</v>
      </c>
      <c r="H50" s="167">
        <v>429</v>
      </c>
      <c r="I50" s="167">
        <v>870</v>
      </c>
      <c r="J50" s="167">
        <v>622</v>
      </c>
      <c r="K50" s="167">
        <v>365</v>
      </c>
      <c r="L50" s="167">
        <v>290</v>
      </c>
      <c r="M50" s="167">
        <v>192</v>
      </c>
      <c r="N50" s="167">
        <v>244</v>
      </c>
      <c r="O50" s="167">
        <v>516</v>
      </c>
      <c r="P50" s="167">
        <v>301</v>
      </c>
      <c r="Q50" s="167">
        <v>547</v>
      </c>
      <c r="R50" s="167">
        <v>649</v>
      </c>
      <c r="S50" s="167">
        <v>0</v>
      </c>
      <c r="T50" s="167">
        <v>0</v>
      </c>
      <c r="U50" s="167">
        <f t="shared" si="1"/>
        <v>3948</v>
      </c>
      <c r="V50" s="168">
        <f t="shared" si="1"/>
        <v>3335</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229</v>
      </c>
      <c r="D51" s="167">
        <v>78</v>
      </c>
      <c r="E51" s="167">
        <v>156</v>
      </c>
      <c r="F51" s="167">
        <v>47</v>
      </c>
      <c r="G51" s="167">
        <v>243</v>
      </c>
      <c r="H51" s="167">
        <v>99</v>
      </c>
      <c r="I51" s="167">
        <v>575</v>
      </c>
      <c r="J51" s="167">
        <v>229</v>
      </c>
      <c r="K51" s="167">
        <v>507</v>
      </c>
      <c r="L51" s="167">
        <v>198</v>
      </c>
      <c r="M51" s="167">
        <v>709</v>
      </c>
      <c r="N51" s="167">
        <v>322</v>
      </c>
      <c r="O51" s="167">
        <v>801</v>
      </c>
      <c r="P51" s="167">
        <v>334</v>
      </c>
      <c r="Q51" s="167">
        <v>0</v>
      </c>
      <c r="R51" s="167">
        <v>0</v>
      </c>
      <c r="S51" s="167">
        <v>2109</v>
      </c>
      <c r="T51" s="167">
        <v>1332</v>
      </c>
      <c r="U51" s="167">
        <f t="shared" si="1"/>
        <v>5329</v>
      </c>
      <c r="V51" s="168">
        <f t="shared" si="1"/>
        <v>2639</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4165</v>
      </c>
      <c r="D52" s="167">
        <v>2046</v>
      </c>
      <c r="E52" s="167">
        <v>4461</v>
      </c>
      <c r="F52" s="167">
        <v>1668</v>
      </c>
      <c r="G52" s="167">
        <v>6954</v>
      </c>
      <c r="H52" s="167">
        <v>2590</v>
      </c>
      <c r="I52" s="167">
        <v>11607</v>
      </c>
      <c r="J52" s="167">
        <v>4118</v>
      </c>
      <c r="K52" s="167">
        <v>8734</v>
      </c>
      <c r="L52" s="167">
        <v>3132</v>
      </c>
      <c r="M52" s="167">
        <v>8946</v>
      </c>
      <c r="N52" s="167">
        <v>3539</v>
      </c>
      <c r="O52" s="167">
        <v>8953</v>
      </c>
      <c r="P52" s="167">
        <v>3004</v>
      </c>
      <c r="Q52" s="167">
        <v>5291</v>
      </c>
      <c r="R52" s="167">
        <v>2146</v>
      </c>
      <c r="S52" s="167">
        <v>3303</v>
      </c>
      <c r="T52" s="167">
        <v>1120</v>
      </c>
      <c r="U52" s="167">
        <f t="shared" si="1"/>
        <v>62414</v>
      </c>
      <c r="V52" s="168">
        <f t="shared" si="1"/>
        <v>23363</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4478</v>
      </c>
      <c r="D53" s="169">
        <v>8221</v>
      </c>
      <c r="E53" s="169">
        <v>4279</v>
      </c>
      <c r="F53" s="169">
        <v>6198</v>
      </c>
      <c r="G53" s="169">
        <v>4546</v>
      </c>
      <c r="H53" s="169">
        <v>5674</v>
      </c>
      <c r="I53" s="169">
        <v>5284</v>
      </c>
      <c r="J53" s="169">
        <v>5890</v>
      </c>
      <c r="K53" s="169">
        <v>4247</v>
      </c>
      <c r="L53" s="169">
        <v>4590</v>
      </c>
      <c r="M53" s="169">
        <v>4340</v>
      </c>
      <c r="N53" s="169">
        <v>4866</v>
      </c>
      <c r="O53" s="169">
        <v>7098</v>
      </c>
      <c r="P53" s="169">
        <v>6982</v>
      </c>
      <c r="Q53" s="169">
        <v>7180</v>
      </c>
      <c r="R53" s="169">
        <v>7612</v>
      </c>
      <c r="S53" s="169">
        <v>11167</v>
      </c>
      <c r="T53" s="169">
        <v>10844</v>
      </c>
      <c r="U53" s="169">
        <f t="shared" si="1"/>
        <v>52619</v>
      </c>
      <c r="V53" s="170">
        <f t="shared" si="1"/>
        <v>60877</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2160</v>
      </c>
      <c r="D54" s="169">
        <v>3764</v>
      </c>
      <c r="E54" s="169">
        <v>1177</v>
      </c>
      <c r="F54" s="169">
        <v>1804</v>
      </c>
      <c r="G54" s="169">
        <v>907</v>
      </c>
      <c r="H54" s="169">
        <v>1290</v>
      </c>
      <c r="I54" s="169">
        <v>1181</v>
      </c>
      <c r="J54" s="169">
        <v>1755</v>
      </c>
      <c r="K54" s="169">
        <v>785</v>
      </c>
      <c r="L54" s="169">
        <v>958</v>
      </c>
      <c r="M54" s="169">
        <v>275</v>
      </c>
      <c r="N54" s="169">
        <v>299</v>
      </c>
      <c r="O54" s="169">
        <v>0</v>
      </c>
      <c r="P54" s="169">
        <v>0</v>
      </c>
      <c r="Q54" s="169">
        <v>0</v>
      </c>
      <c r="R54" s="169">
        <v>0</v>
      </c>
      <c r="S54" s="169">
        <v>0</v>
      </c>
      <c r="T54" s="169">
        <v>0</v>
      </c>
      <c r="U54" s="169">
        <f t="shared" si="1"/>
        <v>6485</v>
      </c>
      <c r="V54" s="170">
        <f t="shared" si="1"/>
        <v>9870</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8955</v>
      </c>
      <c r="D55" s="169">
        <f t="shared" ref="D55:T55" si="7">SUM(D56:D60)</f>
        <v>18224</v>
      </c>
      <c r="E55" s="169">
        <f t="shared" si="7"/>
        <v>8285</v>
      </c>
      <c r="F55" s="169">
        <f t="shared" si="7"/>
        <v>13026</v>
      </c>
      <c r="G55" s="169">
        <f t="shared" si="7"/>
        <v>10166</v>
      </c>
      <c r="H55" s="169">
        <f t="shared" si="7"/>
        <v>12671</v>
      </c>
      <c r="I55" s="169">
        <f t="shared" si="7"/>
        <v>16608</v>
      </c>
      <c r="J55" s="169">
        <f t="shared" si="7"/>
        <v>14323</v>
      </c>
      <c r="K55" s="169">
        <f t="shared" si="7"/>
        <v>11880</v>
      </c>
      <c r="L55" s="169">
        <f t="shared" si="7"/>
        <v>8991</v>
      </c>
      <c r="M55" s="169">
        <f t="shared" si="7"/>
        <v>12232</v>
      </c>
      <c r="N55" s="169">
        <f t="shared" si="7"/>
        <v>9451</v>
      </c>
      <c r="O55" s="169">
        <f t="shared" si="7"/>
        <v>11431</v>
      </c>
      <c r="P55" s="169">
        <f t="shared" si="7"/>
        <v>9423</v>
      </c>
      <c r="Q55" s="169">
        <f t="shared" si="7"/>
        <v>5227</v>
      </c>
      <c r="R55" s="169">
        <f t="shared" si="7"/>
        <v>2801</v>
      </c>
      <c r="S55" s="169">
        <f t="shared" si="7"/>
        <v>5200</v>
      </c>
      <c r="T55" s="169">
        <f t="shared" si="7"/>
        <v>3252</v>
      </c>
      <c r="U55" s="169">
        <f t="shared" si="1"/>
        <v>89984</v>
      </c>
      <c r="V55" s="170">
        <f t="shared" si="1"/>
        <v>92162</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4825</v>
      </c>
      <c r="D56" s="167">
        <v>13127</v>
      </c>
      <c r="E56" s="167">
        <v>4243</v>
      </c>
      <c r="F56" s="167">
        <v>9803</v>
      </c>
      <c r="G56" s="167">
        <v>4507</v>
      </c>
      <c r="H56" s="167">
        <v>8773</v>
      </c>
      <c r="I56" s="167">
        <v>6189</v>
      </c>
      <c r="J56" s="167">
        <v>8446</v>
      </c>
      <c r="K56" s="167">
        <v>4090</v>
      </c>
      <c r="L56" s="167">
        <v>4753</v>
      </c>
      <c r="M56" s="167">
        <v>3456</v>
      </c>
      <c r="N56" s="167">
        <v>4050</v>
      </c>
      <c r="O56" s="167">
        <v>5250</v>
      </c>
      <c r="P56" s="167">
        <v>5048</v>
      </c>
      <c r="Q56" s="167">
        <v>2738</v>
      </c>
      <c r="R56" s="167">
        <v>1880</v>
      </c>
      <c r="S56" s="167">
        <v>3734</v>
      </c>
      <c r="T56" s="167">
        <v>2688</v>
      </c>
      <c r="U56" s="167">
        <f t="shared" si="1"/>
        <v>39032</v>
      </c>
      <c r="V56" s="168">
        <f t="shared" si="1"/>
        <v>58568</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2460</v>
      </c>
      <c r="D57" s="167">
        <v>2159</v>
      </c>
      <c r="E57" s="167">
        <v>2565</v>
      </c>
      <c r="F57" s="167">
        <v>1368</v>
      </c>
      <c r="G57" s="167">
        <v>3565</v>
      </c>
      <c r="H57" s="167">
        <v>1534</v>
      </c>
      <c r="I57" s="167">
        <v>7649</v>
      </c>
      <c r="J57" s="167">
        <v>2793</v>
      </c>
      <c r="K57" s="167">
        <v>5678</v>
      </c>
      <c r="L57" s="167">
        <v>2276</v>
      </c>
      <c r="M57" s="167">
        <v>5656</v>
      </c>
      <c r="N57" s="167">
        <v>2428</v>
      </c>
      <c r="O57" s="167">
        <v>4185</v>
      </c>
      <c r="P57" s="167">
        <v>1829</v>
      </c>
      <c r="Q57" s="167">
        <v>1819</v>
      </c>
      <c r="R57" s="167">
        <v>705</v>
      </c>
      <c r="S57" s="167">
        <v>0</v>
      </c>
      <c r="T57" s="167">
        <v>0</v>
      </c>
      <c r="U57" s="167">
        <f t="shared" si="1"/>
        <v>33577</v>
      </c>
      <c r="V57" s="168">
        <f t="shared" si="1"/>
        <v>15092</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272</v>
      </c>
      <c r="D58" s="167">
        <v>272</v>
      </c>
      <c r="E58" s="167">
        <v>333</v>
      </c>
      <c r="F58" s="167">
        <v>389</v>
      </c>
      <c r="G58" s="167">
        <v>643</v>
      </c>
      <c r="H58" s="167">
        <v>681</v>
      </c>
      <c r="I58" s="167">
        <v>1093</v>
      </c>
      <c r="J58" s="167">
        <v>1237</v>
      </c>
      <c r="K58" s="167">
        <v>1115</v>
      </c>
      <c r="L58" s="167">
        <v>848</v>
      </c>
      <c r="M58" s="167">
        <v>1473</v>
      </c>
      <c r="N58" s="167">
        <v>1259</v>
      </c>
      <c r="O58" s="167">
        <v>1678</v>
      </c>
      <c r="P58" s="167">
        <v>2202</v>
      </c>
      <c r="Q58" s="167">
        <v>670</v>
      </c>
      <c r="R58" s="167">
        <v>216</v>
      </c>
      <c r="S58" s="167">
        <v>1466</v>
      </c>
      <c r="T58" s="167">
        <v>564</v>
      </c>
      <c r="U58" s="167">
        <f t="shared" si="1"/>
        <v>8743</v>
      </c>
      <c r="V58" s="168">
        <f t="shared" si="1"/>
        <v>7668</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693</v>
      </c>
      <c r="D59" s="167">
        <v>869</v>
      </c>
      <c r="E59" s="167">
        <v>661</v>
      </c>
      <c r="F59" s="167">
        <v>697</v>
      </c>
      <c r="G59" s="167">
        <v>901</v>
      </c>
      <c r="H59" s="167">
        <v>1071</v>
      </c>
      <c r="I59" s="167">
        <v>1104</v>
      </c>
      <c r="J59" s="167">
        <v>1293</v>
      </c>
      <c r="K59" s="167">
        <v>737</v>
      </c>
      <c r="L59" s="167">
        <v>859</v>
      </c>
      <c r="M59" s="167">
        <v>1282</v>
      </c>
      <c r="N59" s="167">
        <v>1289</v>
      </c>
      <c r="O59" s="167">
        <v>318</v>
      </c>
      <c r="P59" s="167">
        <v>344</v>
      </c>
      <c r="Q59" s="167">
        <v>0</v>
      </c>
      <c r="R59" s="167">
        <v>0</v>
      </c>
      <c r="S59" s="167">
        <v>0</v>
      </c>
      <c r="T59" s="167">
        <v>0</v>
      </c>
      <c r="U59" s="167">
        <f t="shared" si="1"/>
        <v>5696</v>
      </c>
      <c r="V59" s="168">
        <f t="shared" si="1"/>
        <v>6422</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705</v>
      </c>
      <c r="D60" s="167">
        <v>1797</v>
      </c>
      <c r="E60" s="167">
        <v>483</v>
      </c>
      <c r="F60" s="167">
        <v>769</v>
      </c>
      <c r="G60" s="167">
        <v>550</v>
      </c>
      <c r="H60" s="167">
        <v>612</v>
      </c>
      <c r="I60" s="167">
        <v>573</v>
      </c>
      <c r="J60" s="167">
        <v>554</v>
      </c>
      <c r="K60" s="167">
        <v>260</v>
      </c>
      <c r="L60" s="167">
        <v>255</v>
      </c>
      <c r="M60" s="167">
        <v>365</v>
      </c>
      <c r="N60" s="167">
        <v>425</v>
      </c>
      <c r="O60" s="167">
        <v>0</v>
      </c>
      <c r="P60" s="167">
        <v>0</v>
      </c>
      <c r="Q60" s="167">
        <v>0</v>
      </c>
      <c r="R60" s="167">
        <v>0</v>
      </c>
      <c r="S60" s="167">
        <v>0</v>
      </c>
      <c r="T60" s="167">
        <v>0</v>
      </c>
      <c r="U60" s="167">
        <f t="shared" si="1"/>
        <v>2936</v>
      </c>
      <c r="V60" s="168">
        <f t="shared" si="1"/>
        <v>4412</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2420</v>
      </c>
      <c r="D61" s="169">
        <f t="shared" ref="D61:T61" si="8">SUM(D62:D65)</f>
        <v>4999</v>
      </c>
      <c r="E61" s="169">
        <f t="shared" si="8"/>
        <v>2449</v>
      </c>
      <c r="F61" s="169">
        <f t="shared" si="8"/>
        <v>4326</v>
      </c>
      <c r="G61" s="169">
        <f t="shared" si="8"/>
        <v>3434</v>
      </c>
      <c r="H61" s="169">
        <f t="shared" si="8"/>
        <v>5693</v>
      </c>
      <c r="I61" s="169">
        <f t="shared" si="8"/>
        <v>7061</v>
      </c>
      <c r="J61" s="169">
        <f t="shared" si="8"/>
        <v>11216</v>
      </c>
      <c r="K61" s="169">
        <f t="shared" si="8"/>
        <v>8131</v>
      </c>
      <c r="L61" s="169">
        <f t="shared" si="8"/>
        <v>12556</v>
      </c>
      <c r="M61" s="169">
        <f t="shared" si="8"/>
        <v>8445</v>
      </c>
      <c r="N61" s="169">
        <f t="shared" si="8"/>
        <v>12453</v>
      </c>
      <c r="O61" s="169">
        <f t="shared" si="8"/>
        <v>10055</v>
      </c>
      <c r="P61" s="169">
        <f t="shared" si="8"/>
        <v>13322</v>
      </c>
      <c r="Q61" s="169">
        <f t="shared" si="8"/>
        <v>3537</v>
      </c>
      <c r="R61" s="169">
        <f t="shared" si="8"/>
        <v>4799</v>
      </c>
      <c r="S61" s="169">
        <f t="shared" si="8"/>
        <v>6088</v>
      </c>
      <c r="T61" s="169">
        <f t="shared" si="8"/>
        <v>7427</v>
      </c>
      <c r="U61" s="169">
        <f t="shared" si="1"/>
        <v>51620</v>
      </c>
      <c r="V61" s="170">
        <f t="shared" si="1"/>
        <v>76791</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477</v>
      </c>
      <c r="D62" s="167">
        <v>310</v>
      </c>
      <c r="E62" s="167">
        <v>577</v>
      </c>
      <c r="F62" s="167">
        <v>263</v>
      </c>
      <c r="G62" s="167">
        <v>572</v>
      </c>
      <c r="H62" s="167">
        <v>319</v>
      </c>
      <c r="I62" s="167">
        <v>968</v>
      </c>
      <c r="J62" s="167">
        <v>596</v>
      </c>
      <c r="K62" s="167">
        <v>597</v>
      </c>
      <c r="L62" s="167">
        <v>403</v>
      </c>
      <c r="M62" s="167">
        <v>502</v>
      </c>
      <c r="N62" s="167">
        <v>295</v>
      </c>
      <c r="O62" s="167">
        <v>515</v>
      </c>
      <c r="P62" s="167">
        <v>414</v>
      </c>
      <c r="Q62" s="167">
        <v>0</v>
      </c>
      <c r="R62" s="167">
        <v>0</v>
      </c>
      <c r="S62" s="167">
        <v>0</v>
      </c>
      <c r="T62" s="167">
        <v>0</v>
      </c>
      <c r="U62" s="167">
        <f t="shared" si="1"/>
        <v>4208</v>
      </c>
      <c r="V62" s="168">
        <f t="shared" si="1"/>
        <v>2600</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336</v>
      </c>
      <c r="D63" s="167">
        <v>962</v>
      </c>
      <c r="E63" s="167">
        <v>551</v>
      </c>
      <c r="F63" s="167">
        <v>1365</v>
      </c>
      <c r="G63" s="167">
        <v>1244</v>
      </c>
      <c r="H63" s="167">
        <v>2592</v>
      </c>
      <c r="I63" s="167">
        <v>3274</v>
      </c>
      <c r="J63" s="167">
        <v>6088</v>
      </c>
      <c r="K63" s="167">
        <v>5119</v>
      </c>
      <c r="L63" s="167">
        <v>8605</v>
      </c>
      <c r="M63" s="167">
        <v>5671</v>
      </c>
      <c r="N63" s="167">
        <v>8640</v>
      </c>
      <c r="O63" s="167">
        <v>6980</v>
      </c>
      <c r="P63" s="167">
        <v>9052</v>
      </c>
      <c r="Q63" s="167">
        <v>2376</v>
      </c>
      <c r="R63" s="167">
        <v>3879</v>
      </c>
      <c r="S63" s="167">
        <v>4566</v>
      </c>
      <c r="T63" s="167">
        <v>6505</v>
      </c>
      <c r="U63" s="167">
        <f t="shared" si="1"/>
        <v>30117</v>
      </c>
      <c r="V63" s="168">
        <f t="shared" si="1"/>
        <v>47688</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312</v>
      </c>
      <c r="D64" s="167">
        <v>1212</v>
      </c>
      <c r="E64" s="167">
        <v>265</v>
      </c>
      <c r="F64" s="167">
        <v>787</v>
      </c>
      <c r="G64" s="167">
        <v>156</v>
      </c>
      <c r="H64" s="167">
        <v>476</v>
      </c>
      <c r="I64" s="167">
        <v>210</v>
      </c>
      <c r="J64" s="167">
        <v>439</v>
      </c>
      <c r="K64" s="167">
        <v>106</v>
      </c>
      <c r="L64" s="167">
        <v>214</v>
      </c>
      <c r="M64" s="167">
        <v>230</v>
      </c>
      <c r="N64" s="167">
        <v>457</v>
      </c>
      <c r="O64" s="167">
        <v>124</v>
      </c>
      <c r="P64" s="167">
        <v>288</v>
      </c>
      <c r="Q64" s="167">
        <v>0</v>
      </c>
      <c r="R64" s="167">
        <v>0</v>
      </c>
      <c r="S64" s="167">
        <v>0</v>
      </c>
      <c r="T64" s="167">
        <v>0</v>
      </c>
      <c r="U64" s="167">
        <f t="shared" si="1"/>
        <v>1403</v>
      </c>
      <c r="V64" s="168">
        <f t="shared" si="1"/>
        <v>3873</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1295</v>
      </c>
      <c r="D65" s="167">
        <v>2515</v>
      </c>
      <c r="E65" s="167">
        <v>1056</v>
      </c>
      <c r="F65" s="167">
        <v>1911</v>
      </c>
      <c r="G65" s="167">
        <v>1462</v>
      </c>
      <c r="H65" s="167">
        <v>2306</v>
      </c>
      <c r="I65" s="167">
        <v>2609</v>
      </c>
      <c r="J65" s="167">
        <v>4093</v>
      </c>
      <c r="K65" s="167">
        <v>2309</v>
      </c>
      <c r="L65" s="167">
        <v>3334</v>
      </c>
      <c r="M65" s="167">
        <v>2042</v>
      </c>
      <c r="N65" s="167">
        <v>3061</v>
      </c>
      <c r="O65" s="167">
        <v>2436</v>
      </c>
      <c r="P65" s="167">
        <v>3568</v>
      </c>
      <c r="Q65" s="167">
        <v>1161</v>
      </c>
      <c r="R65" s="167">
        <v>920</v>
      </c>
      <c r="S65" s="167">
        <v>1522</v>
      </c>
      <c r="T65" s="167">
        <v>922</v>
      </c>
      <c r="U65" s="167">
        <f t="shared" si="1"/>
        <v>15892</v>
      </c>
      <c r="V65" s="168">
        <f t="shared" si="1"/>
        <v>22630</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389</v>
      </c>
      <c r="D66" s="169">
        <v>1131</v>
      </c>
      <c r="E66" s="169">
        <v>396</v>
      </c>
      <c r="F66" s="169">
        <v>1222</v>
      </c>
      <c r="G66" s="169">
        <v>521</v>
      </c>
      <c r="H66" s="169">
        <v>1472</v>
      </c>
      <c r="I66" s="169">
        <v>672</v>
      </c>
      <c r="J66" s="169">
        <v>1593</v>
      </c>
      <c r="K66" s="169">
        <v>742</v>
      </c>
      <c r="L66" s="169">
        <v>1983</v>
      </c>
      <c r="M66" s="169">
        <v>925</v>
      </c>
      <c r="N66" s="169">
        <v>2639</v>
      </c>
      <c r="O66" s="169">
        <v>1139</v>
      </c>
      <c r="P66" s="169">
        <v>3894</v>
      </c>
      <c r="Q66" s="169">
        <v>1147</v>
      </c>
      <c r="R66" s="169">
        <v>1645</v>
      </c>
      <c r="S66" s="169">
        <v>0</v>
      </c>
      <c r="T66" s="169">
        <v>0</v>
      </c>
      <c r="U66" s="169">
        <f t="shared" si="1"/>
        <v>5931</v>
      </c>
      <c r="V66" s="170">
        <f t="shared" si="1"/>
        <v>15579</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1198</v>
      </c>
      <c r="D67" s="169">
        <v>1755</v>
      </c>
      <c r="E67" s="169">
        <v>1208</v>
      </c>
      <c r="F67" s="169">
        <v>1802</v>
      </c>
      <c r="G67" s="169">
        <v>1482</v>
      </c>
      <c r="H67" s="169">
        <v>2320</v>
      </c>
      <c r="I67" s="169">
        <v>1693</v>
      </c>
      <c r="J67" s="169">
        <v>2781</v>
      </c>
      <c r="K67" s="169">
        <v>593</v>
      </c>
      <c r="L67" s="169">
        <v>965</v>
      </c>
      <c r="M67" s="169">
        <v>360</v>
      </c>
      <c r="N67" s="169">
        <v>617</v>
      </c>
      <c r="O67" s="169">
        <v>817</v>
      </c>
      <c r="P67" s="169">
        <v>884</v>
      </c>
      <c r="Q67" s="169">
        <v>0</v>
      </c>
      <c r="R67" s="169">
        <v>0</v>
      </c>
      <c r="S67" s="169">
        <v>0</v>
      </c>
      <c r="T67" s="169">
        <v>0</v>
      </c>
      <c r="U67" s="169">
        <f t="shared" si="1"/>
        <v>7351</v>
      </c>
      <c r="V67" s="170">
        <f t="shared" si="1"/>
        <v>11124</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1673</v>
      </c>
      <c r="D68" s="169">
        <f t="shared" ref="D68:T68" si="9">SUM(D69:D71)</f>
        <v>14537</v>
      </c>
      <c r="E68" s="169">
        <f t="shared" si="9"/>
        <v>2139</v>
      </c>
      <c r="F68" s="169">
        <f t="shared" si="9"/>
        <v>13307</v>
      </c>
      <c r="G68" s="169">
        <f t="shared" si="9"/>
        <v>4762</v>
      </c>
      <c r="H68" s="169">
        <f t="shared" si="9"/>
        <v>21495</v>
      </c>
      <c r="I68" s="169">
        <f t="shared" si="9"/>
        <v>9591</v>
      </c>
      <c r="J68" s="169">
        <f t="shared" si="9"/>
        <v>38611</v>
      </c>
      <c r="K68" s="169">
        <f t="shared" si="9"/>
        <v>10124</v>
      </c>
      <c r="L68" s="169">
        <f t="shared" si="9"/>
        <v>50695</v>
      </c>
      <c r="M68" s="169">
        <f t="shared" si="9"/>
        <v>8982</v>
      </c>
      <c r="N68" s="169">
        <f t="shared" si="9"/>
        <v>46903</v>
      </c>
      <c r="O68" s="169">
        <f t="shared" si="9"/>
        <v>9226</v>
      </c>
      <c r="P68" s="169">
        <f t="shared" si="9"/>
        <v>39497</v>
      </c>
      <c r="Q68" s="169">
        <f t="shared" si="9"/>
        <v>7321</v>
      </c>
      <c r="R68" s="169">
        <f t="shared" si="9"/>
        <v>33144</v>
      </c>
      <c r="S68" s="169">
        <f t="shared" si="9"/>
        <v>15486</v>
      </c>
      <c r="T68" s="169">
        <f t="shared" si="9"/>
        <v>63740</v>
      </c>
      <c r="U68" s="169">
        <f t="shared" si="1"/>
        <v>69304</v>
      </c>
      <c r="V68" s="170">
        <f t="shared" si="1"/>
        <v>321929</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795</v>
      </c>
      <c r="D69" s="167">
        <v>9993</v>
      </c>
      <c r="E69" s="167">
        <v>421</v>
      </c>
      <c r="F69" s="167">
        <v>4064</v>
      </c>
      <c r="G69" s="167">
        <v>830</v>
      </c>
      <c r="H69" s="167">
        <v>5243</v>
      </c>
      <c r="I69" s="167">
        <v>1406</v>
      </c>
      <c r="J69" s="167">
        <v>7805</v>
      </c>
      <c r="K69" s="167">
        <v>1358</v>
      </c>
      <c r="L69" s="167">
        <v>7383</v>
      </c>
      <c r="M69" s="167">
        <v>1790</v>
      </c>
      <c r="N69" s="167">
        <v>8103</v>
      </c>
      <c r="O69" s="167">
        <v>4270</v>
      </c>
      <c r="P69" s="167">
        <v>18535</v>
      </c>
      <c r="Q69" s="167">
        <v>5788</v>
      </c>
      <c r="R69" s="167">
        <v>27249</v>
      </c>
      <c r="S69" s="167">
        <v>15341</v>
      </c>
      <c r="T69" s="167">
        <v>62484</v>
      </c>
      <c r="U69" s="167">
        <f t="shared" si="1"/>
        <v>31999</v>
      </c>
      <c r="V69" s="168">
        <f t="shared" si="1"/>
        <v>150859</v>
      </c>
      <c r="W69" s="284"/>
      <c r="X69" s="284"/>
      <c r="Y69" s="284"/>
    </row>
    <row r="70" spans="1:42" ht="21" customHeight="1" x14ac:dyDescent="0.25">
      <c r="A70" s="162"/>
      <c r="B70" s="166" t="s">
        <v>166</v>
      </c>
      <c r="C70" s="167">
        <v>176</v>
      </c>
      <c r="D70" s="167">
        <v>585</v>
      </c>
      <c r="E70" s="167">
        <v>555</v>
      </c>
      <c r="F70" s="167">
        <v>1726</v>
      </c>
      <c r="G70" s="167">
        <v>1927</v>
      </c>
      <c r="H70" s="167">
        <v>5301</v>
      </c>
      <c r="I70" s="167">
        <v>5530</v>
      </c>
      <c r="J70" s="167">
        <v>16703</v>
      </c>
      <c r="K70" s="167">
        <v>6916</v>
      </c>
      <c r="L70" s="167">
        <v>35449</v>
      </c>
      <c r="M70" s="167">
        <v>5493</v>
      </c>
      <c r="N70" s="167">
        <v>32486</v>
      </c>
      <c r="O70" s="167">
        <v>2899</v>
      </c>
      <c r="P70" s="167">
        <v>12655</v>
      </c>
      <c r="Q70" s="167">
        <v>527</v>
      </c>
      <c r="R70" s="167">
        <v>2555</v>
      </c>
      <c r="S70" s="167">
        <v>0</v>
      </c>
      <c r="T70" s="167">
        <v>0</v>
      </c>
      <c r="U70" s="167">
        <f t="shared" si="1"/>
        <v>24023</v>
      </c>
      <c r="V70" s="168">
        <f t="shared" si="1"/>
        <v>107460</v>
      </c>
      <c r="W70" s="284"/>
      <c r="X70" s="284"/>
      <c r="Y70" s="284"/>
    </row>
    <row r="71" spans="1:42" ht="21" customHeight="1" x14ac:dyDescent="0.25">
      <c r="A71" s="162"/>
      <c r="B71" s="166" t="s">
        <v>167</v>
      </c>
      <c r="C71" s="167">
        <v>702</v>
      </c>
      <c r="D71" s="167">
        <v>3959</v>
      </c>
      <c r="E71" s="167">
        <v>1163</v>
      </c>
      <c r="F71" s="167">
        <v>7517</v>
      </c>
      <c r="G71" s="167">
        <v>2005</v>
      </c>
      <c r="H71" s="167">
        <v>10951</v>
      </c>
      <c r="I71" s="167">
        <v>2655</v>
      </c>
      <c r="J71" s="167">
        <v>14103</v>
      </c>
      <c r="K71" s="167">
        <v>1850</v>
      </c>
      <c r="L71" s="167">
        <v>7863</v>
      </c>
      <c r="M71" s="167">
        <v>1699</v>
      </c>
      <c r="N71" s="167">
        <v>6314</v>
      </c>
      <c r="O71" s="167">
        <v>2057</v>
      </c>
      <c r="P71" s="167">
        <v>8307</v>
      </c>
      <c r="Q71" s="167">
        <v>1006</v>
      </c>
      <c r="R71" s="167">
        <v>3340</v>
      </c>
      <c r="S71" s="167">
        <v>145</v>
      </c>
      <c r="T71" s="167">
        <v>1256</v>
      </c>
      <c r="U71" s="167">
        <f t="shared" si="1"/>
        <v>13282</v>
      </c>
      <c r="V71" s="168">
        <f t="shared" si="1"/>
        <v>63610</v>
      </c>
      <c r="W71" s="284"/>
      <c r="X71" s="284"/>
      <c r="Y71" s="284"/>
    </row>
    <row r="72" spans="1:42" ht="25.5" customHeight="1" x14ac:dyDescent="0.25">
      <c r="A72" s="162" t="s">
        <v>168</v>
      </c>
      <c r="B72" s="163" t="s">
        <v>169</v>
      </c>
      <c r="C72" s="169">
        <f>SUM(C73:C74)</f>
        <v>2780</v>
      </c>
      <c r="D72" s="169">
        <f t="shared" ref="D72:T72" si="10">SUM(D73:D74)</f>
        <v>2802</v>
      </c>
      <c r="E72" s="169">
        <f t="shared" si="10"/>
        <v>2323</v>
      </c>
      <c r="F72" s="169">
        <f t="shared" si="10"/>
        <v>2490</v>
      </c>
      <c r="G72" s="169">
        <f t="shared" si="10"/>
        <v>2449</v>
      </c>
      <c r="H72" s="169">
        <f t="shared" si="10"/>
        <v>2387</v>
      </c>
      <c r="I72" s="169">
        <f t="shared" si="10"/>
        <v>2822</v>
      </c>
      <c r="J72" s="169">
        <f t="shared" si="10"/>
        <v>2319</v>
      </c>
      <c r="K72" s="169">
        <f t="shared" si="10"/>
        <v>2514</v>
      </c>
      <c r="L72" s="169">
        <f t="shared" si="10"/>
        <v>1181</v>
      </c>
      <c r="M72" s="169">
        <f t="shared" si="10"/>
        <v>1554</v>
      </c>
      <c r="N72" s="169">
        <f t="shared" si="10"/>
        <v>624</v>
      </c>
      <c r="O72" s="169">
        <f t="shared" si="10"/>
        <v>555</v>
      </c>
      <c r="P72" s="169">
        <f t="shared" si="10"/>
        <v>320</v>
      </c>
      <c r="Q72" s="169">
        <f t="shared" si="10"/>
        <v>371</v>
      </c>
      <c r="R72" s="169">
        <f t="shared" si="10"/>
        <v>278</v>
      </c>
      <c r="S72" s="169">
        <f t="shared" si="10"/>
        <v>0</v>
      </c>
      <c r="T72" s="169">
        <f t="shared" si="10"/>
        <v>0</v>
      </c>
      <c r="U72" s="169">
        <f t="shared" si="1"/>
        <v>15368</v>
      </c>
      <c r="V72" s="170">
        <f t="shared" si="1"/>
        <v>12401</v>
      </c>
      <c r="W72" s="284"/>
      <c r="X72" s="284"/>
      <c r="Y72" s="284"/>
    </row>
    <row r="73" spans="1:42" s="257" customFormat="1" ht="19.5" customHeight="1" x14ac:dyDescent="0.25">
      <c r="A73" s="162"/>
      <c r="B73" s="166" t="s">
        <v>170</v>
      </c>
      <c r="C73" s="167">
        <v>1346</v>
      </c>
      <c r="D73" s="167">
        <v>1432</v>
      </c>
      <c r="E73" s="167">
        <v>1199</v>
      </c>
      <c r="F73" s="167">
        <v>1544</v>
      </c>
      <c r="G73" s="167">
        <v>1323</v>
      </c>
      <c r="H73" s="167">
        <v>1607</v>
      </c>
      <c r="I73" s="167">
        <v>1263</v>
      </c>
      <c r="J73" s="167">
        <v>1439</v>
      </c>
      <c r="K73" s="167">
        <v>1139</v>
      </c>
      <c r="L73" s="167">
        <v>802</v>
      </c>
      <c r="M73" s="167">
        <v>671</v>
      </c>
      <c r="N73" s="167">
        <v>436</v>
      </c>
      <c r="O73" s="167">
        <v>203</v>
      </c>
      <c r="P73" s="167">
        <v>288</v>
      </c>
      <c r="Q73" s="167">
        <v>371</v>
      </c>
      <c r="R73" s="167">
        <v>278</v>
      </c>
      <c r="S73" s="167">
        <v>0</v>
      </c>
      <c r="T73" s="167">
        <v>0</v>
      </c>
      <c r="U73" s="167">
        <f t="shared" si="1"/>
        <v>7515</v>
      </c>
      <c r="V73" s="168">
        <f t="shared" si="1"/>
        <v>7826</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1434</v>
      </c>
      <c r="D74" s="167">
        <v>1370</v>
      </c>
      <c r="E74" s="167">
        <v>1124</v>
      </c>
      <c r="F74" s="167">
        <v>946</v>
      </c>
      <c r="G74" s="167">
        <v>1126</v>
      </c>
      <c r="H74" s="167">
        <v>780</v>
      </c>
      <c r="I74" s="167">
        <v>1559</v>
      </c>
      <c r="J74" s="167">
        <v>880</v>
      </c>
      <c r="K74" s="167">
        <v>1375</v>
      </c>
      <c r="L74" s="167">
        <v>379</v>
      </c>
      <c r="M74" s="167">
        <v>883</v>
      </c>
      <c r="N74" s="167">
        <v>188</v>
      </c>
      <c r="O74" s="167">
        <v>352</v>
      </c>
      <c r="P74" s="167">
        <v>32</v>
      </c>
      <c r="Q74" s="167">
        <v>0</v>
      </c>
      <c r="R74" s="167">
        <v>0</v>
      </c>
      <c r="S74" s="167">
        <v>0</v>
      </c>
      <c r="T74" s="167">
        <v>0</v>
      </c>
      <c r="U74" s="167">
        <f t="shared" ref="U74:V80" si="11">C74+E74+G74+I74+K74+M74+O74+Q74+S74</f>
        <v>7853</v>
      </c>
      <c r="V74" s="168">
        <f t="shared" si="11"/>
        <v>4575</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4199</v>
      </c>
      <c r="D75" s="169">
        <f t="shared" ref="D75:T75" si="12">SUM(D76:D78)</f>
        <v>8152</v>
      </c>
      <c r="E75" s="169">
        <f t="shared" si="12"/>
        <v>3239</v>
      </c>
      <c r="F75" s="169">
        <f t="shared" si="12"/>
        <v>6071</v>
      </c>
      <c r="G75" s="169">
        <f t="shared" si="12"/>
        <v>3347</v>
      </c>
      <c r="H75" s="169">
        <f t="shared" si="12"/>
        <v>6093</v>
      </c>
      <c r="I75" s="169">
        <f t="shared" si="12"/>
        <v>3712</v>
      </c>
      <c r="J75" s="169">
        <f t="shared" si="12"/>
        <v>6461</v>
      </c>
      <c r="K75" s="169">
        <f t="shared" si="12"/>
        <v>1929</v>
      </c>
      <c r="L75" s="169">
        <f t="shared" si="12"/>
        <v>2704</v>
      </c>
      <c r="M75" s="169">
        <f t="shared" si="12"/>
        <v>1176</v>
      </c>
      <c r="N75" s="169">
        <f t="shared" si="12"/>
        <v>1452</v>
      </c>
      <c r="O75" s="169">
        <f t="shared" si="12"/>
        <v>696</v>
      </c>
      <c r="P75" s="169">
        <f t="shared" si="12"/>
        <v>608</v>
      </c>
      <c r="Q75" s="169">
        <f t="shared" si="12"/>
        <v>0</v>
      </c>
      <c r="R75" s="169">
        <f t="shared" si="12"/>
        <v>0</v>
      </c>
      <c r="S75" s="169">
        <f t="shared" si="12"/>
        <v>0</v>
      </c>
      <c r="T75" s="169">
        <f t="shared" si="12"/>
        <v>0</v>
      </c>
      <c r="U75" s="169">
        <f t="shared" si="11"/>
        <v>18298</v>
      </c>
      <c r="V75" s="170">
        <f t="shared" si="11"/>
        <v>31541</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3725</v>
      </c>
      <c r="D76" s="167">
        <v>5626</v>
      </c>
      <c r="E76" s="167">
        <v>2920</v>
      </c>
      <c r="F76" s="167">
        <v>5048</v>
      </c>
      <c r="G76" s="167">
        <v>3127</v>
      </c>
      <c r="H76" s="167">
        <v>5603</v>
      </c>
      <c r="I76" s="167">
        <v>3390</v>
      </c>
      <c r="J76" s="167">
        <v>5874</v>
      </c>
      <c r="K76" s="167">
        <v>1741</v>
      </c>
      <c r="L76" s="167">
        <v>2511</v>
      </c>
      <c r="M76" s="167">
        <v>954</v>
      </c>
      <c r="N76" s="167">
        <v>1275</v>
      </c>
      <c r="O76" s="167">
        <v>553</v>
      </c>
      <c r="P76" s="167">
        <v>402</v>
      </c>
      <c r="Q76" s="167">
        <v>0</v>
      </c>
      <c r="R76" s="167">
        <v>0</v>
      </c>
      <c r="S76" s="167">
        <v>0</v>
      </c>
      <c r="T76" s="167">
        <v>0</v>
      </c>
      <c r="U76" s="167">
        <f t="shared" si="11"/>
        <v>16410</v>
      </c>
      <c r="V76" s="168">
        <f t="shared" si="11"/>
        <v>26339</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114</v>
      </c>
      <c r="D77" s="167">
        <v>62</v>
      </c>
      <c r="E77" s="167">
        <v>84</v>
      </c>
      <c r="F77" s="167">
        <v>49</v>
      </c>
      <c r="G77" s="167">
        <v>51</v>
      </c>
      <c r="H77" s="167">
        <v>27</v>
      </c>
      <c r="I77" s="167">
        <v>71</v>
      </c>
      <c r="J77" s="167">
        <v>96</v>
      </c>
      <c r="K77" s="167">
        <v>111</v>
      </c>
      <c r="L77" s="167">
        <v>37</v>
      </c>
      <c r="M77" s="167">
        <v>112</v>
      </c>
      <c r="N77" s="167">
        <v>24</v>
      </c>
      <c r="O77" s="167">
        <v>106</v>
      </c>
      <c r="P77" s="167">
        <v>136</v>
      </c>
      <c r="Q77" s="167">
        <v>0</v>
      </c>
      <c r="R77" s="167">
        <v>0</v>
      </c>
      <c r="S77" s="167">
        <v>0</v>
      </c>
      <c r="T77" s="167">
        <v>0</v>
      </c>
      <c r="U77" s="167">
        <f t="shared" si="11"/>
        <v>649</v>
      </c>
      <c r="V77" s="168">
        <f t="shared" si="11"/>
        <v>431</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360</v>
      </c>
      <c r="D78" s="167">
        <v>2464</v>
      </c>
      <c r="E78" s="167">
        <v>235</v>
      </c>
      <c r="F78" s="167">
        <v>974</v>
      </c>
      <c r="G78" s="167">
        <v>169</v>
      </c>
      <c r="H78" s="167">
        <v>463</v>
      </c>
      <c r="I78" s="167">
        <v>251</v>
      </c>
      <c r="J78" s="167">
        <v>491</v>
      </c>
      <c r="K78" s="167">
        <v>77</v>
      </c>
      <c r="L78" s="167">
        <v>156</v>
      </c>
      <c r="M78" s="167">
        <v>110</v>
      </c>
      <c r="N78" s="167">
        <v>153</v>
      </c>
      <c r="O78" s="167">
        <v>37</v>
      </c>
      <c r="P78" s="167">
        <v>70</v>
      </c>
      <c r="Q78" s="167">
        <v>0</v>
      </c>
      <c r="R78" s="167">
        <v>0</v>
      </c>
      <c r="S78" s="167">
        <v>0</v>
      </c>
      <c r="T78" s="167">
        <v>0</v>
      </c>
      <c r="U78" s="167">
        <f t="shared" si="11"/>
        <v>1239</v>
      </c>
      <c r="V78" s="168">
        <f t="shared" si="11"/>
        <v>4771</v>
      </c>
      <c r="W78" s="284"/>
      <c r="X78" s="284"/>
      <c r="Y78" s="284"/>
    </row>
    <row r="79" spans="1:42" ht="25.5" customHeight="1" x14ac:dyDescent="0.25">
      <c r="A79" s="162" t="s">
        <v>177</v>
      </c>
      <c r="B79" s="163" t="s">
        <v>178</v>
      </c>
      <c r="C79" s="169">
        <v>789</v>
      </c>
      <c r="D79" s="169">
        <v>2942</v>
      </c>
      <c r="E79" s="169">
        <v>9</v>
      </c>
      <c r="F79" s="169">
        <v>17</v>
      </c>
      <c r="G79" s="169">
        <v>0</v>
      </c>
      <c r="H79" s="169">
        <v>0</v>
      </c>
      <c r="I79" s="169">
        <v>0</v>
      </c>
      <c r="J79" s="169">
        <v>0</v>
      </c>
      <c r="K79" s="169">
        <v>0</v>
      </c>
      <c r="L79" s="169">
        <v>0</v>
      </c>
      <c r="M79" s="169">
        <v>0</v>
      </c>
      <c r="N79" s="169">
        <v>0</v>
      </c>
      <c r="O79" s="169">
        <v>0</v>
      </c>
      <c r="P79" s="169">
        <v>0</v>
      </c>
      <c r="Q79" s="169">
        <v>0</v>
      </c>
      <c r="R79" s="169">
        <v>0</v>
      </c>
      <c r="S79" s="169">
        <v>0</v>
      </c>
      <c r="T79" s="169">
        <v>0</v>
      </c>
      <c r="U79" s="169">
        <f t="shared" si="11"/>
        <v>798</v>
      </c>
      <c r="V79" s="170">
        <f t="shared" si="11"/>
        <v>2959</v>
      </c>
    </row>
    <row r="80" spans="1:42" ht="25.5" customHeight="1" x14ac:dyDescent="0.25">
      <c r="A80" s="162" t="s">
        <v>179</v>
      </c>
      <c r="B80" s="163" t="s">
        <v>180</v>
      </c>
      <c r="C80" s="169">
        <v>40</v>
      </c>
      <c r="D80" s="169">
        <v>50</v>
      </c>
      <c r="E80" s="169">
        <v>3</v>
      </c>
      <c r="F80" s="169">
        <v>8</v>
      </c>
      <c r="G80" s="169">
        <v>10</v>
      </c>
      <c r="H80" s="169">
        <v>30</v>
      </c>
      <c r="I80" s="169">
        <v>0</v>
      </c>
      <c r="J80" s="169">
        <v>0</v>
      </c>
      <c r="K80" s="169">
        <v>0</v>
      </c>
      <c r="L80" s="169">
        <v>0</v>
      </c>
      <c r="M80" s="169">
        <v>0</v>
      </c>
      <c r="N80" s="169">
        <v>0</v>
      </c>
      <c r="O80" s="169">
        <v>0</v>
      </c>
      <c r="P80" s="169">
        <v>0</v>
      </c>
      <c r="Q80" s="169">
        <v>0</v>
      </c>
      <c r="R80" s="169">
        <v>0</v>
      </c>
      <c r="S80" s="169">
        <v>0</v>
      </c>
      <c r="T80" s="169">
        <v>0</v>
      </c>
      <c r="U80" s="169">
        <f t="shared" si="11"/>
        <v>53</v>
      </c>
      <c r="V80" s="170">
        <f t="shared" si="11"/>
        <v>88</v>
      </c>
    </row>
    <row r="81" spans="1:25" ht="25.5" customHeight="1" thickBot="1" x14ac:dyDescent="0.3">
      <c r="A81" s="177" t="s">
        <v>11</v>
      </c>
      <c r="B81" s="178"/>
      <c r="C81" s="179">
        <f t="shared" ref="C81:T81" si="13">C80+C79+C75+C72+C68+C67+C66+C61+C55+C54+C53+C48+C47+C43+C39+C35+C34+C14+C13+C9+C38</f>
        <v>64571</v>
      </c>
      <c r="D81" s="179">
        <f t="shared" si="13"/>
        <v>124538</v>
      </c>
      <c r="E81" s="179">
        <f t="shared" si="13"/>
        <v>64811</v>
      </c>
      <c r="F81" s="179">
        <f t="shared" si="13"/>
        <v>105213</v>
      </c>
      <c r="G81" s="179">
        <f t="shared" si="13"/>
        <v>84391</v>
      </c>
      <c r="H81" s="179">
        <f t="shared" si="13"/>
        <v>115855</v>
      </c>
      <c r="I81" s="179">
        <f t="shared" si="13"/>
        <v>132434</v>
      </c>
      <c r="J81" s="179">
        <f t="shared" si="13"/>
        <v>149377</v>
      </c>
      <c r="K81" s="179">
        <f t="shared" si="13"/>
        <v>103506</v>
      </c>
      <c r="L81" s="179">
        <f t="shared" si="13"/>
        <v>129618</v>
      </c>
      <c r="M81" s="179">
        <f t="shared" si="13"/>
        <v>94876</v>
      </c>
      <c r="N81" s="179">
        <f t="shared" si="13"/>
        <v>113063</v>
      </c>
      <c r="O81" s="179">
        <f t="shared" si="13"/>
        <v>109031</v>
      </c>
      <c r="P81" s="179">
        <f t="shared" si="13"/>
        <v>112186</v>
      </c>
      <c r="Q81" s="179">
        <f t="shared" si="13"/>
        <v>62457</v>
      </c>
      <c r="R81" s="179">
        <f t="shared" si="13"/>
        <v>68116</v>
      </c>
      <c r="S81" s="179">
        <f t="shared" si="13"/>
        <v>81704</v>
      </c>
      <c r="T81" s="179">
        <f t="shared" si="13"/>
        <v>109582</v>
      </c>
      <c r="U81" s="179">
        <f>C81+E81+G81+I81+K81+M81+O81+Q81+S81</f>
        <v>797781</v>
      </c>
      <c r="V81" s="180">
        <f>D81+F81+H81+J81+L81+N81+P81+R81+T81</f>
        <v>1027548</v>
      </c>
      <c r="W81" s="284"/>
      <c r="X81" s="284"/>
      <c r="Y81" s="284"/>
    </row>
    <row r="82" spans="1:25" x14ac:dyDescent="0.25">
      <c r="A82" s="122"/>
      <c r="W82" s="284"/>
      <c r="X82" s="284"/>
      <c r="Y82" s="284"/>
    </row>
    <row r="83" spans="1:25" x14ac:dyDescent="0.25">
      <c r="W83" s="284"/>
      <c r="X83" s="284"/>
      <c r="Y83" s="284"/>
    </row>
    <row r="84" spans="1:25" x14ac:dyDescent="0.25">
      <c r="W84" s="284"/>
      <c r="X84" s="284"/>
      <c r="Y84" s="284"/>
    </row>
    <row r="85" spans="1:25" x14ac:dyDescent="0.25">
      <c r="W85" s="284"/>
      <c r="X85" s="284"/>
      <c r="Y85" s="284"/>
    </row>
    <row r="86" spans="1:25" x14ac:dyDescent="0.25">
      <c r="W86" s="284"/>
      <c r="X86" s="284"/>
      <c r="Y86" s="284"/>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1" fitToHeight="2"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P86"/>
  <sheetViews>
    <sheetView view="pageBreakPreview" topLeftCell="D42" zoomScale="71" zoomScaleNormal="75" zoomScaleSheetLayoutView="71" workbookViewId="0">
      <selection activeCell="U75" activeCellId="1" sqref="U72 U75"/>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f>
        <v>Répartition des travailleurs par branche d'activité et par classe d'importance des unités locales au 31 décembre 2022</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12</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t="s">
        <v>234</v>
      </c>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237</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11</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0</v>
      </c>
      <c r="D9" s="164">
        <f t="shared" ref="D9:T9" si="0">SUM(D10:D12)</f>
        <v>0</v>
      </c>
      <c r="E9" s="164">
        <f t="shared" si="0"/>
        <v>0</v>
      </c>
      <c r="F9" s="164">
        <f t="shared" si="0"/>
        <v>0</v>
      </c>
      <c r="G9" s="164">
        <f t="shared" si="0"/>
        <v>0</v>
      </c>
      <c r="H9" s="164">
        <f t="shared" si="0"/>
        <v>0</v>
      </c>
      <c r="I9" s="164">
        <f t="shared" si="0"/>
        <v>0</v>
      </c>
      <c r="J9" s="164">
        <f t="shared" si="0"/>
        <v>0</v>
      </c>
      <c r="K9" s="164">
        <f t="shared" si="0"/>
        <v>0</v>
      </c>
      <c r="L9" s="164">
        <f t="shared" si="0"/>
        <v>0</v>
      </c>
      <c r="M9" s="164">
        <f t="shared" si="0"/>
        <v>0</v>
      </c>
      <c r="N9" s="164">
        <f t="shared" si="0"/>
        <v>0</v>
      </c>
      <c r="O9" s="164">
        <f t="shared" si="0"/>
        <v>0</v>
      </c>
      <c r="P9" s="164">
        <f t="shared" si="0"/>
        <v>0</v>
      </c>
      <c r="Q9" s="164">
        <f t="shared" si="0"/>
        <v>0</v>
      </c>
      <c r="R9" s="164">
        <f t="shared" si="0"/>
        <v>0</v>
      </c>
      <c r="S9" s="164">
        <f t="shared" si="0"/>
        <v>0</v>
      </c>
      <c r="T9" s="164">
        <f t="shared" si="0"/>
        <v>0</v>
      </c>
      <c r="U9" s="164">
        <f>C9+E9+G9+I9+K9+M9+O9+Q9+S9</f>
        <v>0</v>
      </c>
      <c r="V9" s="165">
        <f>D9+F9+H9+J9+L9+N9+P9+R9+T9</f>
        <v>0</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0</v>
      </c>
      <c r="D10" s="167">
        <v>0</v>
      </c>
      <c r="E10" s="167">
        <v>0</v>
      </c>
      <c r="F10" s="167">
        <v>0</v>
      </c>
      <c r="G10" s="167">
        <v>0</v>
      </c>
      <c r="H10" s="167">
        <v>0</v>
      </c>
      <c r="I10" s="167">
        <v>0</v>
      </c>
      <c r="J10" s="167">
        <v>0</v>
      </c>
      <c r="K10" s="167">
        <v>0</v>
      </c>
      <c r="L10" s="167">
        <v>0</v>
      </c>
      <c r="M10" s="167">
        <v>0</v>
      </c>
      <c r="N10" s="167">
        <v>0</v>
      </c>
      <c r="O10" s="167">
        <v>0</v>
      </c>
      <c r="P10" s="167">
        <v>0</v>
      </c>
      <c r="Q10" s="167">
        <v>0</v>
      </c>
      <c r="R10" s="167">
        <v>0</v>
      </c>
      <c r="S10" s="167">
        <v>0</v>
      </c>
      <c r="T10" s="167">
        <v>0</v>
      </c>
      <c r="U10" s="167">
        <f t="shared" ref="U10:V73" si="1">C10+E10+G10+I10+K10+M10+O10+Q10+S10</f>
        <v>0</v>
      </c>
      <c r="V10" s="168">
        <f t="shared" si="1"/>
        <v>0</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0</v>
      </c>
      <c r="D11" s="167">
        <v>0</v>
      </c>
      <c r="E11" s="167">
        <v>0</v>
      </c>
      <c r="F11" s="167">
        <v>0</v>
      </c>
      <c r="G11" s="167">
        <v>0</v>
      </c>
      <c r="H11" s="167">
        <v>0</v>
      </c>
      <c r="I11" s="167">
        <v>0</v>
      </c>
      <c r="J11" s="167">
        <v>0</v>
      </c>
      <c r="K11" s="167">
        <v>0</v>
      </c>
      <c r="L11" s="167">
        <v>0</v>
      </c>
      <c r="M11" s="167">
        <v>0</v>
      </c>
      <c r="N11" s="167">
        <v>0</v>
      </c>
      <c r="O11" s="167">
        <v>0</v>
      </c>
      <c r="P11" s="167">
        <v>0</v>
      </c>
      <c r="Q11" s="167">
        <v>0</v>
      </c>
      <c r="R11" s="167">
        <v>0</v>
      </c>
      <c r="S11" s="167">
        <v>0</v>
      </c>
      <c r="T11" s="167">
        <v>0</v>
      </c>
      <c r="U11" s="167">
        <f t="shared" si="1"/>
        <v>0</v>
      </c>
      <c r="V11" s="168">
        <f t="shared" si="1"/>
        <v>0</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f t="shared" si="1"/>
        <v>0</v>
      </c>
      <c r="V12" s="168">
        <f t="shared" si="1"/>
        <v>0</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0</v>
      </c>
      <c r="D13" s="169">
        <v>0</v>
      </c>
      <c r="E13" s="169">
        <v>0</v>
      </c>
      <c r="F13" s="169">
        <v>0</v>
      </c>
      <c r="G13" s="169">
        <v>0</v>
      </c>
      <c r="H13" s="169">
        <v>0</v>
      </c>
      <c r="I13" s="169">
        <v>0</v>
      </c>
      <c r="J13" s="169">
        <v>0</v>
      </c>
      <c r="K13" s="169">
        <v>0</v>
      </c>
      <c r="L13" s="169">
        <v>0</v>
      </c>
      <c r="M13" s="169">
        <v>0</v>
      </c>
      <c r="N13" s="169">
        <v>0</v>
      </c>
      <c r="O13" s="169">
        <v>0</v>
      </c>
      <c r="P13" s="169">
        <v>0</v>
      </c>
      <c r="Q13" s="169">
        <v>0</v>
      </c>
      <c r="R13" s="169">
        <v>0</v>
      </c>
      <c r="S13" s="169">
        <v>0</v>
      </c>
      <c r="T13" s="169">
        <v>0</v>
      </c>
      <c r="U13" s="169">
        <f t="shared" si="1"/>
        <v>0</v>
      </c>
      <c r="V13" s="170">
        <f t="shared" si="1"/>
        <v>0</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0</v>
      </c>
      <c r="D14" s="169">
        <f t="shared" ref="D14:T14" si="2">SUM(D15:D33)</f>
        <v>0</v>
      </c>
      <c r="E14" s="169">
        <f t="shared" si="2"/>
        <v>9</v>
      </c>
      <c r="F14" s="169">
        <f t="shared" si="2"/>
        <v>0</v>
      </c>
      <c r="G14" s="169">
        <f t="shared" si="2"/>
        <v>5</v>
      </c>
      <c r="H14" s="169">
        <f t="shared" si="2"/>
        <v>3</v>
      </c>
      <c r="I14" s="169">
        <f t="shared" si="2"/>
        <v>0</v>
      </c>
      <c r="J14" s="169">
        <f t="shared" si="2"/>
        <v>0</v>
      </c>
      <c r="K14" s="169">
        <f t="shared" si="2"/>
        <v>0</v>
      </c>
      <c r="L14" s="169">
        <f t="shared" si="2"/>
        <v>0</v>
      </c>
      <c r="M14" s="169">
        <f t="shared" si="2"/>
        <v>0</v>
      </c>
      <c r="N14" s="169">
        <f t="shared" si="2"/>
        <v>0</v>
      </c>
      <c r="O14" s="169">
        <f t="shared" si="2"/>
        <v>24</v>
      </c>
      <c r="P14" s="169">
        <f t="shared" si="2"/>
        <v>0</v>
      </c>
      <c r="Q14" s="169">
        <f t="shared" si="2"/>
        <v>17</v>
      </c>
      <c r="R14" s="169">
        <f t="shared" si="2"/>
        <v>0</v>
      </c>
      <c r="S14" s="169">
        <f t="shared" si="2"/>
        <v>31</v>
      </c>
      <c r="T14" s="169">
        <f t="shared" si="2"/>
        <v>1</v>
      </c>
      <c r="U14" s="169">
        <f t="shared" si="1"/>
        <v>86</v>
      </c>
      <c r="V14" s="170">
        <f t="shared" si="1"/>
        <v>4</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0</v>
      </c>
      <c r="D15" s="167">
        <v>0</v>
      </c>
      <c r="E15" s="167">
        <v>9</v>
      </c>
      <c r="F15" s="167">
        <v>0</v>
      </c>
      <c r="G15" s="167">
        <v>5</v>
      </c>
      <c r="H15" s="167">
        <v>3</v>
      </c>
      <c r="I15" s="167">
        <v>0</v>
      </c>
      <c r="J15" s="167">
        <v>0</v>
      </c>
      <c r="K15" s="167">
        <v>0</v>
      </c>
      <c r="L15" s="167">
        <v>0</v>
      </c>
      <c r="M15" s="167">
        <v>0</v>
      </c>
      <c r="N15" s="167">
        <v>0</v>
      </c>
      <c r="O15" s="167">
        <v>0</v>
      </c>
      <c r="P15" s="167">
        <v>0</v>
      </c>
      <c r="Q15" s="167">
        <v>0</v>
      </c>
      <c r="R15" s="167">
        <v>0</v>
      </c>
      <c r="S15" s="167">
        <v>0</v>
      </c>
      <c r="T15" s="167">
        <v>0</v>
      </c>
      <c r="U15" s="167">
        <f t="shared" si="1"/>
        <v>14</v>
      </c>
      <c r="V15" s="168">
        <f t="shared" si="1"/>
        <v>3</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0</v>
      </c>
      <c r="D16" s="167">
        <v>0</v>
      </c>
      <c r="E16" s="167">
        <v>0</v>
      </c>
      <c r="F16" s="167">
        <v>0</v>
      </c>
      <c r="G16" s="167">
        <v>0</v>
      </c>
      <c r="H16" s="167">
        <v>0</v>
      </c>
      <c r="I16" s="167">
        <v>0</v>
      </c>
      <c r="J16" s="167">
        <v>0</v>
      </c>
      <c r="K16" s="167">
        <v>0</v>
      </c>
      <c r="L16" s="167">
        <v>0</v>
      </c>
      <c r="M16" s="167">
        <v>0</v>
      </c>
      <c r="N16" s="167">
        <v>0</v>
      </c>
      <c r="O16" s="167">
        <v>0</v>
      </c>
      <c r="P16" s="167">
        <v>0</v>
      </c>
      <c r="Q16" s="167">
        <v>0</v>
      </c>
      <c r="R16" s="167">
        <v>0</v>
      </c>
      <c r="S16" s="167">
        <v>0</v>
      </c>
      <c r="T16" s="167">
        <v>0</v>
      </c>
      <c r="U16" s="167">
        <f t="shared" si="1"/>
        <v>0</v>
      </c>
      <c r="V16" s="168">
        <f t="shared" si="1"/>
        <v>0</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0</v>
      </c>
      <c r="D17" s="167">
        <v>0</v>
      </c>
      <c r="E17" s="167">
        <v>0</v>
      </c>
      <c r="F17" s="167">
        <v>0</v>
      </c>
      <c r="G17" s="167">
        <v>0</v>
      </c>
      <c r="H17" s="167">
        <v>0</v>
      </c>
      <c r="I17" s="167">
        <v>0</v>
      </c>
      <c r="J17" s="167">
        <v>0</v>
      </c>
      <c r="K17" s="167">
        <v>0</v>
      </c>
      <c r="L17" s="167">
        <v>0</v>
      </c>
      <c r="M17" s="167">
        <v>0</v>
      </c>
      <c r="N17" s="167">
        <v>0</v>
      </c>
      <c r="O17" s="167">
        <v>0</v>
      </c>
      <c r="P17" s="167">
        <v>0</v>
      </c>
      <c r="Q17" s="167">
        <v>0</v>
      </c>
      <c r="R17" s="167">
        <v>0</v>
      </c>
      <c r="S17" s="167">
        <v>0</v>
      </c>
      <c r="T17" s="167">
        <v>0</v>
      </c>
      <c r="U17" s="167">
        <f t="shared" si="1"/>
        <v>0</v>
      </c>
      <c r="V17" s="168">
        <f t="shared" si="1"/>
        <v>0</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0</v>
      </c>
      <c r="D18" s="167">
        <v>0</v>
      </c>
      <c r="E18" s="167">
        <v>0</v>
      </c>
      <c r="F18" s="167">
        <v>0</v>
      </c>
      <c r="G18" s="167">
        <v>0</v>
      </c>
      <c r="H18" s="167">
        <v>0</v>
      </c>
      <c r="I18" s="167">
        <v>0</v>
      </c>
      <c r="J18" s="167">
        <v>0</v>
      </c>
      <c r="K18" s="167">
        <v>0</v>
      </c>
      <c r="L18" s="167">
        <v>0</v>
      </c>
      <c r="M18" s="167">
        <v>0</v>
      </c>
      <c r="N18" s="167">
        <v>0</v>
      </c>
      <c r="O18" s="167">
        <v>0</v>
      </c>
      <c r="P18" s="167">
        <v>0</v>
      </c>
      <c r="Q18" s="167">
        <v>0</v>
      </c>
      <c r="R18" s="167">
        <v>0</v>
      </c>
      <c r="S18" s="167">
        <v>0</v>
      </c>
      <c r="T18" s="167">
        <v>0</v>
      </c>
      <c r="U18" s="167">
        <f t="shared" si="1"/>
        <v>0</v>
      </c>
      <c r="V18" s="168">
        <f t="shared" si="1"/>
        <v>0</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0</v>
      </c>
      <c r="D19" s="167">
        <v>0</v>
      </c>
      <c r="E19" s="167">
        <v>0</v>
      </c>
      <c r="F19" s="167">
        <v>0</v>
      </c>
      <c r="G19" s="167">
        <v>0</v>
      </c>
      <c r="H19" s="167">
        <v>0</v>
      </c>
      <c r="I19" s="167">
        <v>0</v>
      </c>
      <c r="J19" s="167">
        <v>0</v>
      </c>
      <c r="K19" s="167">
        <v>0</v>
      </c>
      <c r="L19" s="167">
        <v>0</v>
      </c>
      <c r="M19" s="167">
        <v>0</v>
      </c>
      <c r="N19" s="167">
        <v>0</v>
      </c>
      <c r="O19" s="167">
        <v>0</v>
      </c>
      <c r="P19" s="167">
        <v>0</v>
      </c>
      <c r="Q19" s="167">
        <v>0</v>
      </c>
      <c r="R19" s="167">
        <v>0</v>
      </c>
      <c r="S19" s="167">
        <v>0</v>
      </c>
      <c r="T19" s="167">
        <v>0</v>
      </c>
      <c r="U19" s="167">
        <f t="shared" si="1"/>
        <v>0</v>
      </c>
      <c r="V19" s="168">
        <f t="shared" si="1"/>
        <v>0</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0</v>
      </c>
      <c r="D20" s="167">
        <v>0</v>
      </c>
      <c r="E20" s="167">
        <v>0</v>
      </c>
      <c r="F20" s="167">
        <v>0</v>
      </c>
      <c r="G20" s="167">
        <v>0</v>
      </c>
      <c r="H20" s="167">
        <v>0</v>
      </c>
      <c r="I20" s="167">
        <v>0</v>
      </c>
      <c r="J20" s="167">
        <v>0</v>
      </c>
      <c r="K20" s="167">
        <v>0</v>
      </c>
      <c r="L20" s="167">
        <v>0</v>
      </c>
      <c r="M20" s="167">
        <v>0</v>
      </c>
      <c r="N20" s="167">
        <v>0</v>
      </c>
      <c r="O20" s="167">
        <v>0</v>
      </c>
      <c r="P20" s="167">
        <v>0</v>
      </c>
      <c r="Q20" s="167">
        <v>0</v>
      </c>
      <c r="R20" s="167">
        <v>0</v>
      </c>
      <c r="S20" s="167">
        <v>0</v>
      </c>
      <c r="T20" s="167">
        <v>0</v>
      </c>
      <c r="U20" s="167">
        <f t="shared" si="1"/>
        <v>0</v>
      </c>
      <c r="V20" s="168">
        <f t="shared" si="1"/>
        <v>0</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0</v>
      </c>
      <c r="D21" s="167">
        <v>0</v>
      </c>
      <c r="E21" s="167">
        <v>0</v>
      </c>
      <c r="F21" s="167">
        <v>0</v>
      </c>
      <c r="G21" s="167">
        <v>0</v>
      </c>
      <c r="H21" s="167">
        <v>0</v>
      </c>
      <c r="I21" s="167">
        <v>0</v>
      </c>
      <c r="J21" s="167">
        <v>0</v>
      </c>
      <c r="K21" s="167">
        <v>0</v>
      </c>
      <c r="L21" s="167">
        <v>0</v>
      </c>
      <c r="M21" s="167">
        <v>0</v>
      </c>
      <c r="N21" s="167">
        <v>0</v>
      </c>
      <c r="O21" s="167">
        <v>0</v>
      </c>
      <c r="P21" s="167">
        <v>0</v>
      </c>
      <c r="Q21" s="167">
        <v>0</v>
      </c>
      <c r="R21" s="167">
        <v>0</v>
      </c>
      <c r="S21" s="167">
        <v>0</v>
      </c>
      <c r="T21" s="167">
        <v>0</v>
      </c>
      <c r="U21" s="167">
        <f t="shared" si="1"/>
        <v>0</v>
      </c>
      <c r="V21" s="168">
        <f t="shared" si="1"/>
        <v>0</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0</v>
      </c>
      <c r="D22" s="167">
        <v>0</v>
      </c>
      <c r="E22" s="167">
        <v>0</v>
      </c>
      <c r="F22" s="167">
        <v>0</v>
      </c>
      <c r="G22" s="167">
        <v>0</v>
      </c>
      <c r="H22" s="167">
        <v>0</v>
      </c>
      <c r="I22" s="167">
        <v>0</v>
      </c>
      <c r="J22" s="167">
        <v>0</v>
      </c>
      <c r="K22" s="167">
        <v>0</v>
      </c>
      <c r="L22" s="167">
        <v>0</v>
      </c>
      <c r="M22" s="167">
        <v>0</v>
      </c>
      <c r="N22" s="167">
        <v>0</v>
      </c>
      <c r="O22" s="167">
        <v>0</v>
      </c>
      <c r="P22" s="167">
        <v>0</v>
      </c>
      <c r="Q22" s="167">
        <v>0</v>
      </c>
      <c r="R22" s="167">
        <v>0</v>
      </c>
      <c r="S22" s="167">
        <v>0</v>
      </c>
      <c r="T22" s="167">
        <v>0</v>
      </c>
      <c r="U22" s="167">
        <f t="shared" si="1"/>
        <v>0</v>
      </c>
      <c r="V22" s="168">
        <f t="shared" si="1"/>
        <v>0</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0</v>
      </c>
      <c r="D23" s="167">
        <v>0</v>
      </c>
      <c r="E23" s="167">
        <v>0</v>
      </c>
      <c r="F23" s="167">
        <v>0</v>
      </c>
      <c r="G23" s="167">
        <v>0</v>
      </c>
      <c r="H23" s="167">
        <v>0</v>
      </c>
      <c r="I23" s="167">
        <v>0</v>
      </c>
      <c r="J23" s="167">
        <v>0</v>
      </c>
      <c r="K23" s="167">
        <v>0</v>
      </c>
      <c r="L23" s="167">
        <v>0</v>
      </c>
      <c r="M23" s="167">
        <v>0</v>
      </c>
      <c r="N23" s="167">
        <v>0</v>
      </c>
      <c r="O23" s="167">
        <v>0</v>
      </c>
      <c r="P23" s="167">
        <v>0</v>
      </c>
      <c r="Q23" s="167">
        <v>0</v>
      </c>
      <c r="R23" s="167">
        <v>0</v>
      </c>
      <c r="S23" s="167">
        <v>0</v>
      </c>
      <c r="T23" s="167">
        <v>0</v>
      </c>
      <c r="U23" s="167">
        <f t="shared" si="1"/>
        <v>0</v>
      </c>
      <c r="V23" s="168">
        <f t="shared" si="1"/>
        <v>0</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0</v>
      </c>
      <c r="D24" s="167">
        <v>0</v>
      </c>
      <c r="E24" s="167">
        <v>0</v>
      </c>
      <c r="F24" s="167">
        <v>0</v>
      </c>
      <c r="G24" s="167">
        <v>0</v>
      </c>
      <c r="H24" s="167">
        <v>0</v>
      </c>
      <c r="I24" s="167">
        <v>0</v>
      </c>
      <c r="J24" s="167">
        <v>0</v>
      </c>
      <c r="K24" s="167">
        <v>0</v>
      </c>
      <c r="L24" s="167">
        <v>0</v>
      </c>
      <c r="M24" s="167">
        <v>0</v>
      </c>
      <c r="N24" s="167">
        <v>0</v>
      </c>
      <c r="O24" s="167">
        <v>0</v>
      </c>
      <c r="P24" s="167">
        <v>0</v>
      </c>
      <c r="Q24" s="167">
        <v>0</v>
      </c>
      <c r="R24" s="167">
        <v>0</v>
      </c>
      <c r="S24" s="167">
        <v>0</v>
      </c>
      <c r="T24" s="167">
        <v>0</v>
      </c>
      <c r="U24" s="167">
        <f t="shared" si="1"/>
        <v>0</v>
      </c>
      <c r="V24" s="168">
        <f t="shared" si="1"/>
        <v>0</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0</v>
      </c>
      <c r="D25" s="167">
        <v>0</v>
      </c>
      <c r="E25" s="167">
        <v>0</v>
      </c>
      <c r="F25" s="167">
        <v>0</v>
      </c>
      <c r="G25" s="167">
        <v>0</v>
      </c>
      <c r="H25" s="167">
        <v>0</v>
      </c>
      <c r="I25" s="167">
        <v>0</v>
      </c>
      <c r="J25" s="167">
        <v>0</v>
      </c>
      <c r="K25" s="167">
        <v>0</v>
      </c>
      <c r="L25" s="167">
        <v>0</v>
      </c>
      <c r="M25" s="167">
        <v>0</v>
      </c>
      <c r="N25" s="167">
        <v>0</v>
      </c>
      <c r="O25" s="167">
        <v>0</v>
      </c>
      <c r="P25" s="167">
        <v>0</v>
      </c>
      <c r="Q25" s="167">
        <v>0</v>
      </c>
      <c r="R25" s="167">
        <v>0</v>
      </c>
      <c r="S25" s="167">
        <v>0</v>
      </c>
      <c r="T25" s="167">
        <v>0</v>
      </c>
      <c r="U25" s="167">
        <f t="shared" si="1"/>
        <v>0</v>
      </c>
      <c r="V25" s="168">
        <f t="shared" si="1"/>
        <v>0</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0</v>
      </c>
      <c r="D26" s="167">
        <v>0</v>
      </c>
      <c r="E26" s="167">
        <v>0</v>
      </c>
      <c r="F26" s="167">
        <v>0</v>
      </c>
      <c r="G26" s="167">
        <v>0</v>
      </c>
      <c r="H26" s="167">
        <v>0</v>
      </c>
      <c r="I26" s="167">
        <v>0</v>
      </c>
      <c r="J26" s="167">
        <v>0</v>
      </c>
      <c r="K26" s="167">
        <v>0</v>
      </c>
      <c r="L26" s="167">
        <v>0</v>
      </c>
      <c r="M26" s="167">
        <v>0</v>
      </c>
      <c r="N26" s="167">
        <v>0</v>
      </c>
      <c r="O26" s="167">
        <v>0</v>
      </c>
      <c r="P26" s="167">
        <v>0</v>
      </c>
      <c r="Q26" s="167">
        <v>0</v>
      </c>
      <c r="R26" s="167">
        <v>0</v>
      </c>
      <c r="S26" s="167">
        <v>0</v>
      </c>
      <c r="T26" s="167">
        <v>0</v>
      </c>
      <c r="U26" s="167">
        <f t="shared" si="1"/>
        <v>0</v>
      </c>
      <c r="V26" s="168">
        <f t="shared" si="1"/>
        <v>0</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0</v>
      </c>
      <c r="D27" s="167">
        <v>0</v>
      </c>
      <c r="E27" s="167">
        <v>0</v>
      </c>
      <c r="F27" s="167">
        <v>0</v>
      </c>
      <c r="G27" s="167">
        <v>0</v>
      </c>
      <c r="H27" s="167">
        <v>0</v>
      </c>
      <c r="I27" s="167">
        <v>0</v>
      </c>
      <c r="J27" s="167">
        <v>0</v>
      </c>
      <c r="K27" s="167">
        <v>0</v>
      </c>
      <c r="L27" s="167">
        <v>0</v>
      </c>
      <c r="M27" s="167">
        <v>0</v>
      </c>
      <c r="N27" s="167">
        <v>0</v>
      </c>
      <c r="O27" s="167">
        <v>0</v>
      </c>
      <c r="P27" s="167">
        <v>0</v>
      </c>
      <c r="Q27" s="167">
        <v>0</v>
      </c>
      <c r="R27" s="167">
        <v>0</v>
      </c>
      <c r="S27" s="167">
        <v>0</v>
      </c>
      <c r="T27" s="167">
        <v>0</v>
      </c>
      <c r="U27" s="167">
        <f t="shared" si="1"/>
        <v>0</v>
      </c>
      <c r="V27" s="168">
        <f t="shared" si="1"/>
        <v>0</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0</v>
      </c>
      <c r="D28" s="167">
        <v>0</v>
      </c>
      <c r="E28" s="167">
        <v>0</v>
      </c>
      <c r="F28" s="167">
        <v>0</v>
      </c>
      <c r="G28" s="167">
        <v>0</v>
      </c>
      <c r="H28" s="167">
        <v>0</v>
      </c>
      <c r="I28" s="167">
        <v>0</v>
      </c>
      <c r="J28" s="167">
        <v>0</v>
      </c>
      <c r="K28" s="167">
        <v>0</v>
      </c>
      <c r="L28" s="167">
        <v>0</v>
      </c>
      <c r="M28" s="167">
        <v>0</v>
      </c>
      <c r="N28" s="167">
        <v>0</v>
      </c>
      <c r="O28" s="167">
        <v>0</v>
      </c>
      <c r="P28" s="167">
        <v>0</v>
      </c>
      <c r="Q28" s="167">
        <v>0</v>
      </c>
      <c r="R28" s="167">
        <v>0</v>
      </c>
      <c r="S28" s="167">
        <v>0</v>
      </c>
      <c r="T28" s="167">
        <v>0</v>
      </c>
      <c r="U28" s="167">
        <f t="shared" si="1"/>
        <v>0</v>
      </c>
      <c r="V28" s="168">
        <f t="shared" si="1"/>
        <v>0</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0</v>
      </c>
      <c r="D29" s="167">
        <v>0</v>
      </c>
      <c r="E29" s="167">
        <v>0</v>
      </c>
      <c r="F29" s="167">
        <v>0</v>
      </c>
      <c r="G29" s="167">
        <v>0</v>
      </c>
      <c r="H29" s="167">
        <v>0</v>
      </c>
      <c r="I29" s="167">
        <v>0</v>
      </c>
      <c r="J29" s="167">
        <v>0</v>
      </c>
      <c r="K29" s="167">
        <v>0</v>
      </c>
      <c r="L29" s="167">
        <v>0</v>
      </c>
      <c r="M29" s="167">
        <v>0</v>
      </c>
      <c r="N29" s="167">
        <v>0</v>
      </c>
      <c r="O29" s="167">
        <v>0</v>
      </c>
      <c r="P29" s="167">
        <v>0</v>
      </c>
      <c r="Q29" s="167">
        <v>0</v>
      </c>
      <c r="R29" s="167">
        <v>0</v>
      </c>
      <c r="S29" s="167">
        <v>0</v>
      </c>
      <c r="T29" s="167">
        <v>0</v>
      </c>
      <c r="U29" s="167">
        <f t="shared" si="1"/>
        <v>0</v>
      </c>
      <c r="V29" s="168">
        <f t="shared" si="1"/>
        <v>0</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0</v>
      </c>
      <c r="D30" s="167">
        <v>0</v>
      </c>
      <c r="E30" s="167">
        <v>0</v>
      </c>
      <c r="F30" s="167">
        <v>0</v>
      </c>
      <c r="G30" s="167">
        <v>0</v>
      </c>
      <c r="H30" s="167">
        <v>0</v>
      </c>
      <c r="I30" s="167">
        <v>0</v>
      </c>
      <c r="J30" s="167">
        <v>0</v>
      </c>
      <c r="K30" s="167">
        <v>0</v>
      </c>
      <c r="L30" s="167">
        <v>0</v>
      </c>
      <c r="M30" s="167">
        <v>0</v>
      </c>
      <c r="N30" s="167">
        <v>0</v>
      </c>
      <c r="O30" s="167">
        <v>0</v>
      </c>
      <c r="P30" s="167">
        <v>0</v>
      </c>
      <c r="Q30" s="167">
        <v>0</v>
      </c>
      <c r="R30" s="167">
        <v>0</v>
      </c>
      <c r="S30" s="167">
        <v>0</v>
      </c>
      <c r="T30" s="167">
        <v>0</v>
      </c>
      <c r="U30" s="167">
        <f t="shared" si="1"/>
        <v>0</v>
      </c>
      <c r="V30" s="168">
        <f t="shared" si="1"/>
        <v>0</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0</v>
      </c>
      <c r="D31" s="167">
        <v>0</v>
      </c>
      <c r="E31" s="167">
        <v>0</v>
      </c>
      <c r="F31" s="167">
        <v>0</v>
      </c>
      <c r="G31" s="167">
        <v>0</v>
      </c>
      <c r="H31" s="167">
        <v>0</v>
      </c>
      <c r="I31" s="167">
        <v>0</v>
      </c>
      <c r="J31" s="167">
        <v>0</v>
      </c>
      <c r="K31" s="167">
        <v>0</v>
      </c>
      <c r="L31" s="167">
        <v>0</v>
      </c>
      <c r="M31" s="167">
        <v>0</v>
      </c>
      <c r="N31" s="167">
        <v>0</v>
      </c>
      <c r="O31" s="167">
        <v>0</v>
      </c>
      <c r="P31" s="167">
        <v>0</v>
      </c>
      <c r="Q31" s="167">
        <v>0</v>
      </c>
      <c r="R31" s="167">
        <v>0</v>
      </c>
      <c r="S31" s="167">
        <v>0</v>
      </c>
      <c r="T31" s="167">
        <v>0</v>
      </c>
      <c r="U31" s="167">
        <f t="shared" si="1"/>
        <v>0</v>
      </c>
      <c r="V31" s="168">
        <f t="shared" si="1"/>
        <v>0</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0</v>
      </c>
      <c r="D32" s="167">
        <v>0</v>
      </c>
      <c r="E32" s="167">
        <v>0</v>
      </c>
      <c r="F32" s="167">
        <v>0</v>
      </c>
      <c r="G32" s="167">
        <v>0</v>
      </c>
      <c r="H32" s="167">
        <v>0</v>
      </c>
      <c r="I32" s="167">
        <v>0</v>
      </c>
      <c r="J32" s="167">
        <v>0</v>
      </c>
      <c r="K32" s="167">
        <v>0</v>
      </c>
      <c r="L32" s="167">
        <v>0</v>
      </c>
      <c r="M32" s="167">
        <v>0</v>
      </c>
      <c r="N32" s="167">
        <v>0</v>
      </c>
      <c r="O32" s="167">
        <v>0</v>
      </c>
      <c r="P32" s="167">
        <v>0</v>
      </c>
      <c r="Q32" s="167">
        <v>0</v>
      </c>
      <c r="R32" s="167">
        <v>0</v>
      </c>
      <c r="S32" s="167">
        <v>0</v>
      </c>
      <c r="T32" s="167">
        <v>0</v>
      </c>
      <c r="U32" s="167">
        <f t="shared" si="1"/>
        <v>0</v>
      </c>
      <c r="V32" s="168">
        <f t="shared" si="1"/>
        <v>0</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0</v>
      </c>
      <c r="D33" s="167">
        <v>0</v>
      </c>
      <c r="E33" s="167">
        <v>0</v>
      </c>
      <c r="F33" s="167">
        <v>0</v>
      </c>
      <c r="G33" s="167">
        <v>0</v>
      </c>
      <c r="H33" s="167">
        <v>0</v>
      </c>
      <c r="I33" s="167">
        <v>0</v>
      </c>
      <c r="J33" s="167">
        <v>0</v>
      </c>
      <c r="K33" s="167">
        <v>0</v>
      </c>
      <c r="L33" s="167">
        <v>0</v>
      </c>
      <c r="M33" s="167">
        <v>0</v>
      </c>
      <c r="N33" s="167">
        <v>0</v>
      </c>
      <c r="O33" s="167">
        <v>24</v>
      </c>
      <c r="P33" s="167">
        <v>0</v>
      </c>
      <c r="Q33" s="167">
        <v>17</v>
      </c>
      <c r="R33" s="167">
        <v>0</v>
      </c>
      <c r="S33" s="167">
        <v>31</v>
      </c>
      <c r="T33" s="167">
        <v>1</v>
      </c>
      <c r="U33" s="167">
        <f t="shared" si="1"/>
        <v>72</v>
      </c>
      <c r="V33" s="168">
        <f t="shared" si="1"/>
        <v>1</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0</v>
      </c>
      <c r="D34" s="169">
        <v>0</v>
      </c>
      <c r="E34" s="169">
        <v>3</v>
      </c>
      <c r="F34" s="169">
        <v>0</v>
      </c>
      <c r="G34" s="169">
        <v>0</v>
      </c>
      <c r="H34" s="169">
        <v>0</v>
      </c>
      <c r="I34" s="169">
        <v>25</v>
      </c>
      <c r="J34" s="169">
        <v>0</v>
      </c>
      <c r="K34" s="169">
        <v>47</v>
      </c>
      <c r="L34" s="169">
        <v>0</v>
      </c>
      <c r="M34" s="169">
        <v>2</v>
      </c>
      <c r="N34" s="169">
        <v>0</v>
      </c>
      <c r="O34" s="169">
        <v>22</v>
      </c>
      <c r="P34" s="169">
        <v>2</v>
      </c>
      <c r="Q34" s="169">
        <v>0</v>
      </c>
      <c r="R34" s="169">
        <v>0</v>
      </c>
      <c r="S34" s="169">
        <v>0</v>
      </c>
      <c r="T34" s="169">
        <v>0</v>
      </c>
      <c r="U34" s="169">
        <f t="shared" si="1"/>
        <v>99</v>
      </c>
      <c r="V34" s="170">
        <f t="shared" si="1"/>
        <v>2</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554</v>
      </c>
      <c r="D35" s="169">
        <f t="shared" ref="D35:T35" si="3">SUM(D36:D37)</f>
        <v>43</v>
      </c>
      <c r="E35" s="169">
        <f t="shared" si="3"/>
        <v>262</v>
      </c>
      <c r="F35" s="169">
        <f t="shared" si="3"/>
        <v>37</v>
      </c>
      <c r="G35" s="169">
        <f t="shared" si="3"/>
        <v>278</v>
      </c>
      <c r="H35" s="169">
        <f t="shared" si="3"/>
        <v>17</v>
      </c>
      <c r="I35" s="169">
        <f t="shared" si="3"/>
        <v>699</v>
      </c>
      <c r="J35" s="169">
        <f t="shared" si="3"/>
        <v>31</v>
      </c>
      <c r="K35" s="169">
        <f t="shared" si="3"/>
        <v>982</v>
      </c>
      <c r="L35" s="169">
        <f t="shared" si="3"/>
        <v>40</v>
      </c>
      <c r="M35" s="169">
        <f t="shared" si="3"/>
        <v>809</v>
      </c>
      <c r="N35" s="169">
        <f t="shared" si="3"/>
        <v>18</v>
      </c>
      <c r="O35" s="169">
        <f t="shared" si="3"/>
        <v>1999</v>
      </c>
      <c r="P35" s="169">
        <f t="shared" si="3"/>
        <v>108</v>
      </c>
      <c r="Q35" s="169">
        <f t="shared" si="3"/>
        <v>346</v>
      </c>
      <c r="R35" s="169">
        <f t="shared" si="3"/>
        <v>23</v>
      </c>
      <c r="S35" s="169">
        <f t="shared" si="3"/>
        <v>0</v>
      </c>
      <c r="T35" s="169">
        <f t="shared" si="3"/>
        <v>0</v>
      </c>
      <c r="U35" s="169">
        <f t="shared" si="1"/>
        <v>5929</v>
      </c>
      <c r="V35" s="170">
        <f t="shared" si="1"/>
        <v>317</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9</v>
      </c>
      <c r="D36" s="167">
        <v>0</v>
      </c>
      <c r="E36" s="167">
        <v>14</v>
      </c>
      <c r="F36" s="167">
        <v>0</v>
      </c>
      <c r="G36" s="167">
        <v>41</v>
      </c>
      <c r="H36" s="167">
        <v>0</v>
      </c>
      <c r="I36" s="167">
        <v>193</v>
      </c>
      <c r="J36" s="167">
        <v>6</v>
      </c>
      <c r="K36" s="167">
        <v>137</v>
      </c>
      <c r="L36" s="167">
        <v>5</v>
      </c>
      <c r="M36" s="167">
        <v>106</v>
      </c>
      <c r="N36" s="167">
        <v>1</v>
      </c>
      <c r="O36" s="167">
        <v>185</v>
      </c>
      <c r="P36" s="167">
        <v>7</v>
      </c>
      <c r="Q36" s="167">
        <v>11</v>
      </c>
      <c r="R36" s="167">
        <v>2</v>
      </c>
      <c r="S36" s="167">
        <v>0</v>
      </c>
      <c r="T36" s="167">
        <v>0</v>
      </c>
      <c r="U36" s="167">
        <f t="shared" si="1"/>
        <v>696</v>
      </c>
      <c r="V36" s="168">
        <f t="shared" si="1"/>
        <v>21</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545</v>
      </c>
      <c r="D37" s="167">
        <v>43</v>
      </c>
      <c r="E37" s="167">
        <v>248</v>
      </c>
      <c r="F37" s="167">
        <v>37</v>
      </c>
      <c r="G37" s="167">
        <v>237</v>
      </c>
      <c r="H37" s="167">
        <v>17</v>
      </c>
      <c r="I37" s="167">
        <v>506</v>
      </c>
      <c r="J37" s="167">
        <v>25</v>
      </c>
      <c r="K37" s="167">
        <v>845</v>
      </c>
      <c r="L37" s="167">
        <v>35</v>
      </c>
      <c r="M37" s="167">
        <v>703</v>
      </c>
      <c r="N37" s="167">
        <v>17</v>
      </c>
      <c r="O37" s="167">
        <v>1814</v>
      </c>
      <c r="P37" s="167">
        <v>101</v>
      </c>
      <c r="Q37" s="167">
        <v>335</v>
      </c>
      <c r="R37" s="167">
        <v>21</v>
      </c>
      <c r="S37" s="167">
        <v>0</v>
      </c>
      <c r="T37" s="167">
        <v>0</v>
      </c>
      <c r="U37" s="167">
        <f t="shared" si="1"/>
        <v>5233</v>
      </c>
      <c r="V37" s="168">
        <f t="shared" si="1"/>
        <v>296</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0</v>
      </c>
      <c r="D38" s="169">
        <v>0</v>
      </c>
      <c r="E38" s="169">
        <v>0</v>
      </c>
      <c r="F38" s="169">
        <v>0</v>
      </c>
      <c r="G38" s="169">
        <v>1</v>
      </c>
      <c r="H38" s="169">
        <v>0</v>
      </c>
      <c r="I38" s="169">
        <v>0</v>
      </c>
      <c r="J38" s="169">
        <v>0</v>
      </c>
      <c r="K38" s="169">
        <v>7</v>
      </c>
      <c r="L38" s="169">
        <v>0</v>
      </c>
      <c r="M38" s="169">
        <v>9</v>
      </c>
      <c r="N38" s="169">
        <v>0</v>
      </c>
      <c r="O38" s="169">
        <v>10</v>
      </c>
      <c r="P38" s="169">
        <v>2</v>
      </c>
      <c r="Q38" s="169">
        <v>0</v>
      </c>
      <c r="R38" s="169">
        <v>0</v>
      </c>
      <c r="S38" s="169">
        <v>0</v>
      </c>
      <c r="T38" s="169">
        <v>0</v>
      </c>
      <c r="U38" s="169">
        <f t="shared" si="1"/>
        <v>27</v>
      </c>
      <c r="V38" s="170">
        <f t="shared" si="1"/>
        <v>2</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0</v>
      </c>
      <c r="D39" s="169">
        <f t="shared" ref="D39:T39" si="4">SUM(D40:D42)</f>
        <v>0</v>
      </c>
      <c r="E39" s="169">
        <f t="shared" si="4"/>
        <v>0</v>
      </c>
      <c r="F39" s="169">
        <f t="shared" si="4"/>
        <v>0</v>
      </c>
      <c r="G39" s="169">
        <f t="shared" si="4"/>
        <v>0</v>
      </c>
      <c r="H39" s="169">
        <f t="shared" si="4"/>
        <v>0</v>
      </c>
      <c r="I39" s="169">
        <f t="shared" si="4"/>
        <v>0</v>
      </c>
      <c r="J39" s="169">
        <f t="shared" si="4"/>
        <v>0</v>
      </c>
      <c r="K39" s="169">
        <f t="shared" si="4"/>
        <v>0</v>
      </c>
      <c r="L39" s="169">
        <f t="shared" si="4"/>
        <v>0</v>
      </c>
      <c r="M39" s="169">
        <f t="shared" si="4"/>
        <v>0</v>
      </c>
      <c r="N39" s="169">
        <f t="shared" si="4"/>
        <v>0</v>
      </c>
      <c r="O39" s="169">
        <f t="shared" si="4"/>
        <v>0</v>
      </c>
      <c r="P39" s="169">
        <f t="shared" si="4"/>
        <v>0</v>
      </c>
      <c r="Q39" s="169">
        <f t="shared" si="4"/>
        <v>0</v>
      </c>
      <c r="R39" s="169">
        <f t="shared" si="4"/>
        <v>0</v>
      </c>
      <c r="S39" s="169">
        <f t="shared" si="4"/>
        <v>0</v>
      </c>
      <c r="T39" s="169">
        <f t="shared" si="4"/>
        <v>0</v>
      </c>
      <c r="U39" s="169">
        <f t="shared" si="1"/>
        <v>0</v>
      </c>
      <c r="V39" s="170">
        <f t="shared" si="1"/>
        <v>0</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0</v>
      </c>
      <c r="D40" s="167">
        <v>0</v>
      </c>
      <c r="E40" s="167">
        <v>0</v>
      </c>
      <c r="F40" s="167">
        <v>0</v>
      </c>
      <c r="G40" s="167">
        <v>0</v>
      </c>
      <c r="H40" s="167">
        <v>0</v>
      </c>
      <c r="I40" s="167">
        <v>0</v>
      </c>
      <c r="J40" s="167">
        <v>0</v>
      </c>
      <c r="K40" s="167">
        <v>0</v>
      </c>
      <c r="L40" s="167">
        <v>0</v>
      </c>
      <c r="M40" s="167">
        <v>0</v>
      </c>
      <c r="N40" s="167">
        <v>0</v>
      </c>
      <c r="O40" s="167">
        <v>0</v>
      </c>
      <c r="P40" s="167">
        <v>0</v>
      </c>
      <c r="Q40" s="167">
        <v>0</v>
      </c>
      <c r="R40" s="167">
        <v>0</v>
      </c>
      <c r="S40" s="167">
        <v>0</v>
      </c>
      <c r="T40" s="167">
        <v>0</v>
      </c>
      <c r="U40" s="167">
        <f t="shared" si="1"/>
        <v>0</v>
      </c>
      <c r="V40" s="168">
        <f t="shared" si="1"/>
        <v>0</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0</v>
      </c>
      <c r="D41" s="167">
        <v>0</v>
      </c>
      <c r="E41" s="167">
        <v>0</v>
      </c>
      <c r="F41" s="167">
        <v>0</v>
      </c>
      <c r="G41" s="167">
        <v>0</v>
      </c>
      <c r="H41" s="167">
        <v>0</v>
      </c>
      <c r="I41" s="167">
        <v>0</v>
      </c>
      <c r="J41" s="167">
        <v>0</v>
      </c>
      <c r="K41" s="167">
        <v>0</v>
      </c>
      <c r="L41" s="167">
        <v>0</v>
      </c>
      <c r="M41" s="167">
        <v>0</v>
      </c>
      <c r="N41" s="167">
        <v>0</v>
      </c>
      <c r="O41" s="167">
        <v>0</v>
      </c>
      <c r="P41" s="167">
        <v>0</v>
      </c>
      <c r="Q41" s="167">
        <v>0</v>
      </c>
      <c r="R41" s="167">
        <v>0</v>
      </c>
      <c r="S41" s="167">
        <v>0</v>
      </c>
      <c r="T41" s="167">
        <v>0</v>
      </c>
      <c r="U41" s="167">
        <f t="shared" si="1"/>
        <v>0</v>
      </c>
      <c r="V41" s="168">
        <f t="shared" si="1"/>
        <v>0</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0</v>
      </c>
      <c r="D42" s="167">
        <v>0</v>
      </c>
      <c r="E42" s="167">
        <v>0</v>
      </c>
      <c r="F42" s="167">
        <v>0</v>
      </c>
      <c r="G42" s="167">
        <v>0</v>
      </c>
      <c r="H42" s="167">
        <v>0</v>
      </c>
      <c r="I42" s="167">
        <v>0</v>
      </c>
      <c r="J42" s="167">
        <v>0</v>
      </c>
      <c r="K42" s="167">
        <v>0</v>
      </c>
      <c r="L42" s="167">
        <v>0</v>
      </c>
      <c r="M42" s="167">
        <v>0</v>
      </c>
      <c r="N42" s="167">
        <v>0</v>
      </c>
      <c r="O42" s="167">
        <v>0</v>
      </c>
      <c r="P42" s="167">
        <v>0</v>
      </c>
      <c r="Q42" s="167">
        <v>0</v>
      </c>
      <c r="R42" s="167">
        <v>0</v>
      </c>
      <c r="S42" s="167">
        <v>0</v>
      </c>
      <c r="T42" s="167">
        <v>0</v>
      </c>
      <c r="U42" s="167">
        <f t="shared" si="1"/>
        <v>0</v>
      </c>
      <c r="V42" s="168">
        <f t="shared" si="1"/>
        <v>0</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C46+C45+C44</f>
        <v>2</v>
      </c>
      <c r="D43" s="169">
        <f t="shared" ref="D43:U43" si="5">D46+D45+D44</f>
        <v>31</v>
      </c>
      <c r="E43" s="169">
        <f t="shared" si="5"/>
        <v>66</v>
      </c>
      <c r="F43" s="169">
        <f t="shared" si="5"/>
        <v>16</v>
      </c>
      <c r="G43" s="169">
        <f t="shared" si="5"/>
        <v>155</v>
      </c>
      <c r="H43" s="169">
        <f t="shared" si="5"/>
        <v>28</v>
      </c>
      <c r="I43" s="169">
        <f t="shared" si="5"/>
        <v>772</v>
      </c>
      <c r="J43" s="169">
        <f t="shared" si="5"/>
        <v>139</v>
      </c>
      <c r="K43" s="169">
        <f t="shared" si="5"/>
        <v>1485</v>
      </c>
      <c r="L43" s="169">
        <f t="shared" si="5"/>
        <v>218</v>
      </c>
      <c r="M43" s="169">
        <f t="shared" si="5"/>
        <v>2693</v>
      </c>
      <c r="N43" s="169">
        <f t="shared" si="5"/>
        <v>435</v>
      </c>
      <c r="O43" s="169">
        <f t="shared" si="5"/>
        <v>4012</v>
      </c>
      <c r="P43" s="169">
        <f t="shared" si="5"/>
        <v>492</v>
      </c>
      <c r="Q43" s="169">
        <f t="shared" si="5"/>
        <v>1229</v>
      </c>
      <c r="R43" s="169">
        <f t="shared" si="5"/>
        <v>182</v>
      </c>
      <c r="S43" s="169">
        <f t="shared" si="5"/>
        <v>6087</v>
      </c>
      <c r="T43" s="169">
        <f t="shared" si="5"/>
        <v>462</v>
      </c>
      <c r="U43" s="169">
        <f t="shared" si="5"/>
        <v>16501</v>
      </c>
      <c r="V43" s="170">
        <f t="shared" si="1"/>
        <v>2003</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1</v>
      </c>
      <c r="D44" s="167">
        <v>1</v>
      </c>
      <c r="E44" s="167">
        <v>61</v>
      </c>
      <c r="F44" s="167">
        <v>5</v>
      </c>
      <c r="G44" s="167">
        <v>153</v>
      </c>
      <c r="H44" s="167">
        <v>22</v>
      </c>
      <c r="I44" s="167">
        <v>771</v>
      </c>
      <c r="J44" s="167">
        <v>112</v>
      </c>
      <c r="K44" s="167">
        <v>1481</v>
      </c>
      <c r="L44" s="167">
        <v>185</v>
      </c>
      <c r="M44" s="167">
        <v>2669</v>
      </c>
      <c r="N44" s="167">
        <v>390</v>
      </c>
      <c r="O44" s="167">
        <v>4000</v>
      </c>
      <c r="P44" s="167">
        <v>466</v>
      </c>
      <c r="Q44" s="167">
        <v>1224</v>
      </c>
      <c r="R44" s="167">
        <v>145</v>
      </c>
      <c r="S44" s="167">
        <v>6079</v>
      </c>
      <c r="T44" s="167">
        <v>448</v>
      </c>
      <c r="U44" s="167">
        <f t="shared" si="1"/>
        <v>16439</v>
      </c>
      <c r="V44" s="168">
        <f t="shared" si="1"/>
        <v>1774</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1</v>
      </c>
      <c r="D45" s="167">
        <v>0</v>
      </c>
      <c r="E45" s="167">
        <v>5</v>
      </c>
      <c r="F45" s="167">
        <v>0</v>
      </c>
      <c r="G45" s="167">
        <v>2</v>
      </c>
      <c r="H45" s="167">
        <v>0</v>
      </c>
      <c r="I45" s="167">
        <v>1</v>
      </c>
      <c r="J45" s="167">
        <v>0</v>
      </c>
      <c r="K45" s="167">
        <v>4</v>
      </c>
      <c r="L45" s="167">
        <v>3</v>
      </c>
      <c r="M45" s="167">
        <v>23</v>
      </c>
      <c r="N45" s="167">
        <v>3</v>
      </c>
      <c r="O45" s="167">
        <v>11</v>
      </c>
      <c r="P45" s="167">
        <v>5</v>
      </c>
      <c r="Q45" s="167">
        <v>0</v>
      </c>
      <c r="R45" s="167">
        <v>0</v>
      </c>
      <c r="S45" s="167">
        <v>0</v>
      </c>
      <c r="T45" s="167">
        <v>0</v>
      </c>
      <c r="U45" s="167">
        <f t="shared" si="1"/>
        <v>47</v>
      </c>
      <c r="V45" s="168">
        <f t="shared" si="1"/>
        <v>11</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0</v>
      </c>
      <c r="D46" s="167">
        <v>30</v>
      </c>
      <c r="E46" s="167">
        <v>0</v>
      </c>
      <c r="F46" s="167">
        <v>11</v>
      </c>
      <c r="G46" s="167">
        <v>0</v>
      </c>
      <c r="H46" s="167">
        <v>6</v>
      </c>
      <c r="I46" s="167">
        <v>0</v>
      </c>
      <c r="J46" s="167">
        <v>27</v>
      </c>
      <c r="K46" s="167">
        <v>0</v>
      </c>
      <c r="L46" s="167">
        <v>30</v>
      </c>
      <c r="M46" s="167">
        <v>1</v>
      </c>
      <c r="N46" s="167">
        <v>42</v>
      </c>
      <c r="O46" s="167">
        <v>1</v>
      </c>
      <c r="P46" s="167">
        <v>21</v>
      </c>
      <c r="Q46" s="167">
        <v>5</v>
      </c>
      <c r="R46" s="167">
        <v>37</v>
      </c>
      <c r="S46" s="167">
        <v>8</v>
      </c>
      <c r="T46" s="167">
        <v>14</v>
      </c>
      <c r="U46" s="167">
        <f t="shared" si="1"/>
        <v>15</v>
      </c>
      <c r="V46" s="168">
        <f t="shared" si="1"/>
        <v>218</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46</v>
      </c>
      <c r="D47" s="169">
        <v>107</v>
      </c>
      <c r="E47" s="169">
        <v>83</v>
      </c>
      <c r="F47" s="169">
        <v>180</v>
      </c>
      <c r="G47" s="169">
        <v>57</v>
      </c>
      <c r="H47" s="169">
        <v>77</v>
      </c>
      <c r="I47" s="169">
        <v>23</v>
      </c>
      <c r="J47" s="169">
        <v>18</v>
      </c>
      <c r="K47" s="169">
        <v>45</v>
      </c>
      <c r="L47" s="169">
        <v>0</v>
      </c>
      <c r="M47" s="169">
        <v>70</v>
      </c>
      <c r="N47" s="169">
        <v>28</v>
      </c>
      <c r="O47" s="169">
        <v>0</v>
      </c>
      <c r="P47" s="169">
        <v>0</v>
      </c>
      <c r="Q47" s="169">
        <v>0</v>
      </c>
      <c r="R47" s="169">
        <v>0</v>
      </c>
      <c r="S47" s="169">
        <v>0</v>
      </c>
      <c r="T47" s="169">
        <v>0</v>
      </c>
      <c r="U47" s="169">
        <f t="shared" si="1"/>
        <v>324</v>
      </c>
      <c r="V47" s="170">
        <f t="shared" si="1"/>
        <v>410</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0</v>
      </c>
      <c r="D48" s="169">
        <f t="shared" ref="D48:T48" si="6">SUM(D49:D52)</f>
        <v>0</v>
      </c>
      <c r="E48" s="169">
        <f t="shared" si="6"/>
        <v>0</v>
      </c>
      <c r="F48" s="169">
        <f t="shared" si="6"/>
        <v>0</v>
      </c>
      <c r="G48" s="169">
        <f t="shared" si="6"/>
        <v>0</v>
      </c>
      <c r="H48" s="169">
        <f t="shared" si="6"/>
        <v>0</v>
      </c>
      <c r="I48" s="169">
        <f t="shared" si="6"/>
        <v>7</v>
      </c>
      <c r="J48" s="169">
        <f t="shared" si="6"/>
        <v>1</v>
      </c>
      <c r="K48" s="169">
        <f t="shared" si="6"/>
        <v>2</v>
      </c>
      <c r="L48" s="169">
        <f t="shared" si="6"/>
        <v>2</v>
      </c>
      <c r="M48" s="169">
        <f t="shared" si="6"/>
        <v>5</v>
      </c>
      <c r="N48" s="169">
        <f t="shared" si="6"/>
        <v>1</v>
      </c>
      <c r="O48" s="169">
        <f t="shared" si="6"/>
        <v>0</v>
      </c>
      <c r="P48" s="169">
        <f t="shared" si="6"/>
        <v>0</v>
      </c>
      <c r="Q48" s="169">
        <f t="shared" si="6"/>
        <v>0</v>
      </c>
      <c r="R48" s="169">
        <f t="shared" si="6"/>
        <v>0</v>
      </c>
      <c r="S48" s="169">
        <f t="shared" si="6"/>
        <v>11</v>
      </c>
      <c r="T48" s="169">
        <f t="shared" si="6"/>
        <v>1</v>
      </c>
      <c r="U48" s="169">
        <f t="shared" si="1"/>
        <v>25</v>
      </c>
      <c r="V48" s="170">
        <f t="shared" si="1"/>
        <v>5</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0</v>
      </c>
      <c r="D49" s="167">
        <v>0</v>
      </c>
      <c r="E49" s="167">
        <v>0</v>
      </c>
      <c r="F49" s="167">
        <v>0</v>
      </c>
      <c r="G49" s="167">
        <v>0</v>
      </c>
      <c r="H49" s="167">
        <v>0</v>
      </c>
      <c r="I49" s="167">
        <v>0</v>
      </c>
      <c r="J49" s="167">
        <v>0</v>
      </c>
      <c r="K49" s="167">
        <v>0</v>
      </c>
      <c r="L49" s="167">
        <v>0</v>
      </c>
      <c r="M49" s="167">
        <v>0</v>
      </c>
      <c r="N49" s="167">
        <v>0</v>
      </c>
      <c r="O49" s="167">
        <v>0</v>
      </c>
      <c r="P49" s="167">
        <v>0</v>
      </c>
      <c r="Q49" s="167">
        <v>0</v>
      </c>
      <c r="R49" s="167">
        <v>0</v>
      </c>
      <c r="S49" s="167">
        <v>0</v>
      </c>
      <c r="T49" s="167">
        <v>0</v>
      </c>
      <c r="U49" s="167">
        <f t="shared" si="1"/>
        <v>0</v>
      </c>
      <c r="V49" s="168">
        <f t="shared" si="1"/>
        <v>0</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0</v>
      </c>
      <c r="D50" s="167">
        <v>0</v>
      </c>
      <c r="E50" s="167">
        <v>0</v>
      </c>
      <c r="F50" s="167">
        <v>0</v>
      </c>
      <c r="G50" s="167">
        <v>0</v>
      </c>
      <c r="H50" s="167">
        <v>0</v>
      </c>
      <c r="I50" s="167">
        <v>0</v>
      </c>
      <c r="J50" s="167">
        <v>0</v>
      </c>
      <c r="K50" s="167">
        <v>2</v>
      </c>
      <c r="L50" s="167">
        <v>2</v>
      </c>
      <c r="M50" s="167">
        <v>5</v>
      </c>
      <c r="N50" s="167">
        <v>0</v>
      </c>
      <c r="O50" s="167">
        <v>0</v>
      </c>
      <c r="P50" s="167">
        <v>0</v>
      </c>
      <c r="Q50" s="167">
        <v>0</v>
      </c>
      <c r="R50" s="167">
        <v>0</v>
      </c>
      <c r="S50" s="167">
        <v>11</v>
      </c>
      <c r="T50" s="167">
        <v>1</v>
      </c>
      <c r="U50" s="167">
        <f t="shared" si="1"/>
        <v>18</v>
      </c>
      <c r="V50" s="168">
        <f t="shared" si="1"/>
        <v>3</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0</v>
      </c>
      <c r="D51" s="167">
        <v>0</v>
      </c>
      <c r="E51" s="167">
        <v>0</v>
      </c>
      <c r="F51" s="167">
        <v>0</v>
      </c>
      <c r="G51" s="167">
        <v>0</v>
      </c>
      <c r="H51" s="167">
        <v>0</v>
      </c>
      <c r="I51" s="167">
        <v>7</v>
      </c>
      <c r="J51" s="167">
        <v>1</v>
      </c>
      <c r="K51" s="167">
        <v>0</v>
      </c>
      <c r="L51" s="167">
        <v>0</v>
      </c>
      <c r="M51" s="167">
        <v>0</v>
      </c>
      <c r="N51" s="167">
        <v>1</v>
      </c>
      <c r="O51" s="167">
        <v>0</v>
      </c>
      <c r="P51" s="167">
        <v>0</v>
      </c>
      <c r="Q51" s="167">
        <v>0</v>
      </c>
      <c r="R51" s="167">
        <v>0</v>
      </c>
      <c r="S51" s="167">
        <v>0</v>
      </c>
      <c r="T51" s="167">
        <v>0</v>
      </c>
      <c r="U51" s="167">
        <f t="shared" si="1"/>
        <v>7</v>
      </c>
      <c r="V51" s="168">
        <f t="shared" si="1"/>
        <v>2</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0</v>
      </c>
      <c r="D52" s="167">
        <v>0</v>
      </c>
      <c r="E52" s="167">
        <v>0</v>
      </c>
      <c r="F52" s="167">
        <v>0</v>
      </c>
      <c r="G52" s="167">
        <v>0</v>
      </c>
      <c r="H52" s="167">
        <v>0</v>
      </c>
      <c r="I52" s="167">
        <v>0</v>
      </c>
      <c r="J52" s="167">
        <v>0</v>
      </c>
      <c r="K52" s="167">
        <v>0</v>
      </c>
      <c r="L52" s="167">
        <v>0</v>
      </c>
      <c r="M52" s="167">
        <v>0</v>
      </c>
      <c r="N52" s="167">
        <v>0</v>
      </c>
      <c r="O52" s="167">
        <v>0</v>
      </c>
      <c r="P52" s="167">
        <v>0</v>
      </c>
      <c r="Q52" s="167">
        <v>0</v>
      </c>
      <c r="R52" s="167">
        <v>0</v>
      </c>
      <c r="S52" s="167">
        <v>0</v>
      </c>
      <c r="T52" s="167">
        <v>0</v>
      </c>
      <c r="U52" s="167">
        <f t="shared" si="1"/>
        <v>0</v>
      </c>
      <c r="V52" s="168">
        <f t="shared" si="1"/>
        <v>0</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0</v>
      </c>
      <c r="D53" s="169">
        <v>4</v>
      </c>
      <c r="E53" s="169">
        <v>0</v>
      </c>
      <c r="F53" s="169">
        <v>0</v>
      </c>
      <c r="G53" s="169">
        <v>0</v>
      </c>
      <c r="H53" s="169">
        <v>0</v>
      </c>
      <c r="I53" s="169">
        <v>1</v>
      </c>
      <c r="J53" s="169">
        <v>1</v>
      </c>
      <c r="K53" s="169">
        <v>0</v>
      </c>
      <c r="L53" s="169">
        <v>2</v>
      </c>
      <c r="M53" s="169">
        <v>0</v>
      </c>
      <c r="N53" s="169">
        <v>0</v>
      </c>
      <c r="O53" s="169">
        <v>0</v>
      </c>
      <c r="P53" s="169">
        <v>0</v>
      </c>
      <c r="Q53" s="169">
        <v>0</v>
      </c>
      <c r="R53" s="169">
        <v>0</v>
      </c>
      <c r="S53" s="169">
        <v>0</v>
      </c>
      <c r="T53" s="169">
        <v>1</v>
      </c>
      <c r="U53" s="169">
        <f t="shared" si="1"/>
        <v>1</v>
      </c>
      <c r="V53" s="170">
        <f t="shared" si="1"/>
        <v>8</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1</v>
      </c>
      <c r="D54" s="169">
        <v>0</v>
      </c>
      <c r="E54" s="169">
        <v>1</v>
      </c>
      <c r="F54" s="169">
        <v>1</v>
      </c>
      <c r="G54" s="169">
        <v>5</v>
      </c>
      <c r="H54" s="169">
        <v>3</v>
      </c>
      <c r="I54" s="169">
        <v>0</v>
      </c>
      <c r="J54" s="169">
        <v>0</v>
      </c>
      <c r="K54" s="169">
        <v>19</v>
      </c>
      <c r="L54" s="169">
        <v>3</v>
      </c>
      <c r="M54" s="169">
        <v>0</v>
      </c>
      <c r="N54" s="169">
        <v>0</v>
      </c>
      <c r="O54" s="169">
        <v>0</v>
      </c>
      <c r="P54" s="169">
        <v>0</v>
      </c>
      <c r="Q54" s="169">
        <v>0</v>
      </c>
      <c r="R54" s="169">
        <v>0</v>
      </c>
      <c r="S54" s="169">
        <v>0</v>
      </c>
      <c r="T54" s="169">
        <v>0</v>
      </c>
      <c r="U54" s="169">
        <f t="shared" si="1"/>
        <v>26</v>
      </c>
      <c r="V54" s="170">
        <f t="shared" si="1"/>
        <v>7</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1</v>
      </c>
      <c r="D55" s="169">
        <f t="shared" ref="D55:T55" si="7">SUM(D56:D60)</f>
        <v>0</v>
      </c>
      <c r="E55" s="169">
        <f t="shared" si="7"/>
        <v>11</v>
      </c>
      <c r="F55" s="169">
        <f t="shared" si="7"/>
        <v>6</v>
      </c>
      <c r="G55" s="169">
        <f t="shared" si="7"/>
        <v>15</v>
      </c>
      <c r="H55" s="169">
        <f t="shared" si="7"/>
        <v>3</v>
      </c>
      <c r="I55" s="169">
        <f t="shared" si="7"/>
        <v>4</v>
      </c>
      <c r="J55" s="169">
        <f t="shared" si="7"/>
        <v>28</v>
      </c>
      <c r="K55" s="169">
        <f t="shared" si="7"/>
        <v>7</v>
      </c>
      <c r="L55" s="169">
        <f t="shared" si="7"/>
        <v>10</v>
      </c>
      <c r="M55" s="169">
        <f t="shared" si="7"/>
        <v>11</v>
      </c>
      <c r="N55" s="169">
        <f t="shared" si="7"/>
        <v>23</v>
      </c>
      <c r="O55" s="169">
        <f t="shared" si="7"/>
        <v>40</v>
      </c>
      <c r="P55" s="169">
        <f t="shared" si="7"/>
        <v>48</v>
      </c>
      <c r="Q55" s="169">
        <f t="shared" si="7"/>
        <v>1</v>
      </c>
      <c r="R55" s="169">
        <f t="shared" si="7"/>
        <v>3</v>
      </c>
      <c r="S55" s="169">
        <f t="shared" si="7"/>
        <v>0</v>
      </c>
      <c r="T55" s="169">
        <f t="shared" si="7"/>
        <v>0</v>
      </c>
      <c r="U55" s="169">
        <f t="shared" si="1"/>
        <v>90</v>
      </c>
      <c r="V55" s="170">
        <f t="shared" si="1"/>
        <v>121</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0</v>
      </c>
      <c r="D56" s="167">
        <v>0</v>
      </c>
      <c r="E56" s="167">
        <v>0</v>
      </c>
      <c r="F56" s="167">
        <v>0</v>
      </c>
      <c r="G56" s="167">
        <v>0</v>
      </c>
      <c r="H56" s="167">
        <v>0</v>
      </c>
      <c r="I56" s="167">
        <v>0</v>
      </c>
      <c r="J56" s="167">
        <v>0</v>
      </c>
      <c r="K56" s="167">
        <v>0</v>
      </c>
      <c r="L56" s="167">
        <v>0</v>
      </c>
      <c r="M56" s="167">
        <v>0</v>
      </c>
      <c r="N56" s="167">
        <v>0</v>
      </c>
      <c r="O56" s="167">
        <v>0</v>
      </c>
      <c r="P56" s="167">
        <v>0</v>
      </c>
      <c r="Q56" s="167">
        <v>0</v>
      </c>
      <c r="R56" s="167">
        <v>0</v>
      </c>
      <c r="S56" s="167">
        <v>0</v>
      </c>
      <c r="T56" s="167">
        <v>0</v>
      </c>
      <c r="U56" s="167">
        <f t="shared" si="1"/>
        <v>0</v>
      </c>
      <c r="V56" s="168">
        <f t="shared" si="1"/>
        <v>0</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0</v>
      </c>
      <c r="D57" s="167">
        <v>0</v>
      </c>
      <c r="E57" s="167">
        <v>0</v>
      </c>
      <c r="F57" s="167">
        <v>0</v>
      </c>
      <c r="G57" s="167">
        <v>5</v>
      </c>
      <c r="H57" s="167">
        <v>0</v>
      </c>
      <c r="I57" s="167">
        <v>0</v>
      </c>
      <c r="J57" s="167">
        <v>10</v>
      </c>
      <c r="K57" s="167">
        <v>3</v>
      </c>
      <c r="L57" s="167">
        <v>4</v>
      </c>
      <c r="M57" s="167">
        <v>0</v>
      </c>
      <c r="N57" s="167">
        <v>2</v>
      </c>
      <c r="O57" s="167">
        <v>3</v>
      </c>
      <c r="P57" s="167">
        <v>8</v>
      </c>
      <c r="Q57" s="167">
        <v>1</v>
      </c>
      <c r="R57" s="167">
        <v>3</v>
      </c>
      <c r="S57" s="167">
        <v>0</v>
      </c>
      <c r="T57" s="167">
        <v>0</v>
      </c>
      <c r="U57" s="167">
        <f t="shared" si="1"/>
        <v>12</v>
      </c>
      <c r="V57" s="168">
        <f t="shared" si="1"/>
        <v>27</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1</v>
      </c>
      <c r="D58" s="167">
        <v>0</v>
      </c>
      <c r="E58" s="167">
        <v>11</v>
      </c>
      <c r="F58" s="167">
        <v>6</v>
      </c>
      <c r="G58" s="167">
        <v>10</v>
      </c>
      <c r="H58" s="167">
        <v>3</v>
      </c>
      <c r="I58" s="167">
        <v>4</v>
      </c>
      <c r="J58" s="167">
        <v>18</v>
      </c>
      <c r="K58" s="167">
        <v>4</v>
      </c>
      <c r="L58" s="167">
        <v>6</v>
      </c>
      <c r="M58" s="167">
        <v>9</v>
      </c>
      <c r="N58" s="167">
        <v>15</v>
      </c>
      <c r="O58" s="167">
        <v>37</v>
      </c>
      <c r="P58" s="167">
        <v>40</v>
      </c>
      <c r="Q58" s="167">
        <v>0</v>
      </c>
      <c r="R58" s="167">
        <v>0</v>
      </c>
      <c r="S58" s="167">
        <v>0</v>
      </c>
      <c r="T58" s="167">
        <v>0</v>
      </c>
      <c r="U58" s="167">
        <f t="shared" si="1"/>
        <v>76</v>
      </c>
      <c r="V58" s="168">
        <f t="shared" si="1"/>
        <v>88</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0</v>
      </c>
      <c r="D59" s="167">
        <v>0</v>
      </c>
      <c r="E59" s="167">
        <v>0</v>
      </c>
      <c r="F59" s="167">
        <v>0</v>
      </c>
      <c r="G59" s="167">
        <v>0</v>
      </c>
      <c r="H59" s="167">
        <v>0</v>
      </c>
      <c r="I59" s="167">
        <v>0</v>
      </c>
      <c r="J59" s="167">
        <v>0</v>
      </c>
      <c r="K59" s="167">
        <v>0</v>
      </c>
      <c r="L59" s="167">
        <v>0</v>
      </c>
      <c r="M59" s="167">
        <v>0</v>
      </c>
      <c r="N59" s="167">
        <v>0</v>
      </c>
      <c r="O59" s="167">
        <v>0</v>
      </c>
      <c r="P59" s="167">
        <v>0</v>
      </c>
      <c r="Q59" s="167">
        <v>0</v>
      </c>
      <c r="R59" s="167">
        <v>0</v>
      </c>
      <c r="S59" s="167">
        <v>0</v>
      </c>
      <c r="T59" s="167">
        <v>0</v>
      </c>
      <c r="U59" s="167">
        <f t="shared" si="1"/>
        <v>0</v>
      </c>
      <c r="V59" s="168">
        <f t="shared" si="1"/>
        <v>0</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0</v>
      </c>
      <c r="D60" s="167">
        <v>0</v>
      </c>
      <c r="E60" s="167">
        <v>0</v>
      </c>
      <c r="F60" s="167">
        <v>0</v>
      </c>
      <c r="G60" s="167">
        <v>0</v>
      </c>
      <c r="H60" s="167">
        <v>0</v>
      </c>
      <c r="I60" s="167">
        <v>0</v>
      </c>
      <c r="J60" s="167">
        <v>0</v>
      </c>
      <c r="K60" s="167">
        <v>0</v>
      </c>
      <c r="L60" s="167">
        <v>0</v>
      </c>
      <c r="M60" s="167">
        <v>2</v>
      </c>
      <c r="N60" s="167">
        <v>6</v>
      </c>
      <c r="O60" s="167">
        <v>0</v>
      </c>
      <c r="P60" s="167">
        <v>0</v>
      </c>
      <c r="Q60" s="167">
        <v>0</v>
      </c>
      <c r="R60" s="167">
        <v>0</v>
      </c>
      <c r="S60" s="167">
        <v>0</v>
      </c>
      <c r="T60" s="167">
        <v>0</v>
      </c>
      <c r="U60" s="167">
        <f t="shared" si="1"/>
        <v>2</v>
      </c>
      <c r="V60" s="168">
        <f t="shared" si="1"/>
        <v>6</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11</v>
      </c>
      <c r="D61" s="169">
        <f t="shared" ref="D61:T61" si="8">SUM(D62:D65)</f>
        <v>6</v>
      </c>
      <c r="E61" s="169">
        <f t="shared" si="8"/>
        <v>9</v>
      </c>
      <c r="F61" s="169">
        <f t="shared" si="8"/>
        <v>8</v>
      </c>
      <c r="G61" s="169">
        <f t="shared" si="8"/>
        <v>120</v>
      </c>
      <c r="H61" s="169">
        <f t="shared" si="8"/>
        <v>48</v>
      </c>
      <c r="I61" s="169">
        <f t="shared" si="8"/>
        <v>411</v>
      </c>
      <c r="J61" s="169">
        <f t="shared" si="8"/>
        <v>145</v>
      </c>
      <c r="K61" s="169">
        <f t="shared" si="8"/>
        <v>583</v>
      </c>
      <c r="L61" s="169">
        <f t="shared" si="8"/>
        <v>155</v>
      </c>
      <c r="M61" s="169">
        <f t="shared" si="8"/>
        <v>321</v>
      </c>
      <c r="N61" s="169">
        <f t="shared" si="8"/>
        <v>76</v>
      </c>
      <c r="O61" s="169">
        <f t="shared" si="8"/>
        <v>888</v>
      </c>
      <c r="P61" s="169">
        <f t="shared" si="8"/>
        <v>211</v>
      </c>
      <c r="Q61" s="169">
        <f t="shared" si="8"/>
        <v>381</v>
      </c>
      <c r="R61" s="169">
        <f t="shared" si="8"/>
        <v>24</v>
      </c>
      <c r="S61" s="169">
        <f t="shared" si="8"/>
        <v>635</v>
      </c>
      <c r="T61" s="169">
        <f t="shared" si="8"/>
        <v>328</v>
      </c>
      <c r="U61" s="169">
        <f t="shared" si="1"/>
        <v>3359</v>
      </c>
      <c r="V61" s="170">
        <f t="shared" si="1"/>
        <v>1001</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0</v>
      </c>
      <c r="D62" s="167">
        <v>0</v>
      </c>
      <c r="E62" s="167">
        <v>0</v>
      </c>
      <c r="F62" s="167">
        <v>0</v>
      </c>
      <c r="G62" s="167">
        <v>0</v>
      </c>
      <c r="H62" s="167">
        <v>0</v>
      </c>
      <c r="I62" s="167">
        <v>0</v>
      </c>
      <c r="J62" s="167">
        <v>0</v>
      </c>
      <c r="K62" s="167">
        <v>0</v>
      </c>
      <c r="L62" s="167">
        <v>0</v>
      </c>
      <c r="M62" s="167">
        <v>0</v>
      </c>
      <c r="N62" s="167">
        <v>0</v>
      </c>
      <c r="O62" s="167">
        <v>0</v>
      </c>
      <c r="P62" s="167">
        <v>0</v>
      </c>
      <c r="Q62" s="167">
        <v>0</v>
      </c>
      <c r="R62" s="167">
        <v>0</v>
      </c>
      <c r="S62" s="167">
        <v>0</v>
      </c>
      <c r="T62" s="167">
        <v>0</v>
      </c>
      <c r="U62" s="169">
        <f t="shared" si="1"/>
        <v>0</v>
      </c>
      <c r="V62" s="168">
        <f t="shared" si="1"/>
        <v>0</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1</v>
      </c>
      <c r="D63" s="167">
        <v>2</v>
      </c>
      <c r="E63" s="167">
        <v>0</v>
      </c>
      <c r="F63" s="167">
        <v>1</v>
      </c>
      <c r="G63" s="167">
        <v>1</v>
      </c>
      <c r="H63" s="167">
        <v>21</v>
      </c>
      <c r="I63" s="167">
        <v>124</v>
      </c>
      <c r="J63" s="167">
        <v>120</v>
      </c>
      <c r="K63" s="167">
        <v>187</v>
      </c>
      <c r="L63" s="167">
        <v>114</v>
      </c>
      <c r="M63" s="167">
        <v>42</v>
      </c>
      <c r="N63" s="167">
        <v>45</v>
      </c>
      <c r="O63" s="167">
        <v>378</v>
      </c>
      <c r="P63" s="167">
        <v>203</v>
      </c>
      <c r="Q63" s="167">
        <v>0</v>
      </c>
      <c r="R63" s="167">
        <v>0</v>
      </c>
      <c r="S63" s="167">
        <v>635</v>
      </c>
      <c r="T63" s="167">
        <v>328</v>
      </c>
      <c r="U63" s="167">
        <f t="shared" si="1"/>
        <v>1368</v>
      </c>
      <c r="V63" s="168">
        <f t="shared" si="1"/>
        <v>834</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7</v>
      </c>
      <c r="D64" s="167">
        <v>4</v>
      </c>
      <c r="E64" s="167">
        <v>6</v>
      </c>
      <c r="F64" s="167">
        <v>7</v>
      </c>
      <c r="G64" s="167">
        <v>7</v>
      </c>
      <c r="H64" s="167">
        <v>12</v>
      </c>
      <c r="I64" s="167">
        <v>1</v>
      </c>
      <c r="J64" s="167">
        <v>4</v>
      </c>
      <c r="K64" s="167">
        <v>0</v>
      </c>
      <c r="L64" s="167">
        <v>0</v>
      </c>
      <c r="M64" s="167">
        <v>0</v>
      </c>
      <c r="N64" s="167">
        <v>0</v>
      </c>
      <c r="O64" s="167">
        <v>0</v>
      </c>
      <c r="P64" s="167">
        <v>0</v>
      </c>
      <c r="Q64" s="167">
        <v>0</v>
      </c>
      <c r="R64" s="167">
        <v>0</v>
      </c>
      <c r="S64" s="167">
        <v>0</v>
      </c>
      <c r="T64" s="167">
        <v>0</v>
      </c>
      <c r="U64" s="167">
        <f t="shared" si="1"/>
        <v>21</v>
      </c>
      <c r="V64" s="168">
        <f t="shared" si="1"/>
        <v>27</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3</v>
      </c>
      <c r="D65" s="167">
        <v>0</v>
      </c>
      <c r="E65" s="167">
        <v>3</v>
      </c>
      <c r="F65" s="167">
        <v>0</v>
      </c>
      <c r="G65" s="167">
        <v>112</v>
      </c>
      <c r="H65" s="167">
        <v>15</v>
      </c>
      <c r="I65" s="167">
        <v>286</v>
      </c>
      <c r="J65" s="167">
        <v>21</v>
      </c>
      <c r="K65" s="167">
        <v>396</v>
      </c>
      <c r="L65" s="167">
        <v>41</v>
      </c>
      <c r="M65" s="167">
        <v>279</v>
      </c>
      <c r="N65" s="167">
        <v>31</v>
      </c>
      <c r="O65" s="167">
        <v>510</v>
      </c>
      <c r="P65" s="167">
        <v>8</v>
      </c>
      <c r="Q65" s="167">
        <v>381</v>
      </c>
      <c r="R65" s="167">
        <v>24</v>
      </c>
      <c r="S65" s="167">
        <v>0</v>
      </c>
      <c r="T65" s="167">
        <v>0</v>
      </c>
      <c r="U65" s="167">
        <f t="shared" si="1"/>
        <v>1970</v>
      </c>
      <c r="V65" s="168">
        <f t="shared" si="1"/>
        <v>140</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254</v>
      </c>
      <c r="D66" s="169">
        <v>163</v>
      </c>
      <c r="E66" s="169">
        <v>672</v>
      </c>
      <c r="F66" s="169">
        <v>355</v>
      </c>
      <c r="G66" s="169">
        <v>1784</v>
      </c>
      <c r="H66" s="169">
        <v>717</v>
      </c>
      <c r="I66" s="169">
        <v>7848</v>
      </c>
      <c r="J66" s="169">
        <v>3664</v>
      </c>
      <c r="K66" s="169">
        <v>7732</v>
      </c>
      <c r="L66" s="169">
        <v>5255</v>
      </c>
      <c r="M66" s="169">
        <v>5542</v>
      </c>
      <c r="N66" s="169">
        <v>3976</v>
      </c>
      <c r="O66" s="169">
        <v>4215</v>
      </c>
      <c r="P66" s="169">
        <v>3941</v>
      </c>
      <c r="Q66" s="169">
        <v>1930</v>
      </c>
      <c r="R66" s="169">
        <v>1736</v>
      </c>
      <c r="S66" s="169">
        <v>1528</v>
      </c>
      <c r="T66" s="169">
        <v>1258</v>
      </c>
      <c r="U66" s="169">
        <f t="shared" si="1"/>
        <v>31505</v>
      </c>
      <c r="V66" s="170">
        <f t="shared" si="1"/>
        <v>21065</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1085</v>
      </c>
      <c r="D67" s="169">
        <v>4291</v>
      </c>
      <c r="E67" s="169">
        <v>1639</v>
      </c>
      <c r="F67" s="169">
        <v>5379</v>
      </c>
      <c r="G67" s="169">
        <v>1484</v>
      </c>
      <c r="H67" s="169">
        <v>4701</v>
      </c>
      <c r="I67" s="169">
        <v>1289</v>
      </c>
      <c r="J67" s="169">
        <v>3363</v>
      </c>
      <c r="K67" s="169">
        <v>404</v>
      </c>
      <c r="L67" s="169">
        <v>883</v>
      </c>
      <c r="M67" s="169">
        <v>317</v>
      </c>
      <c r="N67" s="169">
        <v>575</v>
      </c>
      <c r="O67" s="169">
        <v>166</v>
      </c>
      <c r="P67" s="169">
        <v>336</v>
      </c>
      <c r="Q67" s="169">
        <v>8</v>
      </c>
      <c r="R67" s="169">
        <v>1</v>
      </c>
      <c r="S67" s="169">
        <v>3</v>
      </c>
      <c r="T67" s="169">
        <v>4</v>
      </c>
      <c r="U67" s="169">
        <f t="shared" si="1"/>
        <v>6395</v>
      </c>
      <c r="V67" s="170">
        <f t="shared" si="1"/>
        <v>19533</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29</v>
      </c>
      <c r="D68" s="169">
        <f t="shared" ref="D68:T68" si="9">SUM(D69:D71)</f>
        <v>193</v>
      </c>
      <c r="E68" s="169">
        <f t="shared" si="9"/>
        <v>69</v>
      </c>
      <c r="F68" s="169">
        <f t="shared" si="9"/>
        <v>321</v>
      </c>
      <c r="G68" s="169">
        <f t="shared" si="9"/>
        <v>133</v>
      </c>
      <c r="H68" s="169">
        <f t="shared" si="9"/>
        <v>720</v>
      </c>
      <c r="I68" s="169">
        <f t="shared" si="9"/>
        <v>407</v>
      </c>
      <c r="J68" s="169">
        <f t="shared" si="9"/>
        <v>1742</v>
      </c>
      <c r="K68" s="169">
        <f t="shared" si="9"/>
        <v>870</v>
      </c>
      <c r="L68" s="169">
        <f t="shared" si="9"/>
        <v>3454</v>
      </c>
      <c r="M68" s="169">
        <f t="shared" si="9"/>
        <v>1567</v>
      </c>
      <c r="N68" s="169">
        <f t="shared" si="9"/>
        <v>6039</v>
      </c>
      <c r="O68" s="169">
        <f t="shared" si="9"/>
        <v>605</v>
      </c>
      <c r="P68" s="169">
        <f t="shared" si="9"/>
        <v>1567</v>
      </c>
      <c r="Q68" s="169">
        <f t="shared" si="9"/>
        <v>363</v>
      </c>
      <c r="R68" s="169">
        <f t="shared" si="9"/>
        <v>953</v>
      </c>
      <c r="S68" s="169">
        <f t="shared" si="9"/>
        <v>995</v>
      </c>
      <c r="T68" s="169">
        <f t="shared" si="9"/>
        <v>2017</v>
      </c>
      <c r="U68" s="169">
        <f t="shared" si="1"/>
        <v>5038</v>
      </c>
      <c r="V68" s="170">
        <f t="shared" si="1"/>
        <v>17006</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0</v>
      </c>
      <c r="D69" s="167">
        <v>1</v>
      </c>
      <c r="E69" s="167">
        <v>3</v>
      </c>
      <c r="F69" s="167">
        <v>6</v>
      </c>
      <c r="G69" s="167">
        <v>1</v>
      </c>
      <c r="H69" s="167">
        <v>9</v>
      </c>
      <c r="I69" s="167">
        <v>6</v>
      </c>
      <c r="J69" s="167">
        <v>23</v>
      </c>
      <c r="K69" s="167">
        <v>12</v>
      </c>
      <c r="L69" s="167">
        <v>31</v>
      </c>
      <c r="M69" s="167">
        <v>22</v>
      </c>
      <c r="N69" s="167">
        <v>136</v>
      </c>
      <c r="O69" s="167">
        <v>240</v>
      </c>
      <c r="P69" s="167">
        <v>499</v>
      </c>
      <c r="Q69" s="167">
        <v>363</v>
      </c>
      <c r="R69" s="167">
        <v>953</v>
      </c>
      <c r="S69" s="167">
        <v>995</v>
      </c>
      <c r="T69" s="167">
        <v>2017</v>
      </c>
      <c r="U69" s="167">
        <f t="shared" si="1"/>
        <v>1642</v>
      </c>
      <c r="V69" s="168">
        <f t="shared" si="1"/>
        <v>3675</v>
      </c>
      <c r="W69" s="284"/>
      <c r="X69" s="284"/>
      <c r="Y69" s="284"/>
    </row>
    <row r="70" spans="1:42" ht="21" customHeight="1" x14ac:dyDescent="0.25">
      <c r="A70" s="162"/>
      <c r="B70" s="166" t="s">
        <v>166</v>
      </c>
      <c r="C70" s="167">
        <v>5</v>
      </c>
      <c r="D70" s="167">
        <v>32</v>
      </c>
      <c r="E70" s="167">
        <v>8</v>
      </c>
      <c r="F70" s="167">
        <v>23</v>
      </c>
      <c r="G70" s="167">
        <v>27</v>
      </c>
      <c r="H70" s="167">
        <v>48</v>
      </c>
      <c r="I70" s="167">
        <v>122</v>
      </c>
      <c r="J70" s="167">
        <v>441</v>
      </c>
      <c r="K70" s="167">
        <v>646</v>
      </c>
      <c r="L70" s="167">
        <v>2727</v>
      </c>
      <c r="M70" s="167">
        <v>1312</v>
      </c>
      <c r="N70" s="167">
        <v>4931</v>
      </c>
      <c r="O70" s="167">
        <v>122</v>
      </c>
      <c r="P70" s="167">
        <v>529</v>
      </c>
      <c r="Q70" s="167">
        <v>0</v>
      </c>
      <c r="R70" s="167">
        <v>0</v>
      </c>
      <c r="S70" s="167">
        <v>0</v>
      </c>
      <c r="T70" s="167">
        <v>0</v>
      </c>
      <c r="U70" s="167">
        <f t="shared" si="1"/>
        <v>2242</v>
      </c>
      <c r="V70" s="168">
        <f t="shared" si="1"/>
        <v>8731</v>
      </c>
      <c r="W70" s="284"/>
      <c r="X70" s="284"/>
      <c r="Y70" s="284"/>
    </row>
    <row r="71" spans="1:42" ht="21" customHeight="1" x14ac:dyDescent="0.25">
      <c r="A71" s="162"/>
      <c r="B71" s="166" t="s">
        <v>167</v>
      </c>
      <c r="C71" s="167">
        <v>24</v>
      </c>
      <c r="D71" s="167">
        <v>160</v>
      </c>
      <c r="E71" s="167">
        <v>58</v>
      </c>
      <c r="F71" s="167">
        <v>292</v>
      </c>
      <c r="G71" s="167">
        <v>105</v>
      </c>
      <c r="H71" s="167">
        <v>663</v>
      </c>
      <c r="I71" s="167">
        <v>279</v>
      </c>
      <c r="J71" s="167">
        <v>1278</v>
      </c>
      <c r="K71" s="167">
        <v>212</v>
      </c>
      <c r="L71" s="167">
        <v>696</v>
      </c>
      <c r="M71" s="167">
        <v>233</v>
      </c>
      <c r="N71" s="167">
        <v>972</v>
      </c>
      <c r="O71" s="167">
        <v>243</v>
      </c>
      <c r="P71" s="167">
        <v>539</v>
      </c>
      <c r="Q71" s="167">
        <v>0</v>
      </c>
      <c r="R71" s="167">
        <v>0</v>
      </c>
      <c r="S71" s="167">
        <v>0</v>
      </c>
      <c r="T71" s="167">
        <v>0</v>
      </c>
      <c r="U71" s="167">
        <f t="shared" si="1"/>
        <v>1154</v>
      </c>
      <c r="V71" s="168">
        <f t="shared" si="1"/>
        <v>4600</v>
      </c>
      <c r="W71" s="284"/>
      <c r="X71" s="284"/>
      <c r="Y71" s="284"/>
    </row>
    <row r="72" spans="1:42" ht="25.5" customHeight="1" x14ac:dyDescent="0.25">
      <c r="A72" s="162" t="s">
        <v>168</v>
      </c>
      <c r="B72" s="163" t="s">
        <v>169</v>
      </c>
      <c r="C72" s="169">
        <f>SUM(C73:C74)</f>
        <v>309</v>
      </c>
      <c r="D72" s="169">
        <f t="shared" ref="D72:T72" si="10">SUM(D73:D74)</f>
        <v>272</v>
      </c>
      <c r="E72" s="169">
        <f t="shared" si="10"/>
        <v>393</v>
      </c>
      <c r="F72" s="169">
        <f t="shared" si="10"/>
        <v>366</v>
      </c>
      <c r="G72" s="169">
        <f t="shared" si="10"/>
        <v>611</v>
      </c>
      <c r="H72" s="169">
        <f t="shared" si="10"/>
        <v>547</v>
      </c>
      <c r="I72" s="169">
        <f t="shared" si="10"/>
        <v>688</v>
      </c>
      <c r="J72" s="169">
        <f t="shared" si="10"/>
        <v>561</v>
      </c>
      <c r="K72" s="169">
        <f t="shared" si="10"/>
        <v>259</v>
      </c>
      <c r="L72" s="169">
        <f t="shared" si="10"/>
        <v>156</v>
      </c>
      <c r="M72" s="169">
        <f t="shared" si="10"/>
        <v>131</v>
      </c>
      <c r="N72" s="169">
        <f t="shared" si="10"/>
        <v>144</v>
      </c>
      <c r="O72" s="169">
        <f t="shared" si="10"/>
        <v>69</v>
      </c>
      <c r="P72" s="169">
        <f t="shared" si="10"/>
        <v>68</v>
      </c>
      <c r="Q72" s="169">
        <f t="shared" si="10"/>
        <v>0</v>
      </c>
      <c r="R72" s="169">
        <f t="shared" si="10"/>
        <v>0</v>
      </c>
      <c r="S72" s="169">
        <f t="shared" si="10"/>
        <v>0</v>
      </c>
      <c r="T72" s="169">
        <f t="shared" si="10"/>
        <v>0</v>
      </c>
      <c r="U72" s="169">
        <f t="shared" si="1"/>
        <v>2460</v>
      </c>
      <c r="V72" s="170">
        <f t="shared" si="1"/>
        <v>2114</v>
      </c>
      <c r="W72" s="284"/>
      <c r="X72" s="284"/>
      <c r="Y72" s="284"/>
    </row>
    <row r="73" spans="1:42" s="257" customFormat="1" ht="19.5" customHeight="1" x14ac:dyDescent="0.25">
      <c r="A73" s="162"/>
      <c r="B73" s="166" t="s">
        <v>170</v>
      </c>
      <c r="C73" s="167">
        <v>59</v>
      </c>
      <c r="D73" s="167">
        <v>113</v>
      </c>
      <c r="E73" s="167">
        <v>93</v>
      </c>
      <c r="F73" s="167">
        <v>169</v>
      </c>
      <c r="G73" s="167">
        <v>211</v>
      </c>
      <c r="H73" s="167">
        <v>261</v>
      </c>
      <c r="I73" s="167">
        <v>220</v>
      </c>
      <c r="J73" s="167">
        <v>226</v>
      </c>
      <c r="K73" s="167">
        <v>130</v>
      </c>
      <c r="L73" s="167">
        <v>68</v>
      </c>
      <c r="M73" s="167">
        <v>113</v>
      </c>
      <c r="N73" s="167">
        <v>92</v>
      </c>
      <c r="O73" s="167">
        <v>69</v>
      </c>
      <c r="P73" s="167">
        <v>68</v>
      </c>
      <c r="Q73" s="167">
        <v>0</v>
      </c>
      <c r="R73" s="167">
        <v>0</v>
      </c>
      <c r="S73" s="167">
        <v>0</v>
      </c>
      <c r="T73" s="167">
        <v>0</v>
      </c>
      <c r="U73" s="167">
        <f t="shared" si="1"/>
        <v>895</v>
      </c>
      <c r="V73" s="168">
        <f t="shared" si="1"/>
        <v>997</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250</v>
      </c>
      <c r="D74" s="167">
        <v>159</v>
      </c>
      <c r="E74" s="167">
        <v>300</v>
      </c>
      <c r="F74" s="167">
        <v>197</v>
      </c>
      <c r="G74" s="167">
        <v>400</v>
      </c>
      <c r="H74" s="167">
        <v>286</v>
      </c>
      <c r="I74" s="167">
        <v>468</v>
      </c>
      <c r="J74" s="167">
        <v>335</v>
      </c>
      <c r="K74" s="167">
        <v>129</v>
      </c>
      <c r="L74" s="167">
        <v>88</v>
      </c>
      <c r="M74" s="167">
        <v>18</v>
      </c>
      <c r="N74" s="167">
        <v>52</v>
      </c>
      <c r="O74" s="167">
        <v>0</v>
      </c>
      <c r="P74" s="167">
        <v>0</v>
      </c>
      <c r="Q74" s="167">
        <v>0</v>
      </c>
      <c r="R74" s="167">
        <v>0</v>
      </c>
      <c r="S74" s="167">
        <v>0</v>
      </c>
      <c r="T74" s="167">
        <v>0</v>
      </c>
      <c r="U74" s="167">
        <f t="shared" ref="U74:U80" si="11">C74+E74+G74+I74+K74+M74+O74+Q74+S74</f>
        <v>1565</v>
      </c>
      <c r="V74" s="168">
        <f t="shared" ref="U74:V80" si="12">D74+F74+H74+J74+L74+N74+P74+R74+T74</f>
        <v>1117</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42</v>
      </c>
      <c r="D75" s="169">
        <f t="shared" ref="D75:T75" si="13">SUM(D76:D78)</f>
        <v>8</v>
      </c>
      <c r="E75" s="169">
        <f t="shared" si="13"/>
        <v>64</v>
      </c>
      <c r="F75" s="169">
        <f t="shared" si="13"/>
        <v>11</v>
      </c>
      <c r="G75" s="169">
        <f t="shared" si="13"/>
        <v>56</v>
      </c>
      <c r="H75" s="169">
        <f t="shared" si="13"/>
        <v>20</v>
      </c>
      <c r="I75" s="169">
        <f t="shared" si="13"/>
        <v>41</v>
      </c>
      <c r="J75" s="169">
        <f t="shared" si="13"/>
        <v>16</v>
      </c>
      <c r="K75" s="169">
        <f t="shared" si="13"/>
        <v>6</v>
      </c>
      <c r="L75" s="169">
        <f t="shared" si="13"/>
        <v>14</v>
      </c>
      <c r="M75" s="169">
        <f t="shared" si="13"/>
        <v>50</v>
      </c>
      <c r="N75" s="169">
        <f t="shared" si="13"/>
        <v>6</v>
      </c>
      <c r="O75" s="169">
        <f t="shared" si="13"/>
        <v>0</v>
      </c>
      <c r="P75" s="169">
        <f t="shared" si="13"/>
        <v>0</v>
      </c>
      <c r="Q75" s="169">
        <f t="shared" si="13"/>
        <v>0</v>
      </c>
      <c r="R75" s="169">
        <f t="shared" si="13"/>
        <v>0</v>
      </c>
      <c r="S75" s="169">
        <f t="shared" si="13"/>
        <v>0</v>
      </c>
      <c r="T75" s="169">
        <f t="shared" si="13"/>
        <v>0</v>
      </c>
      <c r="U75" s="169">
        <f t="shared" si="11"/>
        <v>259</v>
      </c>
      <c r="V75" s="170">
        <f t="shared" si="12"/>
        <v>75</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3</v>
      </c>
      <c r="D76" s="167">
        <v>7</v>
      </c>
      <c r="E76" s="167">
        <v>3</v>
      </c>
      <c r="F76" s="167">
        <v>5</v>
      </c>
      <c r="G76" s="167">
        <v>0</v>
      </c>
      <c r="H76" s="167">
        <v>2</v>
      </c>
      <c r="I76" s="167">
        <v>3</v>
      </c>
      <c r="J76" s="167">
        <v>11</v>
      </c>
      <c r="K76" s="167">
        <v>0</v>
      </c>
      <c r="L76" s="167">
        <v>0</v>
      </c>
      <c r="M76" s="167">
        <v>0</v>
      </c>
      <c r="N76" s="167">
        <v>0</v>
      </c>
      <c r="O76" s="167">
        <v>0</v>
      </c>
      <c r="P76" s="167">
        <v>0</v>
      </c>
      <c r="Q76" s="167">
        <v>0</v>
      </c>
      <c r="R76" s="167">
        <v>0</v>
      </c>
      <c r="S76" s="167">
        <v>0</v>
      </c>
      <c r="T76" s="167">
        <v>0</v>
      </c>
      <c r="U76" s="167">
        <f t="shared" si="11"/>
        <v>9</v>
      </c>
      <c r="V76" s="168">
        <f t="shared" si="12"/>
        <v>25</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0</v>
      </c>
      <c r="D77" s="167">
        <v>0</v>
      </c>
      <c r="E77" s="167">
        <v>0</v>
      </c>
      <c r="F77" s="167">
        <v>0</v>
      </c>
      <c r="G77" s="167">
        <v>0</v>
      </c>
      <c r="H77" s="167">
        <v>0</v>
      </c>
      <c r="I77" s="167">
        <v>0</v>
      </c>
      <c r="J77" s="167">
        <v>0</v>
      </c>
      <c r="K77" s="167">
        <v>0</v>
      </c>
      <c r="L77" s="167">
        <v>0</v>
      </c>
      <c r="M77" s="167">
        <v>0</v>
      </c>
      <c r="N77" s="167">
        <v>0</v>
      </c>
      <c r="O77" s="167">
        <v>0</v>
      </c>
      <c r="P77" s="167">
        <v>0</v>
      </c>
      <c r="Q77" s="167">
        <v>0</v>
      </c>
      <c r="R77" s="167">
        <v>0</v>
      </c>
      <c r="S77" s="167">
        <v>0</v>
      </c>
      <c r="T77" s="167">
        <v>0</v>
      </c>
      <c r="U77" s="167">
        <f t="shared" si="11"/>
        <v>0</v>
      </c>
      <c r="V77" s="168">
        <f t="shared" si="12"/>
        <v>0</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39</v>
      </c>
      <c r="D78" s="167">
        <v>1</v>
      </c>
      <c r="E78" s="167">
        <v>61</v>
      </c>
      <c r="F78" s="167">
        <v>6</v>
      </c>
      <c r="G78" s="167">
        <v>56</v>
      </c>
      <c r="H78" s="167">
        <v>18</v>
      </c>
      <c r="I78" s="167">
        <v>38</v>
      </c>
      <c r="J78" s="167">
        <v>5</v>
      </c>
      <c r="K78" s="167">
        <v>6</v>
      </c>
      <c r="L78" s="167">
        <v>14</v>
      </c>
      <c r="M78" s="167">
        <v>50</v>
      </c>
      <c r="N78" s="167">
        <v>6</v>
      </c>
      <c r="O78" s="167">
        <v>0</v>
      </c>
      <c r="P78" s="167">
        <v>0</v>
      </c>
      <c r="Q78" s="167">
        <v>0</v>
      </c>
      <c r="R78" s="167">
        <v>0</v>
      </c>
      <c r="S78" s="167">
        <v>0</v>
      </c>
      <c r="T78" s="167">
        <v>0</v>
      </c>
      <c r="U78" s="167">
        <f t="shared" si="11"/>
        <v>250</v>
      </c>
      <c r="V78" s="168">
        <f t="shared" si="12"/>
        <v>50</v>
      </c>
      <c r="W78" s="284"/>
      <c r="X78" s="284"/>
      <c r="Y78" s="284"/>
    </row>
    <row r="79" spans="1:42" ht="25.5" customHeight="1" x14ac:dyDescent="0.25">
      <c r="A79" s="162" t="s">
        <v>177</v>
      </c>
      <c r="B79" s="163" t="s">
        <v>178</v>
      </c>
      <c r="C79" s="169">
        <v>0</v>
      </c>
      <c r="D79" s="169">
        <v>0</v>
      </c>
      <c r="E79" s="169">
        <v>0</v>
      </c>
      <c r="F79" s="169">
        <v>0</v>
      </c>
      <c r="G79" s="169">
        <v>0</v>
      </c>
      <c r="H79" s="169">
        <v>0</v>
      </c>
      <c r="I79" s="169">
        <v>0</v>
      </c>
      <c r="J79" s="169">
        <v>0</v>
      </c>
      <c r="K79" s="169">
        <v>0</v>
      </c>
      <c r="L79" s="169">
        <v>0</v>
      </c>
      <c r="M79" s="169">
        <v>0</v>
      </c>
      <c r="N79" s="169">
        <v>0</v>
      </c>
      <c r="O79" s="169">
        <v>0</v>
      </c>
      <c r="P79" s="169">
        <v>0</v>
      </c>
      <c r="Q79" s="169">
        <v>0</v>
      </c>
      <c r="R79" s="169">
        <v>0</v>
      </c>
      <c r="S79" s="169">
        <v>0</v>
      </c>
      <c r="T79" s="169">
        <v>0</v>
      </c>
      <c r="U79" s="167">
        <f t="shared" si="11"/>
        <v>0</v>
      </c>
      <c r="V79" s="170">
        <f t="shared" si="12"/>
        <v>0</v>
      </c>
    </row>
    <row r="80" spans="1:42" ht="25.5" customHeight="1" x14ac:dyDescent="0.25">
      <c r="A80" s="162" t="s">
        <v>179</v>
      </c>
      <c r="B80" s="163" t="s">
        <v>180</v>
      </c>
      <c r="C80" s="169">
        <v>29</v>
      </c>
      <c r="D80" s="169">
        <v>7</v>
      </c>
      <c r="E80" s="169">
        <v>64</v>
      </c>
      <c r="F80" s="169">
        <v>35</v>
      </c>
      <c r="G80" s="169">
        <v>96</v>
      </c>
      <c r="H80" s="169">
        <v>33</v>
      </c>
      <c r="I80" s="169">
        <v>40</v>
      </c>
      <c r="J80" s="169">
        <v>21</v>
      </c>
      <c r="K80" s="169">
        <v>27</v>
      </c>
      <c r="L80" s="169">
        <v>21</v>
      </c>
      <c r="M80" s="169">
        <v>22</v>
      </c>
      <c r="N80" s="169">
        <v>19</v>
      </c>
      <c r="O80" s="169">
        <v>149</v>
      </c>
      <c r="P80" s="169">
        <v>6</v>
      </c>
      <c r="Q80" s="169">
        <v>0</v>
      </c>
      <c r="R80" s="169">
        <v>0</v>
      </c>
      <c r="S80" s="169">
        <v>0</v>
      </c>
      <c r="T80" s="169">
        <v>0</v>
      </c>
      <c r="U80" s="169">
        <f t="shared" si="11"/>
        <v>427</v>
      </c>
      <c r="V80" s="170">
        <f t="shared" si="12"/>
        <v>142</v>
      </c>
    </row>
    <row r="81" spans="1:25" ht="25.5" customHeight="1" thickBot="1" x14ac:dyDescent="0.3">
      <c r="A81" s="177" t="s">
        <v>11</v>
      </c>
      <c r="B81" s="178"/>
      <c r="C81" s="179">
        <f t="shared" ref="C81:T81" si="14">C80+C79+C75+C72+C68+C67+C66+C61+C55+C54+C53+C48+C47+C43+C39+C35+C34+C14+C13+C9+C38</f>
        <v>2363</v>
      </c>
      <c r="D81" s="179">
        <f t="shared" si="14"/>
        <v>5125</v>
      </c>
      <c r="E81" s="179">
        <f t="shared" si="14"/>
        <v>3345</v>
      </c>
      <c r="F81" s="179">
        <f t="shared" si="14"/>
        <v>6715</v>
      </c>
      <c r="G81" s="179">
        <f t="shared" si="14"/>
        <v>4800</v>
      </c>
      <c r="H81" s="179">
        <f t="shared" si="14"/>
        <v>6917</v>
      </c>
      <c r="I81" s="179">
        <f t="shared" si="14"/>
        <v>12255</v>
      </c>
      <c r="J81" s="179">
        <f t="shared" si="14"/>
        <v>9730</v>
      </c>
      <c r="K81" s="179">
        <f t="shared" si="14"/>
        <v>12475</v>
      </c>
      <c r="L81" s="179">
        <f t="shared" si="14"/>
        <v>10213</v>
      </c>
      <c r="M81" s="179">
        <f t="shared" si="14"/>
        <v>11549</v>
      </c>
      <c r="N81" s="179">
        <f t="shared" si="14"/>
        <v>11340</v>
      </c>
      <c r="O81" s="179">
        <f t="shared" si="14"/>
        <v>12199</v>
      </c>
      <c r="P81" s="179">
        <f t="shared" si="14"/>
        <v>6781</v>
      </c>
      <c r="Q81" s="179">
        <f t="shared" si="14"/>
        <v>4275</v>
      </c>
      <c r="R81" s="179">
        <f t="shared" si="14"/>
        <v>2922</v>
      </c>
      <c r="S81" s="179">
        <f t="shared" si="14"/>
        <v>9290</v>
      </c>
      <c r="T81" s="179">
        <f t="shared" si="14"/>
        <v>4072</v>
      </c>
      <c r="U81" s="179">
        <f>C81+E81+G81+I81+K81+M81+O81+Q81+S81</f>
        <v>72551</v>
      </c>
      <c r="V81" s="180">
        <f>D81+F81+H81+J81+L81+N81+P81+R81+T81</f>
        <v>63815</v>
      </c>
      <c r="W81" s="284"/>
      <c r="X81" s="284"/>
      <c r="Y81" s="284"/>
    </row>
    <row r="82" spans="1:25" x14ac:dyDescent="0.25">
      <c r="A82" s="122"/>
      <c r="W82" s="284"/>
      <c r="X82" s="284"/>
      <c r="Y82" s="284"/>
    </row>
    <row r="83" spans="1:25" x14ac:dyDescent="0.25">
      <c r="W83" s="284"/>
      <c r="X83" s="284"/>
      <c r="Y83" s="284"/>
    </row>
    <row r="84" spans="1:25" x14ac:dyDescent="0.25">
      <c r="W84" s="284"/>
      <c r="X84" s="284"/>
      <c r="Y84" s="284"/>
    </row>
    <row r="85" spans="1:25" x14ac:dyDescent="0.25">
      <c r="W85" s="284"/>
      <c r="X85" s="284"/>
      <c r="Y85" s="284"/>
    </row>
    <row r="86" spans="1:25" x14ac:dyDescent="0.25">
      <c r="W86" s="284"/>
      <c r="X86" s="284"/>
      <c r="Y86" s="284"/>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1" fitToHeight="2"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P86"/>
  <sheetViews>
    <sheetView view="pageBreakPreview" topLeftCell="H52" zoomScale="77" zoomScaleNormal="75" zoomScaleSheetLayoutView="77" workbookViewId="0">
      <selection sqref="A1:V1"/>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 "</f>
        <v xml:space="preserve">Répartition des travailleurs par branche d'activité et par classe d'importance des unités locales au 31 décembre 2022 </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12</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t="s">
        <v>6</v>
      </c>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238</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11</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0</v>
      </c>
      <c r="D9" s="164">
        <f t="shared" ref="D9:T9" si="0">SUM(D10:D12)</f>
        <v>1</v>
      </c>
      <c r="E9" s="164">
        <f t="shared" si="0"/>
        <v>0</v>
      </c>
      <c r="F9" s="164">
        <f t="shared" si="0"/>
        <v>0</v>
      </c>
      <c r="G9" s="164">
        <f t="shared" si="0"/>
        <v>0</v>
      </c>
      <c r="H9" s="164">
        <f t="shared" si="0"/>
        <v>0</v>
      </c>
      <c r="I9" s="164">
        <f t="shared" si="0"/>
        <v>0</v>
      </c>
      <c r="J9" s="164">
        <f t="shared" si="0"/>
        <v>0</v>
      </c>
      <c r="K9" s="164">
        <f t="shared" si="0"/>
        <v>0</v>
      </c>
      <c r="L9" s="164">
        <f t="shared" si="0"/>
        <v>0</v>
      </c>
      <c r="M9" s="164">
        <f t="shared" si="0"/>
        <v>0</v>
      </c>
      <c r="N9" s="164">
        <f t="shared" si="0"/>
        <v>0</v>
      </c>
      <c r="O9" s="164">
        <f t="shared" si="0"/>
        <v>0</v>
      </c>
      <c r="P9" s="164">
        <f t="shared" si="0"/>
        <v>0</v>
      </c>
      <c r="Q9" s="164">
        <f t="shared" si="0"/>
        <v>0</v>
      </c>
      <c r="R9" s="164">
        <f t="shared" si="0"/>
        <v>0</v>
      </c>
      <c r="S9" s="164">
        <f t="shared" si="0"/>
        <v>0</v>
      </c>
      <c r="T9" s="164">
        <f t="shared" si="0"/>
        <v>0</v>
      </c>
      <c r="U9" s="164">
        <f>C9+E9+G9+I9+K9+M9+O9+Q9+S9</f>
        <v>0</v>
      </c>
      <c r="V9" s="165">
        <f>D9+F9+H9+J9+L9+N9+P9+R9+T9</f>
        <v>1</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0</v>
      </c>
      <c r="D10" s="167">
        <v>0</v>
      </c>
      <c r="E10" s="167">
        <v>0</v>
      </c>
      <c r="F10" s="167">
        <v>0</v>
      </c>
      <c r="G10" s="167">
        <v>0</v>
      </c>
      <c r="H10" s="167">
        <v>0</v>
      </c>
      <c r="I10" s="167">
        <v>0</v>
      </c>
      <c r="J10" s="167">
        <v>0</v>
      </c>
      <c r="K10" s="167">
        <v>0</v>
      </c>
      <c r="L10" s="167">
        <v>0</v>
      </c>
      <c r="M10" s="167">
        <v>0</v>
      </c>
      <c r="N10" s="167">
        <v>0</v>
      </c>
      <c r="O10" s="167">
        <v>0</v>
      </c>
      <c r="P10" s="167">
        <v>0</v>
      </c>
      <c r="Q10" s="167">
        <v>0</v>
      </c>
      <c r="R10" s="167">
        <v>0</v>
      </c>
      <c r="S10" s="167">
        <v>0</v>
      </c>
      <c r="T10" s="167">
        <v>0</v>
      </c>
      <c r="U10" s="167">
        <f t="shared" ref="U10:V73" si="1">C10+E10+G10+I10+K10+M10+O10+Q10+S10</f>
        <v>0</v>
      </c>
      <c r="V10" s="168">
        <f t="shared" si="1"/>
        <v>0</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0</v>
      </c>
      <c r="D11" s="167">
        <v>1</v>
      </c>
      <c r="E11" s="167">
        <v>0</v>
      </c>
      <c r="F11" s="167">
        <v>0</v>
      </c>
      <c r="G11" s="167">
        <v>0</v>
      </c>
      <c r="H11" s="167">
        <v>0</v>
      </c>
      <c r="I11" s="167">
        <v>0</v>
      </c>
      <c r="J11" s="167">
        <v>0</v>
      </c>
      <c r="K11" s="167">
        <v>0</v>
      </c>
      <c r="L11" s="167">
        <v>0</v>
      </c>
      <c r="M11" s="167">
        <v>0</v>
      </c>
      <c r="N11" s="167">
        <v>0</v>
      </c>
      <c r="O11" s="167">
        <v>0</v>
      </c>
      <c r="P11" s="167">
        <v>0</v>
      </c>
      <c r="Q11" s="167">
        <v>0</v>
      </c>
      <c r="R11" s="167">
        <v>0</v>
      </c>
      <c r="S11" s="167">
        <v>0</v>
      </c>
      <c r="T11" s="167">
        <v>0</v>
      </c>
      <c r="U11" s="167">
        <f t="shared" si="1"/>
        <v>0</v>
      </c>
      <c r="V11" s="168">
        <f t="shared" si="1"/>
        <v>1</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f t="shared" si="1"/>
        <v>0</v>
      </c>
      <c r="V12" s="168">
        <f t="shared" si="1"/>
        <v>0</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0</v>
      </c>
      <c r="D13" s="169">
        <v>0</v>
      </c>
      <c r="E13" s="169">
        <v>0</v>
      </c>
      <c r="F13" s="169">
        <v>0</v>
      </c>
      <c r="G13" s="169">
        <v>0</v>
      </c>
      <c r="H13" s="169">
        <v>0</v>
      </c>
      <c r="I13" s="169">
        <v>0</v>
      </c>
      <c r="J13" s="169">
        <v>0</v>
      </c>
      <c r="K13" s="169">
        <v>0</v>
      </c>
      <c r="L13" s="169">
        <v>0</v>
      </c>
      <c r="M13" s="169">
        <v>0</v>
      </c>
      <c r="N13" s="169">
        <v>0</v>
      </c>
      <c r="O13" s="169">
        <v>0</v>
      </c>
      <c r="P13" s="169">
        <v>0</v>
      </c>
      <c r="Q13" s="169">
        <v>0</v>
      </c>
      <c r="R13" s="169">
        <v>0</v>
      </c>
      <c r="S13" s="169">
        <v>0</v>
      </c>
      <c r="T13" s="169">
        <v>0</v>
      </c>
      <c r="U13" s="169">
        <f t="shared" si="1"/>
        <v>0</v>
      </c>
      <c r="V13" s="170">
        <f t="shared" si="1"/>
        <v>0</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0</v>
      </c>
      <c r="D14" s="169">
        <f t="shared" ref="D14:T14" si="2">SUM(D15:D33)</f>
        <v>0</v>
      </c>
      <c r="E14" s="169">
        <f t="shared" si="2"/>
        <v>0</v>
      </c>
      <c r="F14" s="169">
        <f t="shared" si="2"/>
        <v>0</v>
      </c>
      <c r="G14" s="169">
        <f t="shared" si="2"/>
        <v>4</v>
      </c>
      <c r="H14" s="169">
        <f t="shared" si="2"/>
        <v>1</v>
      </c>
      <c r="I14" s="169">
        <f t="shared" si="2"/>
        <v>0</v>
      </c>
      <c r="J14" s="169">
        <f t="shared" si="2"/>
        <v>0</v>
      </c>
      <c r="K14" s="169">
        <f t="shared" si="2"/>
        <v>0</v>
      </c>
      <c r="L14" s="169">
        <f t="shared" si="2"/>
        <v>0</v>
      </c>
      <c r="M14" s="169">
        <f t="shared" si="2"/>
        <v>0</v>
      </c>
      <c r="N14" s="169">
        <f t="shared" si="2"/>
        <v>0</v>
      </c>
      <c r="O14" s="169">
        <f t="shared" si="2"/>
        <v>102</v>
      </c>
      <c r="P14" s="169">
        <f t="shared" si="2"/>
        <v>10</v>
      </c>
      <c r="Q14" s="169">
        <f t="shared" si="2"/>
        <v>45</v>
      </c>
      <c r="R14" s="169">
        <f t="shared" si="2"/>
        <v>2</v>
      </c>
      <c r="S14" s="169">
        <f t="shared" si="2"/>
        <v>49</v>
      </c>
      <c r="T14" s="169">
        <f t="shared" si="2"/>
        <v>24</v>
      </c>
      <c r="U14" s="169">
        <f t="shared" si="1"/>
        <v>200</v>
      </c>
      <c r="V14" s="170">
        <f t="shared" si="1"/>
        <v>37</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0</v>
      </c>
      <c r="D15" s="167">
        <v>0</v>
      </c>
      <c r="E15" s="167">
        <v>0</v>
      </c>
      <c r="F15" s="167">
        <v>0</v>
      </c>
      <c r="G15" s="167">
        <v>4</v>
      </c>
      <c r="H15" s="167">
        <v>1</v>
      </c>
      <c r="I15" s="167">
        <v>0</v>
      </c>
      <c r="J15" s="167">
        <v>0</v>
      </c>
      <c r="K15" s="167">
        <v>0</v>
      </c>
      <c r="L15" s="167">
        <v>0</v>
      </c>
      <c r="M15" s="167">
        <v>0</v>
      </c>
      <c r="N15" s="167">
        <v>0</v>
      </c>
      <c r="O15" s="167">
        <v>0</v>
      </c>
      <c r="P15" s="167">
        <v>0</v>
      </c>
      <c r="Q15" s="167">
        <v>0</v>
      </c>
      <c r="R15" s="167">
        <v>0</v>
      </c>
      <c r="S15" s="167">
        <v>0</v>
      </c>
      <c r="T15" s="167">
        <v>0</v>
      </c>
      <c r="U15" s="167">
        <f t="shared" si="1"/>
        <v>4</v>
      </c>
      <c r="V15" s="168">
        <f t="shared" si="1"/>
        <v>1</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0</v>
      </c>
      <c r="D16" s="167">
        <v>0</v>
      </c>
      <c r="E16" s="167">
        <v>0</v>
      </c>
      <c r="F16" s="167">
        <v>0</v>
      </c>
      <c r="G16" s="167">
        <v>0</v>
      </c>
      <c r="H16" s="167">
        <v>0</v>
      </c>
      <c r="I16" s="167">
        <v>0</v>
      </c>
      <c r="J16" s="167">
        <v>0</v>
      </c>
      <c r="K16" s="167">
        <v>0</v>
      </c>
      <c r="L16" s="167">
        <v>0</v>
      </c>
      <c r="M16" s="167">
        <v>0</v>
      </c>
      <c r="N16" s="167">
        <v>0</v>
      </c>
      <c r="O16" s="167">
        <v>0</v>
      </c>
      <c r="P16" s="167">
        <v>0</v>
      </c>
      <c r="Q16" s="167">
        <v>0</v>
      </c>
      <c r="R16" s="167">
        <v>0</v>
      </c>
      <c r="S16" s="167">
        <v>0</v>
      </c>
      <c r="T16" s="167">
        <v>0</v>
      </c>
      <c r="U16" s="167">
        <f t="shared" si="1"/>
        <v>0</v>
      </c>
      <c r="V16" s="168">
        <f t="shared" si="1"/>
        <v>0</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0</v>
      </c>
      <c r="D17" s="167">
        <v>0</v>
      </c>
      <c r="E17" s="167">
        <v>0</v>
      </c>
      <c r="F17" s="167">
        <v>0</v>
      </c>
      <c r="G17" s="167">
        <v>0</v>
      </c>
      <c r="H17" s="167">
        <v>0</v>
      </c>
      <c r="I17" s="167">
        <v>0</v>
      </c>
      <c r="J17" s="167">
        <v>0</v>
      </c>
      <c r="K17" s="167">
        <v>0</v>
      </c>
      <c r="L17" s="167">
        <v>0</v>
      </c>
      <c r="M17" s="167">
        <v>0</v>
      </c>
      <c r="N17" s="167">
        <v>0</v>
      </c>
      <c r="O17" s="167">
        <v>0</v>
      </c>
      <c r="P17" s="167">
        <v>0</v>
      </c>
      <c r="Q17" s="167">
        <v>0</v>
      </c>
      <c r="R17" s="167">
        <v>0</v>
      </c>
      <c r="S17" s="167">
        <v>0</v>
      </c>
      <c r="T17" s="167">
        <v>0</v>
      </c>
      <c r="U17" s="167">
        <f t="shared" si="1"/>
        <v>0</v>
      </c>
      <c r="V17" s="168">
        <f t="shared" si="1"/>
        <v>0</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0</v>
      </c>
      <c r="D18" s="167">
        <v>0</v>
      </c>
      <c r="E18" s="167">
        <v>0</v>
      </c>
      <c r="F18" s="167">
        <v>0</v>
      </c>
      <c r="G18" s="167">
        <v>0</v>
      </c>
      <c r="H18" s="167">
        <v>0</v>
      </c>
      <c r="I18" s="167">
        <v>0</v>
      </c>
      <c r="J18" s="167">
        <v>0</v>
      </c>
      <c r="K18" s="167">
        <v>0</v>
      </c>
      <c r="L18" s="167">
        <v>0</v>
      </c>
      <c r="M18" s="167">
        <v>0</v>
      </c>
      <c r="N18" s="167">
        <v>0</v>
      </c>
      <c r="O18" s="167">
        <v>0</v>
      </c>
      <c r="P18" s="167">
        <v>0</v>
      </c>
      <c r="Q18" s="167">
        <v>0</v>
      </c>
      <c r="R18" s="167">
        <v>0</v>
      </c>
      <c r="S18" s="167">
        <v>0</v>
      </c>
      <c r="T18" s="167">
        <v>0</v>
      </c>
      <c r="U18" s="167">
        <f t="shared" si="1"/>
        <v>0</v>
      </c>
      <c r="V18" s="168">
        <f t="shared" si="1"/>
        <v>0</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0</v>
      </c>
      <c r="D19" s="167">
        <v>0</v>
      </c>
      <c r="E19" s="167">
        <v>0</v>
      </c>
      <c r="F19" s="167">
        <v>0</v>
      </c>
      <c r="G19" s="167">
        <v>0</v>
      </c>
      <c r="H19" s="167">
        <v>0</v>
      </c>
      <c r="I19" s="167">
        <v>0</v>
      </c>
      <c r="J19" s="167">
        <v>0</v>
      </c>
      <c r="K19" s="167">
        <v>0</v>
      </c>
      <c r="L19" s="167">
        <v>0</v>
      </c>
      <c r="M19" s="167">
        <v>0</v>
      </c>
      <c r="N19" s="167">
        <v>0</v>
      </c>
      <c r="O19" s="167">
        <v>0</v>
      </c>
      <c r="P19" s="167">
        <v>0</v>
      </c>
      <c r="Q19" s="167">
        <v>0</v>
      </c>
      <c r="R19" s="167">
        <v>0</v>
      </c>
      <c r="S19" s="167">
        <v>0</v>
      </c>
      <c r="T19" s="167">
        <v>0</v>
      </c>
      <c r="U19" s="167">
        <f t="shared" si="1"/>
        <v>0</v>
      </c>
      <c r="V19" s="168">
        <f t="shared" si="1"/>
        <v>0</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0</v>
      </c>
      <c r="D20" s="167">
        <v>0</v>
      </c>
      <c r="E20" s="167">
        <v>0</v>
      </c>
      <c r="F20" s="167">
        <v>0</v>
      </c>
      <c r="G20" s="167">
        <v>0</v>
      </c>
      <c r="H20" s="167">
        <v>0</v>
      </c>
      <c r="I20" s="167">
        <v>0</v>
      </c>
      <c r="J20" s="167">
        <v>0</v>
      </c>
      <c r="K20" s="167">
        <v>0</v>
      </c>
      <c r="L20" s="167">
        <v>0</v>
      </c>
      <c r="M20" s="167">
        <v>0</v>
      </c>
      <c r="N20" s="167">
        <v>0</v>
      </c>
      <c r="O20" s="167">
        <v>0</v>
      </c>
      <c r="P20" s="167">
        <v>0</v>
      </c>
      <c r="Q20" s="167">
        <v>0</v>
      </c>
      <c r="R20" s="167">
        <v>0</v>
      </c>
      <c r="S20" s="167">
        <v>0</v>
      </c>
      <c r="T20" s="167">
        <v>0</v>
      </c>
      <c r="U20" s="167">
        <f t="shared" si="1"/>
        <v>0</v>
      </c>
      <c r="V20" s="168">
        <f t="shared" si="1"/>
        <v>0</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0</v>
      </c>
      <c r="D21" s="167">
        <v>0</v>
      </c>
      <c r="E21" s="167">
        <v>0</v>
      </c>
      <c r="F21" s="167">
        <v>0</v>
      </c>
      <c r="G21" s="167">
        <v>0</v>
      </c>
      <c r="H21" s="167">
        <v>0</v>
      </c>
      <c r="I21" s="167">
        <v>0</v>
      </c>
      <c r="J21" s="167">
        <v>0</v>
      </c>
      <c r="K21" s="167">
        <v>0</v>
      </c>
      <c r="L21" s="167">
        <v>0</v>
      </c>
      <c r="M21" s="167">
        <v>0</v>
      </c>
      <c r="N21" s="167">
        <v>0</v>
      </c>
      <c r="O21" s="167">
        <v>0</v>
      </c>
      <c r="P21" s="167">
        <v>0</v>
      </c>
      <c r="Q21" s="167">
        <v>0</v>
      </c>
      <c r="R21" s="167">
        <v>0</v>
      </c>
      <c r="S21" s="167">
        <v>0</v>
      </c>
      <c r="T21" s="167">
        <v>0</v>
      </c>
      <c r="U21" s="167">
        <f t="shared" si="1"/>
        <v>0</v>
      </c>
      <c r="V21" s="168">
        <f t="shared" si="1"/>
        <v>0</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0</v>
      </c>
      <c r="D22" s="167">
        <v>0</v>
      </c>
      <c r="E22" s="167">
        <v>0</v>
      </c>
      <c r="F22" s="167">
        <v>0</v>
      </c>
      <c r="G22" s="167">
        <v>0</v>
      </c>
      <c r="H22" s="167">
        <v>0</v>
      </c>
      <c r="I22" s="167">
        <v>0</v>
      </c>
      <c r="J22" s="167">
        <v>0</v>
      </c>
      <c r="K22" s="167">
        <v>0</v>
      </c>
      <c r="L22" s="167">
        <v>0</v>
      </c>
      <c r="M22" s="167">
        <v>0</v>
      </c>
      <c r="N22" s="167">
        <v>0</v>
      </c>
      <c r="O22" s="167">
        <v>0</v>
      </c>
      <c r="P22" s="167">
        <v>0</v>
      </c>
      <c r="Q22" s="167">
        <v>0</v>
      </c>
      <c r="R22" s="167">
        <v>0</v>
      </c>
      <c r="S22" s="167">
        <v>0</v>
      </c>
      <c r="T22" s="167">
        <v>0</v>
      </c>
      <c r="U22" s="167">
        <f t="shared" si="1"/>
        <v>0</v>
      </c>
      <c r="V22" s="168">
        <f t="shared" si="1"/>
        <v>0</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0</v>
      </c>
      <c r="D23" s="167">
        <v>0</v>
      </c>
      <c r="E23" s="167">
        <v>0</v>
      </c>
      <c r="F23" s="167">
        <v>0</v>
      </c>
      <c r="G23" s="167">
        <v>0</v>
      </c>
      <c r="H23" s="167">
        <v>0</v>
      </c>
      <c r="I23" s="167">
        <v>0</v>
      </c>
      <c r="J23" s="167">
        <v>0</v>
      </c>
      <c r="K23" s="167">
        <v>0</v>
      </c>
      <c r="L23" s="167">
        <v>0</v>
      </c>
      <c r="M23" s="167">
        <v>0</v>
      </c>
      <c r="N23" s="167">
        <v>0</v>
      </c>
      <c r="O23" s="167">
        <v>0</v>
      </c>
      <c r="P23" s="167">
        <v>0</v>
      </c>
      <c r="Q23" s="167">
        <v>0</v>
      </c>
      <c r="R23" s="167">
        <v>0</v>
      </c>
      <c r="S23" s="167">
        <v>0</v>
      </c>
      <c r="T23" s="167">
        <v>0</v>
      </c>
      <c r="U23" s="167">
        <f t="shared" si="1"/>
        <v>0</v>
      </c>
      <c r="V23" s="168">
        <f t="shared" si="1"/>
        <v>0</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0</v>
      </c>
      <c r="D24" s="167">
        <v>0</v>
      </c>
      <c r="E24" s="167">
        <v>0</v>
      </c>
      <c r="F24" s="167">
        <v>0</v>
      </c>
      <c r="G24" s="167">
        <v>0</v>
      </c>
      <c r="H24" s="167">
        <v>0</v>
      </c>
      <c r="I24" s="167">
        <v>0</v>
      </c>
      <c r="J24" s="167">
        <v>0</v>
      </c>
      <c r="K24" s="167">
        <v>0</v>
      </c>
      <c r="L24" s="167">
        <v>0</v>
      </c>
      <c r="M24" s="167">
        <v>0</v>
      </c>
      <c r="N24" s="167">
        <v>0</v>
      </c>
      <c r="O24" s="167">
        <v>0</v>
      </c>
      <c r="P24" s="167">
        <v>0</v>
      </c>
      <c r="Q24" s="167">
        <v>0</v>
      </c>
      <c r="R24" s="167">
        <v>0</v>
      </c>
      <c r="S24" s="167">
        <v>0</v>
      </c>
      <c r="T24" s="167">
        <v>0</v>
      </c>
      <c r="U24" s="167">
        <f t="shared" si="1"/>
        <v>0</v>
      </c>
      <c r="V24" s="168">
        <f t="shared" si="1"/>
        <v>0</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0</v>
      </c>
      <c r="D25" s="167">
        <v>0</v>
      </c>
      <c r="E25" s="167">
        <v>0</v>
      </c>
      <c r="F25" s="167">
        <v>0</v>
      </c>
      <c r="G25" s="167">
        <v>0</v>
      </c>
      <c r="H25" s="167">
        <v>0</v>
      </c>
      <c r="I25" s="167">
        <v>0</v>
      </c>
      <c r="J25" s="167">
        <v>0</v>
      </c>
      <c r="K25" s="167">
        <v>0</v>
      </c>
      <c r="L25" s="167">
        <v>0</v>
      </c>
      <c r="M25" s="167">
        <v>0</v>
      </c>
      <c r="N25" s="167">
        <v>0</v>
      </c>
      <c r="O25" s="167">
        <v>0</v>
      </c>
      <c r="P25" s="167">
        <v>0</v>
      </c>
      <c r="Q25" s="167">
        <v>0</v>
      </c>
      <c r="R25" s="167">
        <v>0</v>
      </c>
      <c r="S25" s="167">
        <v>0</v>
      </c>
      <c r="T25" s="167">
        <v>0</v>
      </c>
      <c r="U25" s="167">
        <f t="shared" si="1"/>
        <v>0</v>
      </c>
      <c r="V25" s="168">
        <f t="shared" si="1"/>
        <v>0</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0</v>
      </c>
      <c r="D26" s="167">
        <v>0</v>
      </c>
      <c r="E26" s="167">
        <v>0</v>
      </c>
      <c r="F26" s="167">
        <v>0</v>
      </c>
      <c r="G26" s="167">
        <v>0</v>
      </c>
      <c r="H26" s="167">
        <v>0</v>
      </c>
      <c r="I26" s="167">
        <v>0</v>
      </c>
      <c r="J26" s="167">
        <v>0</v>
      </c>
      <c r="K26" s="167">
        <v>0</v>
      </c>
      <c r="L26" s="167">
        <v>0</v>
      </c>
      <c r="M26" s="167">
        <v>0</v>
      </c>
      <c r="N26" s="167">
        <v>0</v>
      </c>
      <c r="O26" s="167">
        <v>0</v>
      </c>
      <c r="P26" s="167">
        <v>0</v>
      </c>
      <c r="Q26" s="167">
        <v>0</v>
      </c>
      <c r="R26" s="167">
        <v>0</v>
      </c>
      <c r="S26" s="167">
        <v>0</v>
      </c>
      <c r="T26" s="167">
        <v>0</v>
      </c>
      <c r="U26" s="167">
        <f t="shared" si="1"/>
        <v>0</v>
      </c>
      <c r="V26" s="168">
        <f t="shared" si="1"/>
        <v>0</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0</v>
      </c>
      <c r="D27" s="167">
        <v>0</v>
      </c>
      <c r="E27" s="167">
        <v>0</v>
      </c>
      <c r="F27" s="167">
        <v>0</v>
      </c>
      <c r="G27" s="167">
        <v>0</v>
      </c>
      <c r="H27" s="167">
        <v>0</v>
      </c>
      <c r="I27" s="167">
        <v>0</v>
      </c>
      <c r="J27" s="167">
        <v>0</v>
      </c>
      <c r="K27" s="167">
        <v>0</v>
      </c>
      <c r="L27" s="167">
        <v>0</v>
      </c>
      <c r="M27" s="167">
        <v>0</v>
      </c>
      <c r="N27" s="167">
        <v>0</v>
      </c>
      <c r="O27" s="167">
        <v>0</v>
      </c>
      <c r="P27" s="167">
        <v>0</v>
      </c>
      <c r="Q27" s="167">
        <v>0</v>
      </c>
      <c r="R27" s="167">
        <v>0</v>
      </c>
      <c r="S27" s="167">
        <v>0</v>
      </c>
      <c r="T27" s="167">
        <v>0</v>
      </c>
      <c r="U27" s="167">
        <f t="shared" si="1"/>
        <v>0</v>
      </c>
      <c r="V27" s="168">
        <f t="shared" si="1"/>
        <v>0</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0</v>
      </c>
      <c r="D28" s="167">
        <v>0</v>
      </c>
      <c r="E28" s="167">
        <v>0</v>
      </c>
      <c r="F28" s="167">
        <v>0</v>
      </c>
      <c r="G28" s="167">
        <v>0</v>
      </c>
      <c r="H28" s="167">
        <v>0</v>
      </c>
      <c r="I28" s="167">
        <v>0</v>
      </c>
      <c r="J28" s="167">
        <v>0</v>
      </c>
      <c r="K28" s="167">
        <v>0</v>
      </c>
      <c r="L28" s="167">
        <v>0</v>
      </c>
      <c r="M28" s="167">
        <v>0</v>
      </c>
      <c r="N28" s="167">
        <v>0</v>
      </c>
      <c r="O28" s="167">
        <v>0</v>
      </c>
      <c r="P28" s="167">
        <v>0</v>
      </c>
      <c r="Q28" s="167">
        <v>0</v>
      </c>
      <c r="R28" s="167">
        <v>0</v>
      </c>
      <c r="S28" s="167">
        <v>0</v>
      </c>
      <c r="T28" s="167">
        <v>0</v>
      </c>
      <c r="U28" s="167">
        <f t="shared" si="1"/>
        <v>0</v>
      </c>
      <c r="V28" s="168">
        <f t="shared" si="1"/>
        <v>0</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0</v>
      </c>
      <c r="D29" s="167">
        <v>0</v>
      </c>
      <c r="E29" s="167">
        <v>0</v>
      </c>
      <c r="F29" s="167">
        <v>0</v>
      </c>
      <c r="G29" s="167">
        <v>0</v>
      </c>
      <c r="H29" s="167">
        <v>0</v>
      </c>
      <c r="I29" s="167">
        <v>0</v>
      </c>
      <c r="J29" s="167">
        <v>0</v>
      </c>
      <c r="K29" s="167">
        <v>0</v>
      </c>
      <c r="L29" s="167">
        <v>0</v>
      </c>
      <c r="M29" s="167">
        <v>0</v>
      </c>
      <c r="N29" s="167">
        <v>0</v>
      </c>
      <c r="O29" s="167">
        <v>0</v>
      </c>
      <c r="P29" s="167">
        <v>0</v>
      </c>
      <c r="Q29" s="167">
        <v>0</v>
      </c>
      <c r="R29" s="167">
        <v>0</v>
      </c>
      <c r="S29" s="167">
        <v>0</v>
      </c>
      <c r="T29" s="167">
        <v>0</v>
      </c>
      <c r="U29" s="167">
        <f t="shared" si="1"/>
        <v>0</v>
      </c>
      <c r="V29" s="168">
        <f t="shared" si="1"/>
        <v>0</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0</v>
      </c>
      <c r="D30" s="167">
        <v>0</v>
      </c>
      <c r="E30" s="167">
        <v>0</v>
      </c>
      <c r="F30" s="167">
        <v>0</v>
      </c>
      <c r="G30" s="167">
        <v>0</v>
      </c>
      <c r="H30" s="167">
        <v>0</v>
      </c>
      <c r="I30" s="167">
        <v>0</v>
      </c>
      <c r="J30" s="167">
        <v>0</v>
      </c>
      <c r="K30" s="167">
        <v>0</v>
      </c>
      <c r="L30" s="167">
        <v>0</v>
      </c>
      <c r="M30" s="167">
        <v>0</v>
      </c>
      <c r="N30" s="167">
        <v>0</v>
      </c>
      <c r="O30" s="167">
        <v>0</v>
      </c>
      <c r="P30" s="167">
        <v>0</v>
      </c>
      <c r="Q30" s="167">
        <v>0</v>
      </c>
      <c r="R30" s="167">
        <v>0</v>
      </c>
      <c r="S30" s="167">
        <v>0</v>
      </c>
      <c r="T30" s="167">
        <v>0</v>
      </c>
      <c r="U30" s="167">
        <f t="shared" si="1"/>
        <v>0</v>
      </c>
      <c r="V30" s="168">
        <f t="shared" si="1"/>
        <v>0</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0</v>
      </c>
      <c r="D31" s="167">
        <v>0</v>
      </c>
      <c r="E31" s="167">
        <v>0</v>
      </c>
      <c r="F31" s="167">
        <v>0</v>
      </c>
      <c r="G31" s="167">
        <v>0</v>
      </c>
      <c r="H31" s="167">
        <v>0</v>
      </c>
      <c r="I31" s="167">
        <v>0</v>
      </c>
      <c r="J31" s="167">
        <v>0</v>
      </c>
      <c r="K31" s="167">
        <v>0</v>
      </c>
      <c r="L31" s="167">
        <v>0</v>
      </c>
      <c r="M31" s="167">
        <v>0</v>
      </c>
      <c r="N31" s="167">
        <v>0</v>
      </c>
      <c r="O31" s="167">
        <v>0</v>
      </c>
      <c r="P31" s="167">
        <v>0</v>
      </c>
      <c r="Q31" s="167">
        <v>0</v>
      </c>
      <c r="R31" s="167">
        <v>0</v>
      </c>
      <c r="S31" s="167">
        <v>0</v>
      </c>
      <c r="T31" s="167">
        <v>0</v>
      </c>
      <c r="U31" s="167">
        <f t="shared" si="1"/>
        <v>0</v>
      </c>
      <c r="V31" s="168">
        <f t="shared" si="1"/>
        <v>0</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0</v>
      </c>
      <c r="D32" s="167">
        <v>0</v>
      </c>
      <c r="E32" s="167">
        <v>0</v>
      </c>
      <c r="F32" s="167">
        <v>0</v>
      </c>
      <c r="G32" s="167">
        <v>0</v>
      </c>
      <c r="H32" s="167">
        <v>0</v>
      </c>
      <c r="I32" s="167">
        <v>0</v>
      </c>
      <c r="J32" s="167">
        <v>0</v>
      </c>
      <c r="K32" s="167">
        <v>0</v>
      </c>
      <c r="L32" s="167">
        <v>0</v>
      </c>
      <c r="M32" s="167">
        <v>0</v>
      </c>
      <c r="N32" s="167">
        <v>0</v>
      </c>
      <c r="O32" s="167">
        <v>0</v>
      </c>
      <c r="P32" s="167">
        <v>0</v>
      </c>
      <c r="Q32" s="167">
        <v>0</v>
      </c>
      <c r="R32" s="167">
        <v>0</v>
      </c>
      <c r="S32" s="167">
        <v>0</v>
      </c>
      <c r="T32" s="167">
        <v>0</v>
      </c>
      <c r="U32" s="167">
        <f t="shared" si="1"/>
        <v>0</v>
      </c>
      <c r="V32" s="168">
        <f t="shared" si="1"/>
        <v>0</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0</v>
      </c>
      <c r="D33" s="167">
        <v>0</v>
      </c>
      <c r="E33" s="167">
        <v>0</v>
      </c>
      <c r="F33" s="167">
        <v>0</v>
      </c>
      <c r="G33" s="167">
        <v>0</v>
      </c>
      <c r="H33" s="167">
        <v>0</v>
      </c>
      <c r="I33" s="167">
        <v>0</v>
      </c>
      <c r="J33" s="167">
        <v>0</v>
      </c>
      <c r="K33" s="167">
        <v>0</v>
      </c>
      <c r="L33" s="167">
        <v>0</v>
      </c>
      <c r="M33" s="167">
        <v>0</v>
      </c>
      <c r="N33" s="167">
        <v>0</v>
      </c>
      <c r="O33" s="167">
        <v>102</v>
      </c>
      <c r="P33" s="167">
        <v>10</v>
      </c>
      <c r="Q33" s="167">
        <v>45</v>
      </c>
      <c r="R33" s="167">
        <v>2</v>
      </c>
      <c r="S33" s="167">
        <v>49</v>
      </c>
      <c r="T33" s="167">
        <v>24</v>
      </c>
      <c r="U33" s="167">
        <f t="shared" si="1"/>
        <v>196</v>
      </c>
      <c r="V33" s="168">
        <f t="shared" si="1"/>
        <v>36</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2</v>
      </c>
      <c r="D34" s="169">
        <v>2</v>
      </c>
      <c r="E34" s="169">
        <v>0</v>
      </c>
      <c r="F34" s="169">
        <v>1</v>
      </c>
      <c r="G34" s="169">
        <v>4</v>
      </c>
      <c r="H34" s="169">
        <v>4</v>
      </c>
      <c r="I34" s="169">
        <v>29</v>
      </c>
      <c r="J34" s="169">
        <v>16</v>
      </c>
      <c r="K34" s="169">
        <v>4</v>
      </c>
      <c r="L34" s="169">
        <v>1</v>
      </c>
      <c r="M34" s="169">
        <v>87</v>
      </c>
      <c r="N34" s="169">
        <v>62</v>
      </c>
      <c r="O34" s="169">
        <v>2</v>
      </c>
      <c r="P34" s="169">
        <v>1</v>
      </c>
      <c r="Q34" s="169">
        <v>0</v>
      </c>
      <c r="R34" s="169">
        <v>0</v>
      </c>
      <c r="S34" s="169">
        <v>0</v>
      </c>
      <c r="T34" s="169">
        <v>0</v>
      </c>
      <c r="U34" s="169">
        <f t="shared" si="1"/>
        <v>128</v>
      </c>
      <c r="V34" s="170">
        <f t="shared" si="1"/>
        <v>87</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108</v>
      </c>
      <c r="D35" s="169">
        <f t="shared" ref="D35:T35" si="3">SUM(D36:D37)</f>
        <v>20</v>
      </c>
      <c r="E35" s="169">
        <f t="shared" si="3"/>
        <v>79</v>
      </c>
      <c r="F35" s="169">
        <f t="shared" si="3"/>
        <v>12</v>
      </c>
      <c r="G35" s="169">
        <f t="shared" si="3"/>
        <v>64</v>
      </c>
      <c r="H35" s="169">
        <f t="shared" si="3"/>
        <v>32</v>
      </c>
      <c r="I35" s="169">
        <f t="shared" si="3"/>
        <v>361</v>
      </c>
      <c r="J35" s="169">
        <f t="shared" si="3"/>
        <v>209</v>
      </c>
      <c r="K35" s="169">
        <f t="shared" si="3"/>
        <v>643</v>
      </c>
      <c r="L35" s="169">
        <f t="shared" si="3"/>
        <v>414</v>
      </c>
      <c r="M35" s="169">
        <f t="shared" si="3"/>
        <v>306</v>
      </c>
      <c r="N35" s="169">
        <f t="shared" si="3"/>
        <v>257</v>
      </c>
      <c r="O35" s="169">
        <f t="shared" si="3"/>
        <v>726</v>
      </c>
      <c r="P35" s="169">
        <f t="shared" si="3"/>
        <v>685</v>
      </c>
      <c r="Q35" s="169">
        <f t="shared" si="3"/>
        <v>64</v>
      </c>
      <c r="R35" s="169">
        <f t="shared" si="3"/>
        <v>85</v>
      </c>
      <c r="S35" s="169">
        <f t="shared" si="3"/>
        <v>0</v>
      </c>
      <c r="T35" s="169">
        <f t="shared" si="3"/>
        <v>0</v>
      </c>
      <c r="U35" s="169">
        <f t="shared" si="1"/>
        <v>2351</v>
      </c>
      <c r="V35" s="170">
        <f t="shared" si="1"/>
        <v>1714</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2</v>
      </c>
      <c r="D36" s="167">
        <v>0</v>
      </c>
      <c r="E36" s="167">
        <v>4</v>
      </c>
      <c r="F36" s="167">
        <v>5</v>
      </c>
      <c r="G36" s="167">
        <v>14</v>
      </c>
      <c r="H36" s="167">
        <v>12</v>
      </c>
      <c r="I36" s="167">
        <v>110</v>
      </c>
      <c r="J36" s="167">
        <v>43</v>
      </c>
      <c r="K36" s="167">
        <v>150</v>
      </c>
      <c r="L36" s="167">
        <v>117</v>
      </c>
      <c r="M36" s="167">
        <v>132</v>
      </c>
      <c r="N36" s="167">
        <v>127</v>
      </c>
      <c r="O36" s="167">
        <v>375</v>
      </c>
      <c r="P36" s="167">
        <v>392</v>
      </c>
      <c r="Q36" s="167">
        <v>35</v>
      </c>
      <c r="R36" s="167">
        <v>53</v>
      </c>
      <c r="S36" s="167">
        <v>0</v>
      </c>
      <c r="T36" s="167">
        <v>0</v>
      </c>
      <c r="U36" s="167">
        <f t="shared" si="1"/>
        <v>822</v>
      </c>
      <c r="V36" s="168">
        <f t="shared" si="1"/>
        <v>749</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106</v>
      </c>
      <c r="D37" s="167">
        <v>20</v>
      </c>
      <c r="E37" s="167">
        <v>75</v>
      </c>
      <c r="F37" s="167">
        <v>7</v>
      </c>
      <c r="G37" s="167">
        <v>50</v>
      </c>
      <c r="H37" s="167">
        <v>20</v>
      </c>
      <c r="I37" s="167">
        <v>251</v>
      </c>
      <c r="J37" s="167">
        <v>166</v>
      </c>
      <c r="K37" s="167">
        <v>493</v>
      </c>
      <c r="L37" s="167">
        <v>297</v>
      </c>
      <c r="M37" s="167">
        <v>174</v>
      </c>
      <c r="N37" s="167">
        <v>130</v>
      </c>
      <c r="O37" s="167">
        <v>351</v>
      </c>
      <c r="P37" s="167">
        <v>293</v>
      </c>
      <c r="Q37" s="167">
        <v>29</v>
      </c>
      <c r="R37" s="167">
        <v>32</v>
      </c>
      <c r="S37" s="167">
        <v>0</v>
      </c>
      <c r="T37" s="167">
        <v>0</v>
      </c>
      <c r="U37" s="167">
        <f t="shared" si="1"/>
        <v>1529</v>
      </c>
      <c r="V37" s="168">
        <f t="shared" si="1"/>
        <v>965</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0</v>
      </c>
      <c r="D38" s="169">
        <v>0</v>
      </c>
      <c r="E38" s="169">
        <v>0</v>
      </c>
      <c r="F38" s="169">
        <v>0</v>
      </c>
      <c r="G38" s="169">
        <v>6</v>
      </c>
      <c r="H38" s="169">
        <v>9</v>
      </c>
      <c r="I38" s="169">
        <v>1</v>
      </c>
      <c r="J38" s="169">
        <v>0</v>
      </c>
      <c r="K38" s="169">
        <v>15</v>
      </c>
      <c r="L38" s="169">
        <v>14</v>
      </c>
      <c r="M38" s="169">
        <v>22</v>
      </c>
      <c r="N38" s="169">
        <v>8</v>
      </c>
      <c r="O38" s="169">
        <v>37</v>
      </c>
      <c r="P38" s="169">
        <v>10</v>
      </c>
      <c r="Q38" s="169">
        <v>0</v>
      </c>
      <c r="R38" s="169">
        <v>0</v>
      </c>
      <c r="S38" s="169">
        <v>0</v>
      </c>
      <c r="T38" s="169">
        <v>0</v>
      </c>
      <c r="U38" s="169">
        <f t="shared" si="1"/>
        <v>81</v>
      </c>
      <c r="V38" s="170">
        <f t="shared" si="1"/>
        <v>41</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0</v>
      </c>
      <c r="D39" s="169">
        <f t="shared" ref="D39:T39" si="4">SUM(D40:D42)</f>
        <v>2</v>
      </c>
      <c r="E39" s="169">
        <f t="shared" si="4"/>
        <v>0</v>
      </c>
      <c r="F39" s="169">
        <f t="shared" si="4"/>
        <v>0</v>
      </c>
      <c r="G39" s="169">
        <f t="shared" si="4"/>
        <v>0</v>
      </c>
      <c r="H39" s="169">
        <f t="shared" si="4"/>
        <v>0</v>
      </c>
      <c r="I39" s="169">
        <f t="shared" si="4"/>
        <v>0</v>
      </c>
      <c r="J39" s="169">
        <f t="shared" si="4"/>
        <v>0</v>
      </c>
      <c r="K39" s="169">
        <f t="shared" si="4"/>
        <v>0</v>
      </c>
      <c r="L39" s="169">
        <f t="shared" si="4"/>
        <v>0</v>
      </c>
      <c r="M39" s="169">
        <f t="shared" si="4"/>
        <v>0</v>
      </c>
      <c r="N39" s="169">
        <f t="shared" si="4"/>
        <v>0</v>
      </c>
      <c r="O39" s="169">
        <f t="shared" si="4"/>
        <v>0</v>
      </c>
      <c r="P39" s="169">
        <f t="shared" si="4"/>
        <v>0</v>
      </c>
      <c r="Q39" s="169">
        <f t="shared" si="4"/>
        <v>0</v>
      </c>
      <c r="R39" s="169">
        <f t="shared" si="4"/>
        <v>0</v>
      </c>
      <c r="S39" s="169">
        <f t="shared" si="4"/>
        <v>0</v>
      </c>
      <c r="T39" s="169">
        <f t="shared" si="4"/>
        <v>0</v>
      </c>
      <c r="U39" s="169">
        <f t="shared" si="1"/>
        <v>0</v>
      </c>
      <c r="V39" s="170">
        <f t="shared" si="1"/>
        <v>2</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0</v>
      </c>
      <c r="D40" s="167">
        <v>0</v>
      </c>
      <c r="E40" s="167">
        <v>0</v>
      </c>
      <c r="F40" s="167">
        <v>0</v>
      </c>
      <c r="G40" s="167">
        <v>0</v>
      </c>
      <c r="H40" s="167">
        <v>0</v>
      </c>
      <c r="I40" s="167">
        <v>0</v>
      </c>
      <c r="J40" s="167">
        <v>0</v>
      </c>
      <c r="K40" s="167">
        <v>0</v>
      </c>
      <c r="L40" s="167">
        <v>0</v>
      </c>
      <c r="M40" s="167">
        <v>0</v>
      </c>
      <c r="N40" s="167">
        <v>0</v>
      </c>
      <c r="O40" s="167">
        <v>0</v>
      </c>
      <c r="P40" s="167">
        <v>0</v>
      </c>
      <c r="Q40" s="167">
        <v>0</v>
      </c>
      <c r="R40" s="167">
        <v>0</v>
      </c>
      <c r="S40" s="167">
        <v>0</v>
      </c>
      <c r="T40" s="167">
        <v>0</v>
      </c>
      <c r="U40" s="167">
        <f t="shared" si="1"/>
        <v>0</v>
      </c>
      <c r="V40" s="168">
        <f t="shared" si="1"/>
        <v>0</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0</v>
      </c>
      <c r="D41" s="167">
        <v>0</v>
      </c>
      <c r="E41" s="167">
        <v>0</v>
      </c>
      <c r="F41" s="167">
        <v>0</v>
      </c>
      <c r="G41" s="167">
        <v>0</v>
      </c>
      <c r="H41" s="167">
        <v>0</v>
      </c>
      <c r="I41" s="167">
        <v>0</v>
      </c>
      <c r="J41" s="167">
        <v>0</v>
      </c>
      <c r="K41" s="167">
        <v>0</v>
      </c>
      <c r="L41" s="167">
        <v>0</v>
      </c>
      <c r="M41" s="167">
        <v>0</v>
      </c>
      <c r="N41" s="167">
        <v>0</v>
      </c>
      <c r="O41" s="167">
        <v>0</v>
      </c>
      <c r="P41" s="167">
        <v>0</v>
      </c>
      <c r="Q41" s="167">
        <v>0</v>
      </c>
      <c r="R41" s="167">
        <v>0</v>
      </c>
      <c r="S41" s="167">
        <v>0</v>
      </c>
      <c r="T41" s="167">
        <v>0</v>
      </c>
      <c r="U41" s="167">
        <f t="shared" si="1"/>
        <v>0</v>
      </c>
      <c r="V41" s="168">
        <f t="shared" si="1"/>
        <v>0</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0</v>
      </c>
      <c r="D42" s="167">
        <v>2</v>
      </c>
      <c r="E42" s="167">
        <v>0</v>
      </c>
      <c r="F42" s="167">
        <v>0</v>
      </c>
      <c r="G42" s="167">
        <v>0</v>
      </c>
      <c r="H42" s="167">
        <v>0</v>
      </c>
      <c r="I42" s="167">
        <v>0</v>
      </c>
      <c r="J42" s="167">
        <v>0</v>
      </c>
      <c r="K42" s="167">
        <v>0</v>
      </c>
      <c r="L42" s="167">
        <v>0</v>
      </c>
      <c r="M42" s="167">
        <v>0</v>
      </c>
      <c r="N42" s="167">
        <v>0</v>
      </c>
      <c r="O42" s="167">
        <v>0</v>
      </c>
      <c r="P42" s="167">
        <v>0</v>
      </c>
      <c r="Q42" s="167">
        <v>0</v>
      </c>
      <c r="R42" s="167">
        <v>0</v>
      </c>
      <c r="S42" s="167">
        <v>0</v>
      </c>
      <c r="T42" s="167">
        <v>0</v>
      </c>
      <c r="U42" s="167">
        <f t="shared" si="1"/>
        <v>0</v>
      </c>
      <c r="V42" s="168">
        <f t="shared" si="1"/>
        <v>2</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 t="shared" ref="C43:U43" si="5">C46+C45+C44</f>
        <v>96</v>
      </c>
      <c r="D43" s="169">
        <f t="shared" si="5"/>
        <v>283</v>
      </c>
      <c r="E43" s="169">
        <f t="shared" si="5"/>
        <v>84</v>
      </c>
      <c r="F43" s="169">
        <f t="shared" si="5"/>
        <v>82</v>
      </c>
      <c r="G43" s="169">
        <f t="shared" si="5"/>
        <v>262</v>
      </c>
      <c r="H43" s="169">
        <f t="shared" si="5"/>
        <v>145</v>
      </c>
      <c r="I43" s="169">
        <f t="shared" si="5"/>
        <v>1726</v>
      </c>
      <c r="J43" s="169">
        <f t="shared" si="5"/>
        <v>848</v>
      </c>
      <c r="K43" s="169">
        <f t="shared" si="5"/>
        <v>2413</v>
      </c>
      <c r="L43" s="169">
        <f t="shared" si="5"/>
        <v>1046</v>
      </c>
      <c r="M43" s="169">
        <f t="shared" si="5"/>
        <v>4053</v>
      </c>
      <c r="N43" s="169">
        <f t="shared" si="5"/>
        <v>1555</v>
      </c>
      <c r="O43" s="169">
        <f t="shared" si="5"/>
        <v>5183</v>
      </c>
      <c r="P43" s="169">
        <f t="shared" si="5"/>
        <v>1838</v>
      </c>
      <c r="Q43" s="169">
        <f t="shared" si="5"/>
        <v>3221</v>
      </c>
      <c r="R43" s="169">
        <f t="shared" si="5"/>
        <v>1255</v>
      </c>
      <c r="S43" s="169">
        <f t="shared" si="5"/>
        <v>4053</v>
      </c>
      <c r="T43" s="169">
        <f t="shared" si="5"/>
        <v>1859</v>
      </c>
      <c r="U43" s="169">
        <f t="shared" si="5"/>
        <v>21091</v>
      </c>
      <c r="V43" s="170">
        <f t="shared" si="1"/>
        <v>8911</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15</v>
      </c>
      <c r="D44" s="167">
        <v>14</v>
      </c>
      <c r="E44" s="167">
        <v>4</v>
      </c>
      <c r="F44" s="167">
        <v>4</v>
      </c>
      <c r="G44" s="167">
        <v>24</v>
      </c>
      <c r="H44" s="167">
        <v>18</v>
      </c>
      <c r="I44" s="167">
        <v>112</v>
      </c>
      <c r="J44" s="167">
        <v>34</v>
      </c>
      <c r="K44" s="167">
        <v>371</v>
      </c>
      <c r="L44" s="167">
        <v>159</v>
      </c>
      <c r="M44" s="167">
        <v>653</v>
      </c>
      <c r="N44" s="167">
        <v>306</v>
      </c>
      <c r="O44" s="167">
        <v>1788</v>
      </c>
      <c r="P44" s="167">
        <v>742</v>
      </c>
      <c r="Q44" s="167">
        <v>809</v>
      </c>
      <c r="R44" s="167">
        <v>431</v>
      </c>
      <c r="S44" s="167">
        <v>2639</v>
      </c>
      <c r="T44" s="167">
        <v>1044</v>
      </c>
      <c r="U44" s="167">
        <f t="shared" si="1"/>
        <v>6415</v>
      </c>
      <c r="V44" s="168">
        <f t="shared" si="1"/>
        <v>2752</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19</v>
      </c>
      <c r="D45" s="167">
        <v>5</v>
      </c>
      <c r="E45" s="167">
        <v>49</v>
      </c>
      <c r="F45" s="167">
        <v>17</v>
      </c>
      <c r="G45" s="167">
        <v>50</v>
      </c>
      <c r="H45" s="167">
        <v>12</v>
      </c>
      <c r="I45" s="167">
        <v>57</v>
      </c>
      <c r="J45" s="167">
        <v>17</v>
      </c>
      <c r="K45" s="167">
        <v>169</v>
      </c>
      <c r="L45" s="167">
        <v>79</v>
      </c>
      <c r="M45" s="167">
        <v>120</v>
      </c>
      <c r="N45" s="167">
        <v>93</v>
      </c>
      <c r="O45" s="167">
        <v>755</v>
      </c>
      <c r="P45" s="167">
        <v>359</v>
      </c>
      <c r="Q45" s="167">
        <v>244</v>
      </c>
      <c r="R45" s="167">
        <v>124</v>
      </c>
      <c r="S45" s="167">
        <v>0</v>
      </c>
      <c r="T45" s="167">
        <v>0</v>
      </c>
      <c r="U45" s="167">
        <f t="shared" si="1"/>
        <v>1463</v>
      </c>
      <c r="V45" s="168">
        <f t="shared" si="1"/>
        <v>706</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62</v>
      </c>
      <c r="D46" s="167">
        <v>264</v>
      </c>
      <c r="E46" s="167">
        <v>31</v>
      </c>
      <c r="F46" s="167">
        <v>61</v>
      </c>
      <c r="G46" s="167">
        <v>188</v>
      </c>
      <c r="H46" s="167">
        <v>115</v>
      </c>
      <c r="I46" s="167">
        <v>1557</v>
      </c>
      <c r="J46" s="167">
        <v>797</v>
      </c>
      <c r="K46" s="167">
        <v>1873</v>
      </c>
      <c r="L46" s="167">
        <v>808</v>
      </c>
      <c r="M46" s="167">
        <v>3280</v>
      </c>
      <c r="N46" s="167">
        <v>1156</v>
      </c>
      <c r="O46" s="167">
        <v>2640</v>
      </c>
      <c r="P46" s="167">
        <v>737</v>
      </c>
      <c r="Q46" s="167">
        <v>2168</v>
      </c>
      <c r="R46" s="167">
        <v>700</v>
      </c>
      <c r="S46" s="167">
        <v>1414</v>
      </c>
      <c r="T46" s="167">
        <v>815</v>
      </c>
      <c r="U46" s="167">
        <f t="shared" si="1"/>
        <v>13213</v>
      </c>
      <c r="V46" s="168">
        <f t="shared" si="1"/>
        <v>5453</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36</v>
      </c>
      <c r="D47" s="169">
        <v>68</v>
      </c>
      <c r="E47" s="169">
        <v>119</v>
      </c>
      <c r="F47" s="169">
        <v>167</v>
      </c>
      <c r="G47" s="169">
        <v>82</v>
      </c>
      <c r="H47" s="169">
        <v>169</v>
      </c>
      <c r="I47" s="169">
        <v>126</v>
      </c>
      <c r="J47" s="169">
        <v>206</v>
      </c>
      <c r="K47" s="169">
        <v>57</v>
      </c>
      <c r="L47" s="169">
        <v>226</v>
      </c>
      <c r="M47" s="169">
        <v>7</v>
      </c>
      <c r="N47" s="169">
        <v>43</v>
      </c>
      <c r="O47" s="169">
        <v>72</v>
      </c>
      <c r="P47" s="169">
        <v>192</v>
      </c>
      <c r="Q47" s="169">
        <v>0</v>
      </c>
      <c r="R47" s="169">
        <v>0</v>
      </c>
      <c r="S47" s="169">
        <v>0</v>
      </c>
      <c r="T47" s="169">
        <v>0</v>
      </c>
      <c r="U47" s="169">
        <f t="shared" si="1"/>
        <v>499</v>
      </c>
      <c r="V47" s="170">
        <f t="shared" si="1"/>
        <v>1071</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100</v>
      </c>
      <c r="D48" s="169">
        <f t="shared" ref="D48:T48" si="6">SUM(D49:D52)</f>
        <v>31</v>
      </c>
      <c r="E48" s="169">
        <f t="shared" si="6"/>
        <v>176</v>
      </c>
      <c r="F48" s="169">
        <f t="shared" si="6"/>
        <v>65</v>
      </c>
      <c r="G48" s="169">
        <f t="shared" si="6"/>
        <v>231</v>
      </c>
      <c r="H48" s="169">
        <f t="shared" si="6"/>
        <v>91</v>
      </c>
      <c r="I48" s="169">
        <f t="shared" si="6"/>
        <v>279</v>
      </c>
      <c r="J48" s="169">
        <f t="shared" si="6"/>
        <v>38</v>
      </c>
      <c r="K48" s="169">
        <f t="shared" si="6"/>
        <v>238</v>
      </c>
      <c r="L48" s="169">
        <f t="shared" si="6"/>
        <v>86</v>
      </c>
      <c r="M48" s="169">
        <f t="shared" si="6"/>
        <v>974</v>
      </c>
      <c r="N48" s="169">
        <f t="shared" si="6"/>
        <v>384</v>
      </c>
      <c r="O48" s="169">
        <f t="shared" si="6"/>
        <v>1337</v>
      </c>
      <c r="P48" s="169">
        <f t="shared" si="6"/>
        <v>682</v>
      </c>
      <c r="Q48" s="169">
        <f t="shared" si="6"/>
        <v>0</v>
      </c>
      <c r="R48" s="169">
        <f t="shared" si="6"/>
        <v>0</v>
      </c>
      <c r="S48" s="169">
        <f t="shared" si="6"/>
        <v>4380</v>
      </c>
      <c r="T48" s="169">
        <f t="shared" si="6"/>
        <v>3047</v>
      </c>
      <c r="U48" s="169">
        <f t="shared" si="1"/>
        <v>7715</v>
      </c>
      <c r="V48" s="170">
        <f t="shared" si="1"/>
        <v>4424</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0</v>
      </c>
      <c r="D49" s="167">
        <v>0</v>
      </c>
      <c r="E49" s="167">
        <v>0</v>
      </c>
      <c r="F49" s="167">
        <v>0</v>
      </c>
      <c r="G49" s="167">
        <v>0</v>
      </c>
      <c r="H49" s="167">
        <v>0</v>
      </c>
      <c r="I49" s="167">
        <v>0</v>
      </c>
      <c r="J49" s="167">
        <v>0</v>
      </c>
      <c r="K49" s="167">
        <v>0</v>
      </c>
      <c r="L49" s="167">
        <v>0</v>
      </c>
      <c r="M49" s="167">
        <v>0</v>
      </c>
      <c r="N49" s="167">
        <v>0</v>
      </c>
      <c r="O49" s="167">
        <v>0</v>
      </c>
      <c r="P49" s="167">
        <v>0</v>
      </c>
      <c r="Q49" s="167">
        <v>0</v>
      </c>
      <c r="R49" s="167">
        <v>0</v>
      </c>
      <c r="S49" s="167">
        <v>0</v>
      </c>
      <c r="T49" s="167">
        <v>0</v>
      </c>
      <c r="U49" s="167">
        <f t="shared" si="1"/>
        <v>0</v>
      </c>
      <c r="V49" s="168">
        <f t="shared" si="1"/>
        <v>0</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11</v>
      </c>
      <c r="D50" s="167">
        <v>2</v>
      </c>
      <c r="E50" s="167">
        <v>2</v>
      </c>
      <c r="F50" s="167">
        <v>4</v>
      </c>
      <c r="G50" s="167">
        <v>32</v>
      </c>
      <c r="H50" s="167">
        <v>35</v>
      </c>
      <c r="I50" s="167">
        <v>0</v>
      </c>
      <c r="J50" s="167">
        <v>0</v>
      </c>
      <c r="K50" s="167">
        <v>114</v>
      </c>
      <c r="L50" s="167">
        <v>44</v>
      </c>
      <c r="M50" s="167">
        <v>151</v>
      </c>
      <c r="N50" s="167">
        <v>100</v>
      </c>
      <c r="O50" s="167">
        <v>0</v>
      </c>
      <c r="P50" s="167">
        <v>0</v>
      </c>
      <c r="Q50" s="167">
        <v>0</v>
      </c>
      <c r="R50" s="167">
        <v>0</v>
      </c>
      <c r="S50" s="167">
        <v>1568</v>
      </c>
      <c r="T50" s="167">
        <v>1256</v>
      </c>
      <c r="U50" s="167">
        <f t="shared" si="1"/>
        <v>1878</v>
      </c>
      <c r="V50" s="168">
        <f t="shared" si="1"/>
        <v>1441</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88</v>
      </c>
      <c r="D51" s="167">
        <v>29</v>
      </c>
      <c r="E51" s="167">
        <v>174</v>
      </c>
      <c r="F51" s="167">
        <v>61</v>
      </c>
      <c r="G51" s="167">
        <v>199</v>
      </c>
      <c r="H51" s="167">
        <v>56</v>
      </c>
      <c r="I51" s="167">
        <v>238</v>
      </c>
      <c r="J51" s="167">
        <v>25</v>
      </c>
      <c r="K51" s="167">
        <v>124</v>
      </c>
      <c r="L51" s="167">
        <v>42</v>
      </c>
      <c r="M51" s="167">
        <v>688</v>
      </c>
      <c r="N51" s="167">
        <v>230</v>
      </c>
      <c r="O51" s="167">
        <v>877</v>
      </c>
      <c r="P51" s="167">
        <v>532</v>
      </c>
      <c r="Q51" s="167">
        <v>0</v>
      </c>
      <c r="R51" s="167">
        <v>0</v>
      </c>
      <c r="S51" s="167">
        <v>2812</v>
      </c>
      <c r="T51" s="167">
        <v>1791</v>
      </c>
      <c r="U51" s="167">
        <f t="shared" si="1"/>
        <v>5200</v>
      </c>
      <c r="V51" s="168">
        <f t="shared" si="1"/>
        <v>2766</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1</v>
      </c>
      <c r="D52" s="167">
        <v>0</v>
      </c>
      <c r="E52" s="167">
        <v>0</v>
      </c>
      <c r="F52" s="167">
        <v>0</v>
      </c>
      <c r="G52" s="167">
        <v>0</v>
      </c>
      <c r="H52" s="167">
        <v>0</v>
      </c>
      <c r="I52" s="167">
        <v>41</v>
      </c>
      <c r="J52" s="167">
        <v>13</v>
      </c>
      <c r="K52" s="167">
        <v>0</v>
      </c>
      <c r="L52" s="167">
        <v>0</v>
      </c>
      <c r="M52" s="167">
        <v>135</v>
      </c>
      <c r="N52" s="167">
        <v>54</v>
      </c>
      <c r="O52" s="167">
        <v>460</v>
      </c>
      <c r="P52" s="167">
        <v>150</v>
      </c>
      <c r="Q52" s="167">
        <v>0</v>
      </c>
      <c r="R52" s="167">
        <v>0</v>
      </c>
      <c r="S52" s="167">
        <v>0</v>
      </c>
      <c r="T52" s="167">
        <v>0</v>
      </c>
      <c r="U52" s="167">
        <f t="shared" si="1"/>
        <v>637</v>
      </c>
      <c r="V52" s="168">
        <f t="shared" si="1"/>
        <v>217</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21</v>
      </c>
      <c r="D53" s="169">
        <v>43</v>
      </c>
      <c r="E53" s="169">
        <v>6</v>
      </c>
      <c r="F53" s="169">
        <v>16</v>
      </c>
      <c r="G53" s="169">
        <v>4</v>
      </c>
      <c r="H53" s="169">
        <v>7</v>
      </c>
      <c r="I53" s="169">
        <v>38</v>
      </c>
      <c r="J53" s="169">
        <v>63</v>
      </c>
      <c r="K53" s="169">
        <v>58</v>
      </c>
      <c r="L53" s="169">
        <v>100</v>
      </c>
      <c r="M53" s="169">
        <v>66</v>
      </c>
      <c r="N53" s="169">
        <v>124</v>
      </c>
      <c r="O53" s="169">
        <v>117</v>
      </c>
      <c r="P53" s="169">
        <v>89</v>
      </c>
      <c r="Q53" s="169">
        <v>0</v>
      </c>
      <c r="R53" s="169">
        <v>0</v>
      </c>
      <c r="S53" s="169">
        <v>1168</v>
      </c>
      <c r="T53" s="169">
        <v>791</v>
      </c>
      <c r="U53" s="169">
        <f t="shared" si="1"/>
        <v>1478</v>
      </c>
      <c r="V53" s="170">
        <f t="shared" si="1"/>
        <v>1233</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0</v>
      </c>
      <c r="D54" s="169">
        <v>6</v>
      </c>
      <c r="E54" s="169">
        <v>17</v>
      </c>
      <c r="F54" s="169">
        <v>16</v>
      </c>
      <c r="G54" s="169">
        <v>16</v>
      </c>
      <c r="H54" s="169">
        <v>18</v>
      </c>
      <c r="I54" s="169">
        <v>12</v>
      </c>
      <c r="J54" s="169">
        <v>12</v>
      </c>
      <c r="K54" s="169">
        <v>19</v>
      </c>
      <c r="L54" s="169">
        <v>34</v>
      </c>
      <c r="M54" s="169">
        <v>31</v>
      </c>
      <c r="N54" s="169">
        <v>55</v>
      </c>
      <c r="O54" s="169">
        <v>39</v>
      </c>
      <c r="P54" s="169">
        <v>60</v>
      </c>
      <c r="Q54" s="169">
        <v>0</v>
      </c>
      <c r="R54" s="169">
        <v>0</v>
      </c>
      <c r="S54" s="169">
        <v>0</v>
      </c>
      <c r="T54" s="169">
        <v>0</v>
      </c>
      <c r="U54" s="169">
        <f t="shared" si="1"/>
        <v>134</v>
      </c>
      <c r="V54" s="170">
        <f t="shared" si="1"/>
        <v>201</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12</v>
      </c>
      <c r="D55" s="169">
        <f t="shared" ref="D55:T55" si="7">SUM(D56:D60)</f>
        <v>10</v>
      </c>
      <c r="E55" s="169">
        <f t="shared" si="7"/>
        <v>11</v>
      </c>
      <c r="F55" s="169">
        <f t="shared" si="7"/>
        <v>15</v>
      </c>
      <c r="G55" s="169">
        <f t="shared" si="7"/>
        <v>47</v>
      </c>
      <c r="H55" s="169">
        <f t="shared" si="7"/>
        <v>38</v>
      </c>
      <c r="I55" s="169">
        <f t="shared" si="7"/>
        <v>272</v>
      </c>
      <c r="J55" s="169">
        <f t="shared" si="7"/>
        <v>289</v>
      </c>
      <c r="K55" s="169">
        <f t="shared" si="7"/>
        <v>370</v>
      </c>
      <c r="L55" s="169">
        <f t="shared" si="7"/>
        <v>376</v>
      </c>
      <c r="M55" s="169">
        <f t="shared" si="7"/>
        <v>623</v>
      </c>
      <c r="N55" s="169">
        <f t="shared" si="7"/>
        <v>464</v>
      </c>
      <c r="O55" s="169">
        <f t="shared" si="7"/>
        <v>898</v>
      </c>
      <c r="P55" s="169">
        <f t="shared" si="7"/>
        <v>1004</v>
      </c>
      <c r="Q55" s="169">
        <f t="shared" si="7"/>
        <v>16</v>
      </c>
      <c r="R55" s="169">
        <f t="shared" si="7"/>
        <v>41</v>
      </c>
      <c r="S55" s="169">
        <f t="shared" si="7"/>
        <v>2219</v>
      </c>
      <c r="T55" s="169">
        <f t="shared" si="7"/>
        <v>2107</v>
      </c>
      <c r="U55" s="169">
        <f t="shared" si="1"/>
        <v>4468</v>
      </c>
      <c r="V55" s="170">
        <f t="shared" si="1"/>
        <v>4344</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1</v>
      </c>
      <c r="D56" s="167">
        <v>2</v>
      </c>
      <c r="E56" s="167">
        <v>0</v>
      </c>
      <c r="F56" s="167">
        <v>0</v>
      </c>
      <c r="G56" s="167">
        <v>0</v>
      </c>
      <c r="H56" s="167">
        <v>0</v>
      </c>
      <c r="I56" s="167">
        <v>16</v>
      </c>
      <c r="J56" s="167">
        <v>21</v>
      </c>
      <c r="K56" s="167">
        <v>0</v>
      </c>
      <c r="L56" s="167">
        <v>0</v>
      </c>
      <c r="M56" s="167">
        <v>0</v>
      </c>
      <c r="N56" s="167">
        <v>0</v>
      </c>
      <c r="O56" s="167">
        <v>0</v>
      </c>
      <c r="P56" s="167">
        <v>0</v>
      </c>
      <c r="Q56" s="167">
        <v>0</v>
      </c>
      <c r="R56" s="167">
        <v>0</v>
      </c>
      <c r="S56" s="167">
        <v>0</v>
      </c>
      <c r="T56" s="167">
        <v>0</v>
      </c>
      <c r="U56" s="167">
        <f t="shared" si="1"/>
        <v>17</v>
      </c>
      <c r="V56" s="168">
        <f t="shared" si="1"/>
        <v>23</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2</v>
      </c>
      <c r="D57" s="167">
        <v>2</v>
      </c>
      <c r="E57" s="167">
        <v>1</v>
      </c>
      <c r="F57" s="167">
        <v>5</v>
      </c>
      <c r="G57" s="167">
        <v>24</v>
      </c>
      <c r="H57" s="167">
        <v>17</v>
      </c>
      <c r="I57" s="167">
        <v>31</v>
      </c>
      <c r="J57" s="167">
        <v>42</v>
      </c>
      <c r="K57" s="167">
        <v>39</v>
      </c>
      <c r="L57" s="167">
        <v>38</v>
      </c>
      <c r="M57" s="167">
        <v>126</v>
      </c>
      <c r="N57" s="167">
        <v>204</v>
      </c>
      <c r="O57" s="167">
        <v>56</v>
      </c>
      <c r="P57" s="167">
        <v>91</v>
      </c>
      <c r="Q57" s="167">
        <v>16</v>
      </c>
      <c r="R57" s="167">
        <v>41</v>
      </c>
      <c r="S57" s="167">
        <v>0</v>
      </c>
      <c r="T57" s="167">
        <v>0</v>
      </c>
      <c r="U57" s="167">
        <f t="shared" si="1"/>
        <v>295</v>
      </c>
      <c r="V57" s="168">
        <f t="shared" si="1"/>
        <v>440</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9</v>
      </c>
      <c r="D58" s="167">
        <v>6</v>
      </c>
      <c r="E58" s="167">
        <v>10</v>
      </c>
      <c r="F58" s="167">
        <v>10</v>
      </c>
      <c r="G58" s="167">
        <v>23</v>
      </c>
      <c r="H58" s="167">
        <v>21</v>
      </c>
      <c r="I58" s="167">
        <v>225</v>
      </c>
      <c r="J58" s="167">
        <v>226</v>
      </c>
      <c r="K58" s="167">
        <v>286</v>
      </c>
      <c r="L58" s="167">
        <v>310</v>
      </c>
      <c r="M58" s="167">
        <v>417</v>
      </c>
      <c r="N58" s="167">
        <v>236</v>
      </c>
      <c r="O58" s="167">
        <v>842</v>
      </c>
      <c r="P58" s="167">
        <v>913</v>
      </c>
      <c r="Q58" s="167">
        <v>0</v>
      </c>
      <c r="R58" s="167">
        <v>0</v>
      </c>
      <c r="S58" s="167">
        <v>2219</v>
      </c>
      <c r="T58" s="167">
        <v>2107</v>
      </c>
      <c r="U58" s="167">
        <f t="shared" si="1"/>
        <v>4031</v>
      </c>
      <c r="V58" s="168">
        <f t="shared" si="1"/>
        <v>3829</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0</v>
      </c>
      <c r="D59" s="167">
        <v>0</v>
      </c>
      <c r="E59" s="167">
        <v>0</v>
      </c>
      <c r="F59" s="167">
        <v>0</v>
      </c>
      <c r="G59" s="167">
        <v>0</v>
      </c>
      <c r="H59" s="167">
        <v>0</v>
      </c>
      <c r="I59" s="167">
        <v>0</v>
      </c>
      <c r="J59" s="167">
        <v>0</v>
      </c>
      <c r="K59" s="167">
        <v>0</v>
      </c>
      <c r="L59" s="167">
        <v>0</v>
      </c>
      <c r="M59" s="167">
        <v>0</v>
      </c>
      <c r="N59" s="167">
        <v>0</v>
      </c>
      <c r="O59" s="167">
        <v>0</v>
      </c>
      <c r="P59" s="167">
        <v>0</v>
      </c>
      <c r="Q59" s="167">
        <v>0</v>
      </c>
      <c r="R59" s="167">
        <v>0</v>
      </c>
      <c r="S59" s="167">
        <v>0</v>
      </c>
      <c r="T59" s="167">
        <v>0</v>
      </c>
      <c r="U59" s="167">
        <f t="shared" si="1"/>
        <v>0</v>
      </c>
      <c r="V59" s="168">
        <f t="shared" si="1"/>
        <v>0</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0</v>
      </c>
      <c r="D60" s="167">
        <v>0</v>
      </c>
      <c r="E60" s="167">
        <v>0</v>
      </c>
      <c r="F60" s="167">
        <v>0</v>
      </c>
      <c r="G60" s="167">
        <v>0</v>
      </c>
      <c r="H60" s="167">
        <v>0</v>
      </c>
      <c r="I60" s="167">
        <v>0</v>
      </c>
      <c r="J60" s="167">
        <v>0</v>
      </c>
      <c r="K60" s="167">
        <v>45</v>
      </c>
      <c r="L60" s="167">
        <v>28</v>
      </c>
      <c r="M60" s="167">
        <v>80</v>
      </c>
      <c r="N60" s="167">
        <v>24</v>
      </c>
      <c r="O60" s="167">
        <v>0</v>
      </c>
      <c r="P60" s="167">
        <v>0</v>
      </c>
      <c r="Q60" s="167">
        <v>0</v>
      </c>
      <c r="R60" s="167">
        <v>0</v>
      </c>
      <c r="S60" s="167">
        <v>0</v>
      </c>
      <c r="T60" s="167">
        <v>0</v>
      </c>
      <c r="U60" s="167">
        <f t="shared" si="1"/>
        <v>125</v>
      </c>
      <c r="V60" s="168">
        <f t="shared" si="1"/>
        <v>52</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71</v>
      </c>
      <c r="D61" s="169">
        <f t="shared" ref="D61:T61" si="8">SUM(D62:D65)</f>
        <v>121</v>
      </c>
      <c r="E61" s="169">
        <f t="shared" si="8"/>
        <v>106</v>
      </c>
      <c r="F61" s="169">
        <f t="shared" si="8"/>
        <v>329</v>
      </c>
      <c r="G61" s="169">
        <f t="shared" si="8"/>
        <v>243</v>
      </c>
      <c r="H61" s="169">
        <f t="shared" si="8"/>
        <v>339</v>
      </c>
      <c r="I61" s="169">
        <f t="shared" si="8"/>
        <v>638</v>
      </c>
      <c r="J61" s="169">
        <f t="shared" si="8"/>
        <v>1092</v>
      </c>
      <c r="K61" s="169">
        <f t="shared" si="8"/>
        <v>528</v>
      </c>
      <c r="L61" s="169">
        <f t="shared" si="8"/>
        <v>852</v>
      </c>
      <c r="M61" s="169">
        <f t="shared" si="8"/>
        <v>376</v>
      </c>
      <c r="N61" s="169">
        <f t="shared" si="8"/>
        <v>907</v>
      </c>
      <c r="O61" s="169">
        <f t="shared" si="8"/>
        <v>358</v>
      </c>
      <c r="P61" s="169">
        <f t="shared" si="8"/>
        <v>887</v>
      </c>
      <c r="Q61" s="169">
        <f t="shared" si="8"/>
        <v>249</v>
      </c>
      <c r="R61" s="169">
        <f t="shared" si="8"/>
        <v>419</v>
      </c>
      <c r="S61" s="169">
        <f t="shared" si="8"/>
        <v>316</v>
      </c>
      <c r="T61" s="169">
        <f t="shared" si="8"/>
        <v>597</v>
      </c>
      <c r="U61" s="169">
        <f t="shared" si="1"/>
        <v>2885</v>
      </c>
      <c r="V61" s="170">
        <f t="shared" si="1"/>
        <v>5543</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0</v>
      </c>
      <c r="D62" s="167">
        <v>0</v>
      </c>
      <c r="E62" s="167">
        <v>0</v>
      </c>
      <c r="F62" s="167">
        <v>0</v>
      </c>
      <c r="G62" s="167">
        <v>0</v>
      </c>
      <c r="H62" s="167">
        <v>0</v>
      </c>
      <c r="I62" s="167">
        <v>0</v>
      </c>
      <c r="J62" s="167">
        <v>0</v>
      </c>
      <c r="K62" s="167">
        <v>0</v>
      </c>
      <c r="L62" s="167">
        <v>0</v>
      </c>
      <c r="M62" s="167">
        <v>0</v>
      </c>
      <c r="N62" s="167">
        <v>0</v>
      </c>
      <c r="O62" s="167">
        <v>0</v>
      </c>
      <c r="P62" s="167">
        <v>0</v>
      </c>
      <c r="Q62" s="167">
        <v>0</v>
      </c>
      <c r="R62" s="167">
        <v>0</v>
      </c>
      <c r="S62" s="167">
        <v>0</v>
      </c>
      <c r="T62" s="167">
        <v>0</v>
      </c>
      <c r="U62" s="167">
        <f t="shared" si="1"/>
        <v>0</v>
      </c>
      <c r="V62" s="168">
        <f t="shared" si="1"/>
        <v>0</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57</v>
      </c>
      <c r="D63" s="167">
        <v>70</v>
      </c>
      <c r="E63" s="167">
        <v>79</v>
      </c>
      <c r="F63" s="167">
        <v>245</v>
      </c>
      <c r="G63" s="167">
        <v>193</v>
      </c>
      <c r="H63" s="167">
        <v>251</v>
      </c>
      <c r="I63" s="167">
        <v>559</v>
      </c>
      <c r="J63" s="167">
        <v>975</v>
      </c>
      <c r="K63" s="167">
        <v>472</v>
      </c>
      <c r="L63" s="167">
        <v>763</v>
      </c>
      <c r="M63" s="167">
        <v>363</v>
      </c>
      <c r="N63" s="167">
        <v>903</v>
      </c>
      <c r="O63" s="167">
        <v>345</v>
      </c>
      <c r="P63" s="167">
        <v>881</v>
      </c>
      <c r="Q63" s="167">
        <v>244</v>
      </c>
      <c r="R63" s="167">
        <v>417</v>
      </c>
      <c r="S63" s="167">
        <v>316</v>
      </c>
      <c r="T63" s="167">
        <v>597</v>
      </c>
      <c r="U63" s="167">
        <f t="shared" si="1"/>
        <v>2628</v>
      </c>
      <c r="V63" s="168">
        <f t="shared" si="1"/>
        <v>5102</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12</v>
      </c>
      <c r="D64" s="167">
        <v>51</v>
      </c>
      <c r="E64" s="167">
        <v>24</v>
      </c>
      <c r="F64" s="167">
        <v>80</v>
      </c>
      <c r="G64" s="167">
        <v>29</v>
      </c>
      <c r="H64" s="167">
        <v>81</v>
      </c>
      <c r="I64" s="167">
        <v>40</v>
      </c>
      <c r="J64" s="167">
        <v>91</v>
      </c>
      <c r="K64" s="167">
        <v>23</v>
      </c>
      <c r="L64" s="167">
        <v>41</v>
      </c>
      <c r="M64" s="167">
        <v>0</v>
      </c>
      <c r="N64" s="167">
        <v>0</v>
      </c>
      <c r="O64" s="167">
        <v>0</v>
      </c>
      <c r="P64" s="167">
        <v>0</v>
      </c>
      <c r="Q64" s="167">
        <v>0</v>
      </c>
      <c r="R64" s="167">
        <v>0</v>
      </c>
      <c r="S64" s="167">
        <v>0</v>
      </c>
      <c r="T64" s="167">
        <v>0</v>
      </c>
      <c r="U64" s="167">
        <f t="shared" si="1"/>
        <v>128</v>
      </c>
      <c r="V64" s="168">
        <f t="shared" si="1"/>
        <v>344</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2</v>
      </c>
      <c r="D65" s="167">
        <v>0</v>
      </c>
      <c r="E65" s="167">
        <v>3</v>
      </c>
      <c r="F65" s="167">
        <v>4</v>
      </c>
      <c r="G65" s="167">
        <v>21</v>
      </c>
      <c r="H65" s="167">
        <v>7</v>
      </c>
      <c r="I65" s="167">
        <v>39</v>
      </c>
      <c r="J65" s="167">
        <v>26</v>
      </c>
      <c r="K65" s="167">
        <v>33</v>
      </c>
      <c r="L65" s="167">
        <v>48</v>
      </c>
      <c r="M65" s="167">
        <v>13</v>
      </c>
      <c r="N65" s="167">
        <v>4</v>
      </c>
      <c r="O65" s="167">
        <v>13</v>
      </c>
      <c r="P65" s="167">
        <v>6</v>
      </c>
      <c r="Q65" s="167">
        <v>5</v>
      </c>
      <c r="R65" s="167">
        <v>2</v>
      </c>
      <c r="S65" s="167">
        <v>0</v>
      </c>
      <c r="T65" s="167">
        <v>0</v>
      </c>
      <c r="U65" s="167">
        <f t="shared" si="1"/>
        <v>129</v>
      </c>
      <c r="V65" s="168">
        <f t="shared" si="1"/>
        <v>97</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530</v>
      </c>
      <c r="D66" s="169">
        <v>694</v>
      </c>
      <c r="E66" s="169">
        <v>624</v>
      </c>
      <c r="F66" s="169">
        <v>1179</v>
      </c>
      <c r="G66" s="169">
        <v>1285</v>
      </c>
      <c r="H66" s="169">
        <v>2684</v>
      </c>
      <c r="I66" s="169">
        <v>4749</v>
      </c>
      <c r="J66" s="169">
        <v>10065</v>
      </c>
      <c r="K66" s="169">
        <v>6020</v>
      </c>
      <c r="L66" s="169">
        <v>13904</v>
      </c>
      <c r="M66" s="169">
        <v>5813</v>
      </c>
      <c r="N66" s="169">
        <v>12315</v>
      </c>
      <c r="O66" s="169">
        <v>7679</v>
      </c>
      <c r="P66" s="169">
        <v>14376</v>
      </c>
      <c r="Q66" s="169">
        <v>4467</v>
      </c>
      <c r="R66" s="169">
        <v>8600</v>
      </c>
      <c r="S66" s="169">
        <v>4525</v>
      </c>
      <c r="T66" s="169">
        <v>7270</v>
      </c>
      <c r="U66" s="169">
        <f t="shared" si="1"/>
        <v>35692</v>
      </c>
      <c r="V66" s="170">
        <f t="shared" si="1"/>
        <v>71087</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347</v>
      </c>
      <c r="D67" s="169">
        <v>1600</v>
      </c>
      <c r="E67" s="169">
        <v>622</v>
      </c>
      <c r="F67" s="169">
        <v>2834</v>
      </c>
      <c r="G67" s="169">
        <v>2019</v>
      </c>
      <c r="H67" s="169">
        <v>9001</v>
      </c>
      <c r="I67" s="169">
        <v>7713</v>
      </c>
      <c r="J67" s="169">
        <v>33128</v>
      </c>
      <c r="K67" s="169">
        <v>8825</v>
      </c>
      <c r="L67" s="169">
        <v>18224</v>
      </c>
      <c r="M67" s="169">
        <v>10912</v>
      </c>
      <c r="N67" s="169">
        <v>18550</v>
      </c>
      <c r="O67" s="169">
        <v>6211</v>
      </c>
      <c r="P67" s="169">
        <v>9715</v>
      </c>
      <c r="Q67" s="169">
        <v>6000</v>
      </c>
      <c r="R67" s="169">
        <v>6769</v>
      </c>
      <c r="S67" s="169">
        <v>12185</v>
      </c>
      <c r="T67" s="169">
        <v>13268</v>
      </c>
      <c r="U67" s="169">
        <f t="shared" si="1"/>
        <v>54834</v>
      </c>
      <c r="V67" s="170">
        <f t="shared" si="1"/>
        <v>113089</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74</v>
      </c>
      <c r="D68" s="169">
        <f>SUM(D69:D71)</f>
        <v>701</v>
      </c>
      <c r="E68" s="169">
        <f t="shared" ref="E68:T68" si="9">SUM(E69:E71)</f>
        <v>149</v>
      </c>
      <c r="F68" s="169">
        <f t="shared" si="9"/>
        <v>1918</v>
      </c>
      <c r="G68" s="169">
        <f t="shared" si="9"/>
        <v>384</v>
      </c>
      <c r="H68" s="169">
        <f t="shared" si="9"/>
        <v>4290</v>
      </c>
      <c r="I68" s="169">
        <f t="shared" si="9"/>
        <v>839</v>
      </c>
      <c r="J68" s="169">
        <f t="shared" si="9"/>
        <v>6497</v>
      </c>
      <c r="K68" s="169">
        <f t="shared" si="9"/>
        <v>2056</v>
      </c>
      <c r="L68" s="169">
        <f t="shared" si="9"/>
        <v>10542</v>
      </c>
      <c r="M68" s="169">
        <f t="shared" si="9"/>
        <v>2200</v>
      </c>
      <c r="N68" s="169">
        <f t="shared" si="9"/>
        <v>16772</v>
      </c>
      <c r="O68" s="169">
        <f t="shared" si="9"/>
        <v>1488</v>
      </c>
      <c r="P68" s="169">
        <f t="shared" si="9"/>
        <v>6262</v>
      </c>
      <c r="Q68" s="169">
        <f t="shared" si="9"/>
        <v>2135</v>
      </c>
      <c r="R68" s="169">
        <f t="shared" si="9"/>
        <v>9345</v>
      </c>
      <c r="S68" s="169">
        <f t="shared" si="9"/>
        <v>5728</v>
      </c>
      <c r="T68" s="169">
        <f t="shared" si="9"/>
        <v>20733</v>
      </c>
      <c r="U68" s="169">
        <f t="shared" si="1"/>
        <v>15053</v>
      </c>
      <c r="V68" s="170">
        <f t="shared" si="1"/>
        <v>77060</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4</v>
      </c>
      <c r="D69" s="167">
        <v>19</v>
      </c>
      <c r="E69" s="167">
        <v>5</v>
      </c>
      <c r="F69" s="167">
        <v>59</v>
      </c>
      <c r="G69" s="167">
        <v>23</v>
      </c>
      <c r="H69" s="167">
        <v>124</v>
      </c>
      <c r="I69" s="167">
        <v>41</v>
      </c>
      <c r="J69" s="167">
        <v>324</v>
      </c>
      <c r="K69" s="167">
        <v>75</v>
      </c>
      <c r="L69" s="167">
        <v>351</v>
      </c>
      <c r="M69" s="167">
        <v>140</v>
      </c>
      <c r="N69" s="167">
        <v>849</v>
      </c>
      <c r="O69" s="167">
        <v>937</v>
      </c>
      <c r="P69" s="167">
        <v>3668</v>
      </c>
      <c r="Q69" s="167">
        <v>1905</v>
      </c>
      <c r="R69" s="167">
        <v>8716</v>
      </c>
      <c r="S69" s="167">
        <v>5728</v>
      </c>
      <c r="T69" s="167">
        <v>20733</v>
      </c>
      <c r="U69" s="167">
        <f t="shared" si="1"/>
        <v>8858</v>
      </c>
      <c r="V69" s="168">
        <f t="shared" si="1"/>
        <v>34843</v>
      </c>
      <c r="W69" s="284"/>
      <c r="X69" s="284"/>
      <c r="Y69" s="284"/>
    </row>
    <row r="70" spans="1:42" ht="21" customHeight="1" x14ac:dyDescent="0.25">
      <c r="A70" s="162"/>
      <c r="B70" s="166" t="s">
        <v>166</v>
      </c>
      <c r="C70" s="167">
        <v>5</v>
      </c>
      <c r="D70" s="167">
        <v>35</v>
      </c>
      <c r="E70" s="167">
        <v>15</v>
      </c>
      <c r="F70" s="167">
        <v>64</v>
      </c>
      <c r="G70" s="167">
        <v>124</v>
      </c>
      <c r="H70" s="167">
        <v>277</v>
      </c>
      <c r="I70" s="167">
        <v>488</v>
      </c>
      <c r="J70" s="167">
        <v>1471</v>
      </c>
      <c r="K70" s="167">
        <v>1630</v>
      </c>
      <c r="L70" s="167">
        <v>8219</v>
      </c>
      <c r="M70" s="167">
        <v>1898</v>
      </c>
      <c r="N70" s="167">
        <v>14283</v>
      </c>
      <c r="O70" s="167">
        <v>288</v>
      </c>
      <c r="P70" s="167">
        <v>1816</v>
      </c>
      <c r="Q70" s="167">
        <v>0</v>
      </c>
      <c r="R70" s="167">
        <v>0</v>
      </c>
      <c r="S70" s="167">
        <v>0</v>
      </c>
      <c r="T70" s="167">
        <v>0</v>
      </c>
      <c r="U70" s="167">
        <f t="shared" si="1"/>
        <v>4448</v>
      </c>
      <c r="V70" s="168">
        <f t="shared" si="1"/>
        <v>26165</v>
      </c>
      <c r="W70" s="284"/>
      <c r="X70" s="284"/>
      <c r="Y70" s="284"/>
    </row>
    <row r="71" spans="1:42" ht="21" customHeight="1" x14ac:dyDescent="0.25">
      <c r="A71" s="162"/>
      <c r="B71" s="166" t="s">
        <v>167</v>
      </c>
      <c r="C71" s="167">
        <v>65</v>
      </c>
      <c r="D71" s="167">
        <v>647</v>
      </c>
      <c r="E71" s="167">
        <v>129</v>
      </c>
      <c r="F71" s="167">
        <v>1795</v>
      </c>
      <c r="G71" s="167">
        <v>237</v>
      </c>
      <c r="H71" s="167">
        <v>3889</v>
      </c>
      <c r="I71" s="167">
        <v>310</v>
      </c>
      <c r="J71" s="167">
        <v>4702</v>
      </c>
      <c r="K71" s="167">
        <v>351</v>
      </c>
      <c r="L71" s="167">
        <v>1972</v>
      </c>
      <c r="M71" s="167">
        <v>162</v>
      </c>
      <c r="N71" s="167">
        <v>1640</v>
      </c>
      <c r="O71" s="167">
        <v>263</v>
      </c>
      <c r="P71" s="167">
        <v>778</v>
      </c>
      <c r="Q71" s="167">
        <v>230</v>
      </c>
      <c r="R71" s="167">
        <v>629</v>
      </c>
      <c r="S71" s="167">
        <v>0</v>
      </c>
      <c r="T71" s="167">
        <v>0</v>
      </c>
      <c r="U71" s="167">
        <f t="shared" si="1"/>
        <v>1747</v>
      </c>
      <c r="V71" s="168">
        <f t="shared" si="1"/>
        <v>16052</v>
      </c>
      <c r="W71" s="284"/>
      <c r="X71" s="284"/>
      <c r="Y71" s="284"/>
    </row>
    <row r="72" spans="1:42" ht="25.5" customHeight="1" x14ac:dyDescent="0.25">
      <c r="A72" s="162" t="s">
        <v>168</v>
      </c>
      <c r="B72" s="163" t="s">
        <v>169</v>
      </c>
      <c r="C72" s="169">
        <f>SUM(C73:C74)</f>
        <v>195</v>
      </c>
      <c r="D72" s="169">
        <f t="shared" ref="D72:T72" si="10">SUM(D73:D74)</f>
        <v>416</v>
      </c>
      <c r="E72" s="169">
        <f t="shared" si="10"/>
        <v>417</v>
      </c>
      <c r="F72" s="169">
        <f t="shared" si="10"/>
        <v>885</v>
      </c>
      <c r="G72" s="169">
        <f t="shared" si="10"/>
        <v>692</v>
      </c>
      <c r="H72" s="169">
        <f t="shared" si="10"/>
        <v>1207</v>
      </c>
      <c r="I72" s="169">
        <f t="shared" si="10"/>
        <v>969</v>
      </c>
      <c r="J72" s="169">
        <f t="shared" si="10"/>
        <v>1261</v>
      </c>
      <c r="K72" s="169">
        <f t="shared" si="10"/>
        <v>529</v>
      </c>
      <c r="L72" s="169">
        <f t="shared" si="10"/>
        <v>652</v>
      </c>
      <c r="M72" s="169">
        <f t="shared" si="10"/>
        <v>258</v>
      </c>
      <c r="N72" s="169">
        <f t="shared" si="10"/>
        <v>434</v>
      </c>
      <c r="O72" s="169">
        <f t="shared" si="10"/>
        <v>729</v>
      </c>
      <c r="P72" s="169">
        <f t="shared" si="10"/>
        <v>736</v>
      </c>
      <c r="Q72" s="169">
        <f t="shared" si="10"/>
        <v>0</v>
      </c>
      <c r="R72" s="169">
        <f t="shared" si="10"/>
        <v>0</v>
      </c>
      <c r="S72" s="169">
        <f t="shared" si="10"/>
        <v>0</v>
      </c>
      <c r="T72" s="169">
        <f t="shared" si="10"/>
        <v>0</v>
      </c>
      <c r="U72" s="169">
        <f t="shared" si="1"/>
        <v>3789</v>
      </c>
      <c r="V72" s="170">
        <f t="shared" si="1"/>
        <v>5591</v>
      </c>
      <c r="W72" s="284"/>
      <c r="X72" s="284"/>
      <c r="Y72" s="284"/>
    </row>
    <row r="73" spans="1:42" s="257" customFormat="1" ht="19.5" customHeight="1" x14ac:dyDescent="0.25">
      <c r="A73" s="162"/>
      <c r="B73" s="166" t="s">
        <v>170</v>
      </c>
      <c r="C73" s="167">
        <v>111</v>
      </c>
      <c r="D73" s="167">
        <v>341</v>
      </c>
      <c r="E73" s="167">
        <v>245</v>
      </c>
      <c r="F73" s="167">
        <v>754</v>
      </c>
      <c r="G73" s="167">
        <v>425</v>
      </c>
      <c r="H73" s="167">
        <v>981</v>
      </c>
      <c r="I73" s="167">
        <v>599</v>
      </c>
      <c r="J73" s="167">
        <v>926</v>
      </c>
      <c r="K73" s="167">
        <v>376</v>
      </c>
      <c r="L73" s="167">
        <v>453</v>
      </c>
      <c r="M73" s="167">
        <v>242</v>
      </c>
      <c r="N73" s="167">
        <v>400</v>
      </c>
      <c r="O73" s="167">
        <v>729</v>
      </c>
      <c r="P73" s="167">
        <v>736</v>
      </c>
      <c r="Q73" s="167">
        <v>0</v>
      </c>
      <c r="R73" s="167">
        <v>0</v>
      </c>
      <c r="S73" s="167">
        <v>0</v>
      </c>
      <c r="T73" s="167">
        <v>0</v>
      </c>
      <c r="U73" s="167">
        <f t="shared" si="1"/>
        <v>2727</v>
      </c>
      <c r="V73" s="168">
        <f t="shared" si="1"/>
        <v>4591</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84</v>
      </c>
      <c r="D74" s="167">
        <v>75</v>
      </c>
      <c r="E74" s="167">
        <v>172</v>
      </c>
      <c r="F74" s="167">
        <v>131</v>
      </c>
      <c r="G74" s="167">
        <v>267</v>
      </c>
      <c r="H74" s="167">
        <v>226</v>
      </c>
      <c r="I74" s="167">
        <v>370</v>
      </c>
      <c r="J74" s="167">
        <v>335</v>
      </c>
      <c r="K74" s="167">
        <v>153</v>
      </c>
      <c r="L74" s="167">
        <v>199</v>
      </c>
      <c r="M74" s="167">
        <v>16</v>
      </c>
      <c r="N74" s="167">
        <v>34</v>
      </c>
      <c r="O74" s="167">
        <v>0</v>
      </c>
      <c r="P74" s="167">
        <v>0</v>
      </c>
      <c r="Q74" s="167">
        <v>0</v>
      </c>
      <c r="R74" s="167">
        <v>0</v>
      </c>
      <c r="S74" s="167">
        <v>0</v>
      </c>
      <c r="T74" s="167">
        <v>0</v>
      </c>
      <c r="U74" s="167">
        <f t="shared" ref="U74:V80" si="11">C74+E74+G74+I74+K74+M74+O74+Q74+S74</f>
        <v>1062</v>
      </c>
      <c r="V74" s="168">
        <f t="shared" si="11"/>
        <v>1000</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27</v>
      </c>
      <c r="D75" s="169">
        <f t="shared" ref="D75:T75" si="12">SUM(D76:D78)</f>
        <v>38</v>
      </c>
      <c r="E75" s="169">
        <f t="shared" si="12"/>
        <v>18</v>
      </c>
      <c r="F75" s="169">
        <f t="shared" si="12"/>
        <v>37</v>
      </c>
      <c r="G75" s="169">
        <f t="shared" si="12"/>
        <v>32</v>
      </c>
      <c r="H75" s="169">
        <f t="shared" si="12"/>
        <v>70</v>
      </c>
      <c r="I75" s="169">
        <f t="shared" si="12"/>
        <v>20</v>
      </c>
      <c r="J75" s="169">
        <f t="shared" si="12"/>
        <v>20</v>
      </c>
      <c r="K75" s="169">
        <f t="shared" si="12"/>
        <v>85</v>
      </c>
      <c r="L75" s="169">
        <f t="shared" si="12"/>
        <v>119</v>
      </c>
      <c r="M75" s="169">
        <f t="shared" si="12"/>
        <v>4</v>
      </c>
      <c r="N75" s="169">
        <f t="shared" si="12"/>
        <v>2</v>
      </c>
      <c r="O75" s="169">
        <f t="shared" si="12"/>
        <v>0</v>
      </c>
      <c r="P75" s="169">
        <f t="shared" si="12"/>
        <v>0</v>
      </c>
      <c r="Q75" s="169">
        <f t="shared" si="12"/>
        <v>0</v>
      </c>
      <c r="R75" s="169">
        <f t="shared" si="12"/>
        <v>0</v>
      </c>
      <c r="S75" s="169">
        <f t="shared" si="12"/>
        <v>0</v>
      </c>
      <c r="T75" s="169">
        <f t="shared" si="12"/>
        <v>0</v>
      </c>
      <c r="U75" s="169">
        <f t="shared" si="11"/>
        <v>186</v>
      </c>
      <c r="V75" s="170">
        <f t="shared" si="11"/>
        <v>286</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22</v>
      </c>
      <c r="D76" s="167">
        <v>29</v>
      </c>
      <c r="E76" s="167">
        <v>11</v>
      </c>
      <c r="F76" s="167">
        <v>28</v>
      </c>
      <c r="G76" s="167">
        <v>17</v>
      </c>
      <c r="H76" s="167">
        <v>38</v>
      </c>
      <c r="I76" s="167">
        <v>1</v>
      </c>
      <c r="J76" s="167">
        <v>5</v>
      </c>
      <c r="K76" s="167">
        <v>70</v>
      </c>
      <c r="L76" s="167">
        <v>113</v>
      </c>
      <c r="M76" s="167">
        <v>0</v>
      </c>
      <c r="N76" s="167">
        <v>0</v>
      </c>
      <c r="O76" s="167">
        <v>0</v>
      </c>
      <c r="P76" s="167">
        <v>0</v>
      </c>
      <c r="Q76" s="167">
        <v>0</v>
      </c>
      <c r="R76" s="167">
        <v>0</v>
      </c>
      <c r="S76" s="167">
        <v>0</v>
      </c>
      <c r="T76" s="167">
        <v>0</v>
      </c>
      <c r="U76" s="167">
        <f t="shared" si="11"/>
        <v>121</v>
      </c>
      <c r="V76" s="168">
        <f t="shared" si="11"/>
        <v>213</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0</v>
      </c>
      <c r="D77" s="167">
        <v>0</v>
      </c>
      <c r="E77" s="167">
        <v>0</v>
      </c>
      <c r="F77" s="167">
        <v>0</v>
      </c>
      <c r="G77" s="167">
        <v>0</v>
      </c>
      <c r="H77" s="167">
        <v>0</v>
      </c>
      <c r="I77" s="167">
        <v>0</v>
      </c>
      <c r="J77" s="167">
        <v>0</v>
      </c>
      <c r="K77" s="167">
        <v>0</v>
      </c>
      <c r="L77" s="167">
        <v>0</v>
      </c>
      <c r="M77" s="167">
        <v>0</v>
      </c>
      <c r="N77" s="167">
        <v>0</v>
      </c>
      <c r="O77" s="167">
        <v>0</v>
      </c>
      <c r="P77" s="167">
        <v>0</v>
      </c>
      <c r="Q77" s="167">
        <v>0</v>
      </c>
      <c r="R77" s="167">
        <v>0</v>
      </c>
      <c r="S77" s="167">
        <v>0</v>
      </c>
      <c r="T77" s="167">
        <v>0</v>
      </c>
      <c r="U77" s="167">
        <f t="shared" si="11"/>
        <v>0</v>
      </c>
      <c r="V77" s="168">
        <f t="shared" si="11"/>
        <v>0</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5</v>
      </c>
      <c r="D78" s="167">
        <v>9</v>
      </c>
      <c r="E78" s="167">
        <v>7</v>
      </c>
      <c r="F78" s="167">
        <v>9</v>
      </c>
      <c r="G78" s="167">
        <v>15</v>
      </c>
      <c r="H78" s="167">
        <v>32</v>
      </c>
      <c r="I78" s="167">
        <v>19</v>
      </c>
      <c r="J78" s="167">
        <v>15</v>
      </c>
      <c r="K78" s="167">
        <v>15</v>
      </c>
      <c r="L78" s="167">
        <v>6</v>
      </c>
      <c r="M78" s="167">
        <v>4</v>
      </c>
      <c r="N78" s="167">
        <v>2</v>
      </c>
      <c r="O78" s="167">
        <v>0</v>
      </c>
      <c r="P78" s="167">
        <v>0</v>
      </c>
      <c r="Q78" s="167">
        <v>0</v>
      </c>
      <c r="R78" s="167">
        <v>0</v>
      </c>
      <c r="S78" s="167">
        <v>0</v>
      </c>
      <c r="T78" s="167">
        <v>0</v>
      </c>
      <c r="U78" s="167">
        <f t="shared" si="11"/>
        <v>65</v>
      </c>
      <c r="V78" s="168">
        <f t="shared" si="11"/>
        <v>73</v>
      </c>
      <c r="W78" s="284"/>
      <c r="X78" s="284"/>
      <c r="Y78" s="284"/>
    </row>
    <row r="79" spans="1:42" ht="25.5" customHeight="1" x14ac:dyDescent="0.25">
      <c r="A79" s="162" t="s">
        <v>177</v>
      </c>
      <c r="B79" s="163" t="s">
        <v>178</v>
      </c>
      <c r="C79" s="169">
        <v>0</v>
      </c>
      <c r="D79" s="169">
        <v>0</v>
      </c>
      <c r="E79" s="169">
        <v>0</v>
      </c>
      <c r="F79" s="169">
        <v>0</v>
      </c>
      <c r="G79" s="169">
        <v>0</v>
      </c>
      <c r="H79" s="169">
        <v>0</v>
      </c>
      <c r="I79" s="169">
        <v>0</v>
      </c>
      <c r="J79" s="169">
        <v>0</v>
      </c>
      <c r="K79" s="169">
        <v>0</v>
      </c>
      <c r="L79" s="169">
        <v>0</v>
      </c>
      <c r="M79" s="169">
        <v>0</v>
      </c>
      <c r="N79" s="169">
        <v>0</v>
      </c>
      <c r="O79" s="169">
        <v>0</v>
      </c>
      <c r="P79" s="169">
        <v>0</v>
      </c>
      <c r="Q79" s="169">
        <v>0</v>
      </c>
      <c r="R79" s="169">
        <v>0</v>
      </c>
      <c r="S79" s="169">
        <v>0</v>
      </c>
      <c r="T79" s="169">
        <v>0</v>
      </c>
      <c r="U79" s="169">
        <f t="shared" si="11"/>
        <v>0</v>
      </c>
      <c r="V79" s="170">
        <f t="shared" si="11"/>
        <v>0</v>
      </c>
    </row>
    <row r="80" spans="1:42" ht="25.5" customHeight="1" x14ac:dyDescent="0.25">
      <c r="A80" s="162" t="s">
        <v>179</v>
      </c>
      <c r="B80" s="163" t="s">
        <v>180</v>
      </c>
      <c r="C80" s="169">
        <v>82</v>
      </c>
      <c r="D80" s="169">
        <v>160</v>
      </c>
      <c r="E80" s="169">
        <v>151</v>
      </c>
      <c r="F80" s="169">
        <v>207</v>
      </c>
      <c r="G80" s="169">
        <v>206</v>
      </c>
      <c r="H80" s="169">
        <v>282</v>
      </c>
      <c r="I80" s="169">
        <v>403</v>
      </c>
      <c r="J80" s="169">
        <v>395</v>
      </c>
      <c r="K80" s="169">
        <v>153</v>
      </c>
      <c r="L80" s="169">
        <v>206</v>
      </c>
      <c r="M80" s="169">
        <v>62</v>
      </c>
      <c r="N80" s="169">
        <v>135</v>
      </c>
      <c r="O80" s="169">
        <v>85</v>
      </c>
      <c r="P80" s="169">
        <v>87</v>
      </c>
      <c r="Q80" s="169">
        <v>0</v>
      </c>
      <c r="R80" s="169">
        <v>0</v>
      </c>
      <c r="S80" s="169">
        <v>0</v>
      </c>
      <c r="T80" s="169">
        <v>0</v>
      </c>
      <c r="U80" s="169">
        <f t="shared" si="11"/>
        <v>1142</v>
      </c>
      <c r="V80" s="170">
        <f t="shared" si="11"/>
        <v>1472</v>
      </c>
    </row>
    <row r="81" spans="1:25" ht="25.5" customHeight="1" thickBot="1" x14ac:dyDescent="0.3">
      <c r="A81" s="177" t="s">
        <v>11</v>
      </c>
      <c r="B81" s="178"/>
      <c r="C81" s="179">
        <f t="shared" ref="C81:T81" si="13">C80+C79+C75+C72+C68+C67+C66+C61+C55+C54+C53+C48+C47+C43+C39+C35+C34+C14+C13+C9+C38</f>
        <v>1701</v>
      </c>
      <c r="D81" s="179">
        <f t="shared" si="13"/>
        <v>4196</v>
      </c>
      <c r="E81" s="179">
        <f t="shared" si="13"/>
        <v>2579</v>
      </c>
      <c r="F81" s="179">
        <f t="shared" si="13"/>
        <v>7763</v>
      </c>
      <c r="G81" s="179">
        <f t="shared" si="13"/>
        <v>5581</v>
      </c>
      <c r="H81" s="179">
        <f t="shared" si="13"/>
        <v>18387</v>
      </c>
      <c r="I81" s="179">
        <f t="shared" si="13"/>
        <v>18175</v>
      </c>
      <c r="J81" s="179">
        <f t="shared" si="13"/>
        <v>54139</v>
      </c>
      <c r="K81" s="179">
        <f t="shared" si="13"/>
        <v>22013</v>
      </c>
      <c r="L81" s="179">
        <f t="shared" si="13"/>
        <v>46796</v>
      </c>
      <c r="M81" s="179">
        <f t="shared" si="13"/>
        <v>25794</v>
      </c>
      <c r="N81" s="179">
        <f t="shared" si="13"/>
        <v>52067</v>
      </c>
      <c r="O81" s="179">
        <f t="shared" si="13"/>
        <v>25063</v>
      </c>
      <c r="P81" s="179">
        <f t="shared" si="13"/>
        <v>36634</v>
      </c>
      <c r="Q81" s="179">
        <f t="shared" si="13"/>
        <v>16197</v>
      </c>
      <c r="R81" s="179">
        <f t="shared" si="13"/>
        <v>26516</v>
      </c>
      <c r="S81" s="179">
        <f t="shared" si="13"/>
        <v>34623</v>
      </c>
      <c r="T81" s="179">
        <f t="shared" si="13"/>
        <v>49696</v>
      </c>
      <c r="U81" s="179">
        <f>C81+E81+G81+I81+K81+M81+O81+Q81+S81</f>
        <v>151726</v>
      </c>
      <c r="V81" s="180">
        <f>D81+F81+H81+J81+L81+N81+P81+R81+T81</f>
        <v>296194</v>
      </c>
      <c r="W81" s="284"/>
      <c r="X81" s="284"/>
      <c r="Y81" s="284"/>
    </row>
    <row r="82" spans="1:25" x14ac:dyDescent="0.25">
      <c r="A82" s="122"/>
      <c r="W82" s="284"/>
      <c r="X82" s="284"/>
      <c r="Y82" s="284"/>
    </row>
    <row r="83" spans="1:25" x14ac:dyDescent="0.25">
      <c r="W83" s="284"/>
      <c r="X83" s="284"/>
      <c r="Y83" s="284"/>
    </row>
    <row r="84" spans="1:25" x14ac:dyDescent="0.25">
      <c r="W84" s="284"/>
      <c r="X84" s="284"/>
      <c r="Y84" s="284"/>
    </row>
    <row r="85" spans="1:25" x14ac:dyDescent="0.25">
      <c r="W85" s="284"/>
      <c r="X85" s="284"/>
      <c r="Y85" s="284"/>
    </row>
    <row r="86" spans="1:25" x14ac:dyDescent="0.25">
      <c r="W86" s="284"/>
      <c r="X86" s="284"/>
      <c r="Y86" s="284"/>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0" fitToHeight="2" orientation="landscape" r:id="rId1"/>
  <headerFooter alignWithMargins="0"/>
  <rowBreaks count="1" manualBreakCount="1">
    <brk id="42" max="21"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P86"/>
  <sheetViews>
    <sheetView view="pageBreakPreview" topLeftCell="I4" zoomScale="71" zoomScaleNormal="75" zoomScaleSheetLayoutView="71" workbookViewId="0">
      <selection sqref="A1:V1"/>
    </sheetView>
  </sheetViews>
  <sheetFormatPr defaultColWidth="26.33203125" defaultRowHeight="13.8" x14ac:dyDescent="0.25"/>
  <cols>
    <col min="1" max="1" width="4.6640625" style="300" customWidth="1"/>
    <col min="2" max="2" width="63.6640625" style="181" customWidth="1"/>
    <col min="3" max="20" width="9.5546875" style="286" customWidth="1"/>
    <col min="21" max="22" width="11.33203125" style="286" customWidth="1"/>
    <col min="23" max="25" width="26.33203125" style="286" customWidth="1"/>
    <col min="26" max="42" width="26.33203125" style="284" customWidth="1"/>
    <col min="43" max="16384" width="26.33203125" style="281"/>
  </cols>
  <sheetData>
    <row r="1" spans="1:42" s="278" customFormat="1" ht="33" customHeight="1" x14ac:dyDescent="0.25">
      <c r="A1" s="580" t="str">
        <f>"Répartition des travailleurs par branche d'activité et par classe d'importance des unités locales au "&amp;Feuil1!A7&amp;" "&amp;Feuil1!A8&amp;" "</f>
        <v xml:space="preserve">Répartition des travailleurs par branche d'activité et par classe d'importance des unités locales au 31 décembre 2022 </v>
      </c>
      <c r="B1" s="581"/>
      <c r="C1" s="581"/>
      <c r="D1" s="581"/>
      <c r="E1" s="581"/>
      <c r="F1" s="581"/>
      <c r="G1" s="581"/>
      <c r="H1" s="581"/>
      <c r="I1" s="581"/>
      <c r="J1" s="581"/>
      <c r="K1" s="581"/>
      <c r="L1" s="581"/>
      <c r="M1" s="582"/>
      <c r="N1" s="582"/>
      <c r="O1" s="582"/>
      <c r="P1" s="582"/>
      <c r="Q1" s="582"/>
      <c r="R1" s="582"/>
      <c r="S1" s="582"/>
      <c r="T1" s="582"/>
      <c r="U1" s="582"/>
      <c r="V1" s="582"/>
      <c r="W1" s="277"/>
      <c r="X1" s="277"/>
      <c r="Y1" s="277"/>
      <c r="Z1" s="277"/>
      <c r="AA1" s="277"/>
      <c r="AB1" s="277"/>
      <c r="AC1" s="277"/>
      <c r="AD1" s="277"/>
      <c r="AE1" s="277"/>
      <c r="AF1" s="277"/>
      <c r="AG1" s="277"/>
      <c r="AH1" s="277"/>
      <c r="AI1" s="277"/>
      <c r="AJ1" s="277"/>
      <c r="AK1" s="277"/>
      <c r="AL1" s="277"/>
      <c r="AM1" s="277"/>
      <c r="AN1" s="277"/>
      <c r="AO1" s="277"/>
      <c r="AP1" s="277"/>
    </row>
    <row r="2" spans="1:42" s="280" customFormat="1" ht="21.9" customHeight="1" x14ac:dyDescent="0.25">
      <c r="A2" s="583" t="s">
        <v>12</v>
      </c>
      <c r="B2" s="584"/>
      <c r="C2" s="584"/>
      <c r="D2" s="584"/>
      <c r="E2" s="584"/>
      <c r="F2" s="584"/>
      <c r="G2" s="584"/>
      <c r="H2" s="584"/>
      <c r="I2" s="584"/>
      <c r="J2" s="584"/>
      <c r="K2" s="584"/>
      <c r="L2" s="584"/>
      <c r="M2" s="584"/>
      <c r="N2" s="584"/>
      <c r="O2" s="584"/>
      <c r="P2" s="584"/>
      <c r="Q2" s="584"/>
      <c r="R2" s="584"/>
      <c r="S2" s="584"/>
      <c r="T2" s="584"/>
      <c r="U2" s="584"/>
      <c r="V2" s="584"/>
      <c r="W2" s="279"/>
      <c r="X2" s="279"/>
      <c r="Y2" s="279"/>
      <c r="Z2" s="279"/>
      <c r="AA2" s="279"/>
      <c r="AB2" s="279"/>
      <c r="AC2" s="279"/>
      <c r="AD2" s="279"/>
      <c r="AE2" s="279"/>
      <c r="AF2" s="279"/>
      <c r="AG2" s="279"/>
      <c r="AH2" s="279"/>
      <c r="AI2" s="279"/>
      <c r="AJ2" s="279"/>
      <c r="AK2" s="279"/>
      <c r="AL2" s="279"/>
      <c r="AM2" s="279"/>
      <c r="AN2" s="279"/>
      <c r="AO2" s="279"/>
      <c r="AP2" s="279"/>
    </row>
    <row r="3" spans="1:42" s="280" customFormat="1" ht="21.9" customHeight="1" x14ac:dyDescent="0.25">
      <c r="A3" s="585" t="s">
        <v>7</v>
      </c>
      <c r="B3" s="586"/>
      <c r="C3" s="586"/>
      <c r="D3" s="586"/>
      <c r="E3" s="586"/>
      <c r="F3" s="586"/>
      <c r="G3" s="586"/>
      <c r="H3" s="586"/>
      <c r="I3" s="586"/>
      <c r="J3" s="586"/>
      <c r="K3" s="586"/>
      <c r="L3" s="586"/>
      <c r="M3" s="586"/>
      <c r="N3" s="586"/>
      <c r="O3" s="586"/>
      <c r="P3" s="586"/>
      <c r="Q3" s="586"/>
      <c r="R3" s="586"/>
      <c r="S3" s="586"/>
      <c r="T3" s="586"/>
      <c r="U3" s="586"/>
      <c r="V3" s="586"/>
      <c r="W3" s="279"/>
      <c r="X3" s="279"/>
      <c r="Y3" s="279"/>
      <c r="Z3" s="279"/>
      <c r="AA3" s="279"/>
      <c r="AB3" s="279"/>
      <c r="AC3" s="279"/>
      <c r="AD3" s="279"/>
      <c r="AE3" s="279"/>
      <c r="AF3" s="279"/>
      <c r="AG3" s="279"/>
      <c r="AH3" s="279"/>
      <c r="AI3" s="279"/>
      <c r="AJ3" s="279"/>
      <c r="AK3" s="279"/>
      <c r="AL3" s="279"/>
      <c r="AM3" s="279"/>
      <c r="AN3" s="279"/>
      <c r="AO3" s="279"/>
      <c r="AP3" s="279"/>
    </row>
    <row r="4" spans="1:42" ht="12" customHeight="1" x14ac:dyDescent="0.25">
      <c r="A4" s="281"/>
      <c r="B4" s="281"/>
      <c r="C4" s="282"/>
      <c r="D4" s="282"/>
      <c r="E4" s="283"/>
      <c r="F4" s="283"/>
      <c r="G4" s="283"/>
      <c r="H4" s="283"/>
      <c r="I4" s="283"/>
      <c r="J4" s="283"/>
      <c r="K4" s="283"/>
      <c r="L4" s="283"/>
      <c r="M4" s="283"/>
      <c r="N4" s="283"/>
      <c r="O4" s="283"/>
      <c r="P4" s="283"/>
      <c r="Q4" s="283"/>
      <c r="R4" s="283"/>
      <c r="S4" s="283"/>
      <c r="T4" s="283"/>
      <c r="U4" s="283"/>
      <c r="V4" s="283"/>
      <c r="W4" s="284"/>
      <c r="X4" s="284"/>
      <c r="Y4" s="284"/>
    </row>
    <row r="5" spans="1:42" ht="18.899999999999999" customHeight="1" thickBot="1" x14ac:dyDescent="0.3">
      <c r="A5" s="587" t="s">
        <v>239</v>
      </c>
      <c r="B5" s="588"/>
      <c r="C5" s="285"/>
      <c r="D5" s="285"/>
      <c r="W5" s="284"/>
      <c r="X5" s="284"/>
      <c r="Y5" s="284"/>
    </row>
    <row r="6" spans="1:42" ht="27.9" customHeight="1" x14ac:dyDescent="0.25">
      <c r="A6" s="569" t="s">
        <v>87</v>
      </c>
      <c r="B6" s="570"/>
      <c r="C6" s="591" t="s">
        <v>225</v>
      </c>
      <c r="D6" s="592"/>
      <c r="E6" s="592"/>
      <c r="F6" s="592"/>
      <c r="G6" s="592"/>
      <c r="H6" s="592"/>
      <c r="I6" s="592"/>
      <c r="J6" s="592"/>
      <c r="K6" s="592"/>
      <c r="L6" s="592"/>
      <c r="M6" s="592"/>
      <c r="N6" s="592"/>
      <c r="O6" s="592"/>
      <c r="P6" s="592"/>
      <c r="Q6" s="592"/>
      <c r="R6" s="592"/>
      <c r="S6" s="592"/>
      <c r="T6" s="593"/>
      <c r="U6" s="594" t="s">
        <v>11</v>
      </c>
      <c r="V6" s="595"/>
      <c r="W6" s="284"/>
      <c r="X6" s="284"/>
      <c r="Y6" s="284"/>
    </row>
    <row r="7" spans="1:42" ht="45" customHeight="1" x14ac:dyDescent="0.25">
      <c r="A7" s="589"/>
      <c r="B7" s="590"/>
      <c r="C7" s="578" t="s">
        <v>19</v>
      </c>
      <c r="D7" s="579"/>
      <c r="E7" s="578" t="s">
        <v>226</v>
      </c>
      <c r="F7" s="579"/>
      <c r="G7" s="578" t="s">
        <v>227</v>
      </c>
      <c r="H7" s="579"/>
      <c r="I7" s="578" t="s">
        <v>228</v>
      </c>
      <c r="J7" s="579"/>
      <c r="K7" s="578" t="s">
        <v>229</v>
      </c>
      <c r="L7" s="579"/>
      <c r="M7" s="578" t="s">
        <v>230</v>
      </c>
      <c r="N7" s="579"/>
      <c r="O7" s="578" t="s">
        <v>231</v>
      </c>
      <c r="P7" s="579"/>
      <c r="Q7" s="578" t="s">
        <v>232</v>
      </c>
      <c r="R7" s="579"/>
      <c r="S7" s="578" t="s">
        <v>233</v>
      </c>
      <c r="T7" s="579"/>
      <c r="U7" s="596"/>
      <c r="V7" s="597"/>
      <c r="W7" s="284"/>
      <c r="X7" s="284"/>
      <c r="Y7" s="284"/>
    </row>
    <row r="8" spans="1:42" ht="35.1" customHeight="1" x14ac:dyDescent="0.25">
      <c r="A8" s="571"/>
      <c r="B8" s="572"/>
      <c r="C8" s="287" t="s">
        <v>9</v>
      </c>
      <c r="D8" s="288" t="s">
        <v>10</v>
      </c>
      <c r="E8" s="287" t="s">
        <v>9</v>
      </c>
      <c r="F8" s="288" t="s">
        <v>10</v>
      </c>
      <c r="G8" s="287" t="s">
        <v>9</v>
      </c>
      <c r="H8" s="288" t="s">
        <v>10</v>
      </c>
      <c r="I8" s="287" t="s">
        <v>9</v>
      </c>
      <c r="J8" s="288" t="s">
        <v>10</v>
      </c>
      <c r="K8" s="287" t="s">
        <v>9</v>
      </c>
      <c r="L8" s="288" t="s">
        <v>10</v>
      </c>
      <c r="M8" s="287" t="s">
        <v>9</v>
      </c>
      <c r="N8" s="288" t="s">
        <v>10</v>
      </c>
      <c r="O8" s="287" t="s">
        <v>9</v>
      </c>
      <c r="P8" s="288" t="s">
        <v>10</v>
      </c>
      <c r="Q8" s="287" t="s">
        <v>9</v>
      </c>
      <c r="R8" s="288" t="s">
        <v>10</v>
      </c>
      <c r="S8" s="287" t="s">
        <v>9</v>
      </c>
      <c r="T8" s="288" t="s">
        <v>10</v>
      </c>
      <c r="U8" s="287" t="s">
        <v>9</v>
      </c>
      <c r="V8" s="289" t="s">
        <v>10</v>
      </c>
      <c r="W8" s="284"/>
      <c r="X8" s="284"/>
      <c r="Y8" s="284"/>
    </row>
    <row r="9" spans="1:42" s="257" customFormat="1" ht="25.5" customHeight="1" x14ac:dyDescent="0.35">
      <c r="A9" s="162" t="s">
        <v>88</v>
      </c>
      <c r="B9" s="163" t="s">
        <v>89</v>
      </c>
      <c r="C9" s="164">
        <f>SUM(C10:C12)</f>
        <v>0</v>
      </c>
      <c r="D9" s="164">
        <f t="shared" ref="D9:T9" si="0">SUM(D10:D12)</f>
        <v>0</v>
      </c>
      <c r="E9" s="164">
        <f t="shared" si="0"/>
        <v>0</v>
      </c>
      <c r="F9" s="164">
        <f t="shared" si="0"/>
        <v>0</v>
      </c>
      <c r="G9" s="164">
        <f t="shared" si="0"/>
        <v>0</v>
      </c>
      <c r="H9" s="164">
        <f t="shared" si="0"/>
        <v>0</v>
      </c>
      <c r="I9" s="164">
        <f t="shared" si="0"/>
        <v>0</v>
      </c>
      <c r="J9" s="164">
        <f t="shared" si="0"/>
        <v>0</v>
      </c>
      <c r="K9" s="164">
        <f t="shared" si="0"/>
        <v>0</v>
      </c>
      <c r="L9" s="164">
        <f t="shared" si="0"/>
        <v>0</v>
      </c>
      <c r="M9" s="164">
        <f t="shared" si="0"/>
        <v>0</v>
      </c>
      <c r="N9" s="164">
        <f t="shared" si="0"/>
        <v>0</v>
      </c>
      <c r="O9" s="164">
        <f t="shared" si="0"/>
        <v>0</v>
      </c>
      <c r="P9" s="164">
        <f t="shared" si="0"/>
        <v>0</v>
      </c>
      <c r="Q9" s="164">
        <f t="shared" si="0"/>
        <v>0</v>
      </c>
      <c r="R9" s="164">
        <f t="shared" si="0"/>
        <v>0</v>
      </c>
      <c r="S9" s="164">
        <f t="shared" si="0"/>
        <v>0</v>
      </c>
      <c r="T9" s="164">
        <f t="shared" si="0"/>
        <v>0</v>
      </c>
      <c r="U9" s="164">
        <f>C9+E9+G9+I9+K9+M9+O9+Q9+S9</f>
        <v>0</v>
      </c>
      <c r="V9" s="165">
        <f>D9+F9+H9+J9+L9+N9+P9+R9+T9</f>
        <v>0</v>
      </c>
      <c r="W9" s="290"/>
      <c r="X9" s="291"/>
      <c r="Y9" s="291"/>
      <c r="Z9" s="291"/>
      <c r="AA9" s="291"/>
      <c r="AB9" s="291"/>
      <c r="AC9" s="291"/>
      <c r="AD9" s="291"/>
      <c r="AE9" s="291"/>
      <c r="AF9" s="291"/>
      <c r="AG9" s="291"/>
      <c r="AH9" s="291"/>
      <c r="AI9" s="291"/>
      <c r="AJ9" s="291"/>
      <c r="AK9" s="291"/>
      <c r="AL9" s="291"/>
      <c r="AM9" s="291"/>
      <c r="AN9" s="291"/>
      <c r="AO9" s="291"/>
      <c r="AP9" s="291"/>
    </row>
    <row r="10" spans="1:42" ht="18.899999999999999" customHeight="1" x14ac:dyDescent="0.35">
      <c r="A10" s="162"/>
      <c r="B10" s="166" t="s">
        <v>90</v>
      </c>
      <c r="C10" s="167">
        <v>0</v>
      </c>
      <c r="D10" s="167">
        <v>0</v>
      </c>
      <c r="E10" s="167">
        <v>0</v>
      </c>
      <c r="F10" s="167">
        <v>0</v>
      </c>
      <c r="G10" s="167">
        <v>0</v>
      </c>
      <c r="H10" s="167">
        <v>0</v>
      </c>
      <c r="I10" s="167">
        <v>0</v>
      </c>
      <c r="J10" s="167">
        <v>0</v>
      </c>
      <c r="K10" s="167">
        <v>0</v>
      </c>
      <c r="L10" s="167">
        <v>0</v>
      </c>
      <c r="M10" s="167">
        <v>0</v>
      </c>
      <c r="N10" s="167">
        <v>0</v>
      </c>
      <c r="O10" s="167">
        <v>0</v>
      </c>
      <c r="P10" s="167">
        <v>0</v>
      </c>
      <c r="Q10" s="167">
        <v>0</v>
      </c>
      <c r="R10" s="167">
        <v>0</v>
      </c>
      <c r="S10" s="167">
        <v>0</v>
      </c>
      <c r="T10" s="167">
        <v>0</v>
      </c>
      <c r="U10" s="167">
        <f t="shared" ref="U10:V73" si="1">C10+E10+G10+I10+K10+M10+O10+Q10+S10</f>
        <v>0</v>
      </c>
      <c r="V10" s="168">
        <f t="shared" si="1"/>
        <v>0</v>
      </c>
      <c r="W10" s="292"/>
      <c r="X10" s="292"/>
      <c r="Y10" s="292"/>
      <c r="Z10" s="292"/>
      <c r="AA10" s="292"/>
      <c r="AB10" s="292"/>
      <c r="AC10" s="292"/>
      <c r="AD10" s="292"/>
      <c r="AE10" s="292"/>
      <c r="AF10" s="292"/>
      <c r="AG10" s="292"/>
      <c r="AH10" s="292"/>
      <c r="AI10" s="292"/>
      <c r="AJ10" s="292"/>
      <c r="AK10" s="292"/>
      <c r="AL10" s="292"/>
      <c r="AM10" s="292"/>
      <c r="AN10" s="292"/>
      <c r="AO10" s="292"/>
      <c r="AP10" s="292"/>
    </row>
    <row r="11" spans="1:42" ht="18.899999999999999" customHeight="1" x14ac:dyDescent="0.35">
      <c r="A11" s="162"/>
      <c r="B11" s="166" t="s">
        <v>91</v>
      </c>
      <c r="C11" s="167">
        <v>0</v>
      </c>
      <c r="D11" s="167">
        <v>0</v>
      </c>
      <c r="E11" s="167">
        <v>0</v>
      </c>
      <c r="F11" s="167">
        <v>0</v>
      </c>
      <c r="G11" s="167">
        <v>0</v>
      </c>
      <c r="H11" s="167">
        <v>0</v>
      </c>
      <c r="I11" s="167">
        <v>0</v>
      </c>
      <c r="J11" s="167">
        <v>0</v>
      </c>
      <c r="K11" s="167">
        <v>0</v>
      </c>
      <c r="L11" s="167">
        <v>0</v>
      </c>
      <c r="M11" s="167">
        <v>0</v>
      </c>
      <c r="N11" s="167">
        <v>0</v>
      </c>
      <c r="O11" s="167">
        <v>0</v>
      </c>
      <c r="P11" s="167">
        <v>0</v>
      </c>
      <c r="Q11" s="167">
        <v>0</v>
      </c>
      <c r="R11" s="167">
        <v>0</v>
      </c>
      <c r="S11" s="167">
        <v>0</v>
      </c>
      <c r="T11" s="167">
        <v>0</v>
      </c>
      <c r="U11" s="167">
        <f t="shared" si="1"/>
        <v>0</v>
      </c>
      <c r="V11" s="168">
        <f t="shared" si="1"/>
        <v>0</v>
      </c>
      <c r="W11" s="290"/>
      <c r="X11" s="291"/>
      <c r="Y11" s="291"/>
      <c r="Z11" s="291"/>
      <c r="AA11" s="291"/>
      <c r="AB11" s="291"/>
      <c r="AC11" s="291"/>
      <c r="AD11" s="291"/>
      <c r="AE11" s="291"/>
      <c r="AF11" s="291"/>
      <c r="AG11" s="291"/>
      <c r="AH11" s="291"/>
      <c r="AI11" s="291"/>
      <c r="AJ11" s="291"/>
      <c r="AK11" s="291"/>
      <c r="AL11" s="291"/>
      <c r="AM11" s="291"/>
      <c r="AN11" s="291"/>
      <c r="AO11" s="291"/>
      <c r="AP11" s="291"/>
    </row>
    <row r="12" spans="1:42" s="257" customFormat="1" ht="21" customHeight="1" x14ac:dyDescent="0.35">
      <c r="A12" s="162"/>
      <c r="B12" s="166" t="s">
        <v>92</v>
      </c>
      <c r="C12" s="167">
        <v>0</v>
      </c>
      <c r="D12" s="167">
        <v>0</v>
      </c>
      <c r="E12" s="167">
        <v>0</v>
      </c>
      <c r="F12" s="167">
        <v>0</v>
      </c>
      <c r="G12" s="167">
        <v>0</v>
      </c>
      <c r="H12" s="167">
        <v>0</v>
      </c>
      <c r="I12" s="167">
        <v>0</v>
      </c>
      <c r="J12" s="167">
        <v>0</v>
      </c>
      <c r="K12" s="167">
        <v>0</v>
      </c>
      <c r="L12" s="167">
        <v>0</v>
      </c>
      <c r="M12" s="167">
        <v>0</v>
      </c>
      <c r="N12" s="167">
        <v>0</v>
      </c>
      <c r="O12" s="167">
        <v>0</v>
      </c>
      <c r="P12" s="167">
        <v>0</v>
      </c>
      <c r="Q12" s="167">
        <v>0</v>
      </c>
      <c r="R12" s="167">
        <v>0</v>
      </c>
      <c r="S12" s="167">
        <v>0</v>
      </c>
      <c r="T12" s="167">
        <v>0</v>
      </c>
      <c r="U12" s="167">
        <f t="shared" si="1"/>
        <v>0</v>
      </c>
      <c r="V12" s="168">
        <f t="shared" si="1"/>
        <v>0</v>
      </c>
      <c r="W12" s="293"/>
      <c r="X12" s="293"/>
      <c r="Y12" s="293"/>
      <c r="Z12" s="293"/>
      <c r="AA12" s="293"/>
      <c r="AB12" s="293"/>
      <c r="AC12" s="293"/>
      <c r="AD12" s="293"/>
      <c r="AE12" s="293"/>
      <c r="AF12" s="293"/>
      <c r="AG12" s="293"/>
      <c r="AH12" s="293"/>
      <c r="AI12" s="293"/>
      <c r="AJ12" s="293"/>
      <c r="AK12" s="293"/>
      <c r="AL12" s="293"/>
      <c r="AM12" s="293"/>
      <c r="AN12" s="293"/>
      <c r="AO12" s="293"/>
      <c r="AP12" s="293"/>
    </row>
    <row r="13" spans="1:42" s="257" customFormat="1" ht="25.5" customHeight="1" x14ac:dyDescent="0.35">
      <c r="A13" s="162" t="s">
        <v>93</v>
      </c>
      <c r="B13" s="163" t="s">
        <v>94</v>
      </c>
      <c r="C13" s="169">
        <v>0</v>
      </c>
      <c r="D13" s="169">
        <v>0</v>
      </c>
      <c r="E13" s="169">
        <v>0</v>
      </c>
      <c r="F13" s="169">
        <v>0</v>
      </c>
      <c r="G13" s="169">
        <v>0</v>
      </c>
      <c r="H13" s="169">
        <v>0</v>
      </c>
      <c r="I13" s="169">
        <v>0</v>
      </c>
      <c r="J13" s="169">
        <v>0</v>
      </c>
      <c r="K13" s="169">
        <v>0</v>
      </c>
      <c r="L13" s="169">
        <v>0</v>
      </c>
      <c r="M13" s="169">
        <v>0</v>
      </c>
      <c r="N13" s="169">
        <v>0</v>
      </c>
      <c r="O13" s="169">
        <v>0</v>
      </c>
      <c r="P13" s="169">
        <v>0</v>
      </c>
      <c r="Q13" s="169">
        <v>0</v>
      </c>
      <c r="R13" s="169">
        <v>0</v>
      </c>
      <c r="S13" s="169">
        <v>0</v>
      </c>
      <c r="T13" s="169">
        <v>0</v>
      </c>
      <c r="U13" s="169">
        <f t="shared" si="1"/>
        <v>0</v>
      </c>
      <c r="V13" s="170">
        <f t="shared" si="1"/>
        <v>0</v>
      </c>
      <c r="W13" s="292"/>
      <c r="X13" s="292"/>
      <c r="Y13" s="292"/>
      <c r="Z13" s="292"/>
      <c r="AA13" s="292"/>
      <c r="AB13" s="292"/>
      <c r="AC13" s="292"/>
      <c r="AD13" s="292"/>
      <c r="AE13" s="292"/>
      <c r="AF13" s="292"/>
      <c r="AG13" s="292"/>
      <c r="AH13" s="292"/>
      <c r="AI13" s="292"/>
      <c r="AJ13" s="292"/>
      <c r="AK13" s="292"/>
      <c r="AL13" s="292"/>
      <c r="AM13" s="292"/>
      <c r="AN13" s="292"/>
      <c r="AO13" s="292"/>
      <c r="AP13" s="292"/>
    </row>
    <row r="14" spans="1:42" ht="25.5" customHeight="1" x14ac:dyDescent="0.35">
      <c r="A14" s="162" t="s">
        <v>95</v>
      </c>
      <c r="B14" s="163" t="s">
        <v>96</v>
      </c>
      <c r="C14" s="169">
        <f>SUM(C15:C33)</f>
        <v>2</v>
      </c>
      <c r="D14" s="169">
        <f t="shared" ref="D14:T14" si="2">SUM(D15:D33)</f>
        <v>0</v>
      </c>
      <c r="E14" s="169">
        <f t="shared" si="2"/>
        <v>0</v>
      </c>
      <c r="F14" s="169">
        <f t="shared" si="2"/>
        <v>0</v>
      </c>
      <c r="G14" s="169">
        <f t="shared" si="2"/>
        <v>0</v>
      </c>
      <c r="H14" s="169">
        <f t="shared" si="2"/>
        <v>0</v>
      </c>
      <c r="I14" s="169">
        <f t="shared" si="2"/>
        <v>43</v>
      </c>
      <c r="J14" s="169">
        <f t="shared" si="2"/>
        <v>6</v>
      </c>
      <c r="K14" s="169">
        <f t="shared" si="2"/>
        <v>0</v>
      </c>
      <c r="L14" s="169">
        <f t="shared" si="2"/>
        <v>0</v>
      </c>
      <c r="M14" s="169">
        <f t="shared" si="2"/>
        <v>0</v>
      </c>
      <c r="N14" s="169">
        <f t="shared" si="2"/>
        <v>0</v>
      </c>
      <c r="O14" s="169">
        <f t="shared" si="2"/>
        <v>929</v>
      </c>
      <c r="P14" s="169">
        <f t="shared" si="2"/>
        <v>35</v>
      </c>
      <c r="Q14" s="169">
        <f t="shared" si="2"/>
        <v>537</v>
      </c>
      <c r="R14" s="169">
        <f t="shared" si="2"/>
        <v>14</v>
      </c>
      <c r="S14" s="169">
        <f t="shared" si="2"/>
        <v>1133</v>
      </c>
      <c r="T14" s="169">
        <f t="shared" si="2"/>
        <v>34</v>
      </c>
      <c r="U14" s="169">
        <f t="shared" si="1"/>
        <v>2644</v>
      </c>
      <c r="V14" s="170">
        <f t="shared" si="1"/>
        <v>89</v>
      </c>
      <c r="W14" s="292"/>
      <c r="X14" s="292"/>
      <c r="Y14" s="292"/>
      <c r="Z14" s="292"/>
      <c r="AA14" s="292"/>
      <c r="AB14" s="292"/>
      <c r="AC14" s="292"/>
      <c r="AD14" s="292"/>
      <c r="AE14" s="292"/>
      <c r="AF14" s="292"/>
      <c r="AG14" s="292"/>
      <c r="AH14" s="292"/>
      <c r="AI14" s="292"/>
      <c r="AJ14" s="292"/>
      <c r="AK14" s="292"/>
      <c r="AL14" s="292"/>
      <c r="AM14" s="292"/>
      <c r="AN14" s="292"/>
      <c r="AO14" s="292"/>
      <c r="AP14" s="292"/>
    </row>
    <row r="15" spans="1:42" ht="21" customHeight="1" x14ac:dyDescent="0.35">
      <c r="A15" s="171"/>
      <c r="B15" s="172" t="s">
        <v>97</v>
      </c>
      <c r="C15" s="167">
        <v>0</v>
      </c>
      <c r="D15" s="167">
        <v>0</v>
      </c>
      <c r="E15" s="167">
        <v>0</v>
      </c>
      <c r="F15" s="167">
        <v>0</v>
      </c>
      <c r="G15" s="167">
        <v>0</v>
      </c>
      <c r="H15" s="167">
        <v>0</v>
      </c>
      <c r="I15" s="167">
        <v>0</v>
      </c>
      <c r="J15" s="167">
        <v>0</v>
      </c>
      <c r="K15" s="167">
        <v>0</v>
      </c>
      <c r="L15" s="167">
        <v>0</v>
      </c>
      <c r="M15" s="167">
        <v>0</v>
      </c>
      <c r="N15" s="167">
        <v>0</v>
      </c>
      <c r="O15" s="167">
        <v>0</v>
      </c>
      <c r="P15" s="167">
        <v>0</v>
      </c>
      <c r="Q15" s="167">
        <v>0</v>
      </c>
      <c r="R15" s="167">
        <v>0</v>
      </c>
      <c r="S15" s="167">
        <v>0</v>
      </c>
      <c r="T15" s="167">
        <v>0</v>
      </c>
      <c r="U15" s="167">
        <f t="shared" si="1"/>
        <v>0</v>
      </c>
      <c r="V15" s="168">
        <f t="shared" si="1"/>
        <v>0</v>
      </c>
      <c r="W15" s="292"/>
      <c r="X15" s="292"/>
      <c r="Y15" s="292"/>
      <c r="Z15" s="292"/>
      <c r="AA15" s="292"/>
      <c r="AB15" s="292"/>
      <c r="AC15" s="292"/>
      <c r="AD15" s="292"/>
      <c r="AE15" s="292"/>
      <c r="AF15" s="292"/>
      <c r="AG15" s="292"/>
      <c r="AH15" s="292"/>
      <c r="AI15" s="292"/>
      <c r="AJ15" s="292"/>
      <c r="AK15" s="292"/>
      <c r="AL15" s="292"/>
      <c r="AM15" s="292"/>
      <c r="AN15" s="292"/>
      <c r="AO15" s="292"/>
      <c r="AP15" s="292"/>
    </row>
    <row r="16" spans="1:42" s="257" customFormat="1" ht="21" customHeight="1" x14ac:dyDescent="0.35">
      <c r="A16" s="171"/>
      <c r="B16" s="172" t="s">
        <v>98</v>
      </c>
      <c r="C16" s="167">
        <v>0</v>
      </c>
      <c r="D16" s="167">
        <v>0</v>
      </c>
      <c r="E16" s="167">
        <v>0</v>
      </c>
      <c r="F16" s="167">
        <v>0</v>
      </c>
      <c r="G16" s="167">
        <v>0</v>
      </c>
      <c r="H16" s="167">
        <v>0</v>
      </c>
      <c r="I16" s="167">
        <v>0</v>
      </c>
      <c r="J16" s="167">
        <v>0</v>
      </c>
      <c r="K16" s="167">
        <v>0</v>
      </c>
      <c r="L16" s="167">
        <v>0</v>
      </c>
      <c r="M16" s="167">
        <v>0</v>
      </c>
      <c r="N16" s="167">
        <v>0</v>
      </c>
      <c r="O16" s="167">
        <v>0</v>
      </c>
      <c r="P16" s="167">
        <v>0</v>
      </c>
      <c r="Q16" s="167">
        <v>0</v>
      </c>
      <c r="R16" s="167">
        <v>0</v>
      </c>
      <c r="S16" s="167">
        <v>0</v>
      </c>
      <c r="T16" s="167">
        <v>0</v>
      </c>
      <c r="U16" s="167">
        <f t="shared" si="1"/>
        <v>0</v>
      </c>
      <c r="V16" s="168">
        <f t="shared" si="1"/>
        <v>0</v>
      </c>
      <c r="W16" s="293"/>
      <c r="X16" s="293"/>
      <c r="Y16" s="293"/>
      <c r="Z16" s="293"/>
      <c r="AA16" s="293"/>
      <c r="AB16" s="293"/>
      <c r="AC16" s="293"/>
      <c r="AD16" s="293"/>
      <c r="AE16" s="293"/>
      <c r="AF16" s="293"/>
      <c r="AG16" s="293"/>
      <c r="AH16" s="293"/>
      <c r="AI16" s="293"/>
      <c r="AJ16" s="293"/>
      <c r="AK16" s="293"/>
      <c r="AL16" s="293"/>
      <c r="AM16" s="293"/>
      <c r="AN16" s="293"/>
      <c r="AO16" s="293"/>
      <c r="AP16" s="293"/>
    </row>
    <row r="17" spans="1:42" ht="21" customHeight="1" x14ac:dyDescent="0.35">
      <c r="A17" s="171"/>
      <c r="B17" s="172" t="s">
        <v>99</v>
      </c>
      <c r="C17" s="167">
        <v>0</v>
      </c>
      <c r="D17" s="167">
        <v>0</v>
      </c>
      <c r="E17" s="167">
        <v>0</v>
      </c>
      <c r="F17" s="167">
        <v>0</v>
      </c>
      <c r="G17" s="167">
        <v>0</v>
      </c>
      <c r="H17" s="167">
        <v>0</v>
      </c>
      <c r="I17" s="167">
        <v>0</v>
      </c>
      <c r="J17" s="167">
        <v>0</v>
      </c>
      <c r="K17" s="167">
        <v>0</v>
      </c>
      <c r="L17" s="167">
        <v>0</v>
      </c>
      <c r="M17" s="167">
        <v>0</v>
      </c>
      <c r="N17" s="167">
        <v>0</v>
      </c>
      <c r="O17" s="167">
        <v>0</v>
      </c>
      <c r="P17" s="167">
        <v>0</v>
      </c>
      <c r="Q17" s="167">
        <v>0</v>
      </c>
      <c r="R17" s="167">
        <v>0</v>
      </c>
      <c r="S17" s="167">
        <v>0</v>
      </c>
      <c r="T17" s="167">
        <v>0</v>
      </c>
      <c r="U17" s="167">
        <f t="shared" si="1"/>
        <v>0</v>
      </c>
      <c r="V17" s="168">
        <f t="shared" si="1"/>
        <v>0</v>
      </c>
      <c r="W17" s="292"/>
      <c r="X17" s="292"/>
      <c r="Y17" s="292"/>
      <c r="Z17" s="292"/>
      <c r="AA17" s="292"/>
      <c r="AB17" s="292"/>
      <c r="AC17" s="292"/>
      <c r="AD17" s="292"/>
      <c r="AE17" s="292"/>
      <c r="AF17" s="292"/>
      <c r="AG17" s="292"/>
      <c r="AH17" s="292"/>
      <c r="AI17" s="292"/>
      <c r="AJ17" s="292"/>
      <c r="AK17" s="292"/>
      <c r="AL17" s="292"/>
      <c r="AM17" s="292"/>
      <c r="AN17" s="292"/>
      <c r="AO17" s="292"/>
      <c r="AP17" s="292"/>
    </row>
    <row r="18" spans="1:42" ht="21" customHeight="1" x14ac:dyDescent="0.35">
      <c r="A18" s="171"/>
      <c r="B18" s="172" t="s">
        <v>100</v>
      </c>
      <c r="C18" s="167">
        <v>0</v>
      </c>
      <c r="D18" s="167">
        <v>0</v>
      </c>
      <c r="E18" s="167">
        <v>0</v>
      </c>
      <c r="F18" s="167">
        <v>0</v>
      </c>
      <c r="G18" s="167">
        <v>0</v>
      </c>
      <c r="H18" s="167">
        <v>0</v>
      </c>
      <c r="I18" s="167">
        <v>0</v>
      </c>
      <c r="J18" s="167">
        <v>0</v>
      </c>
      <c r="K18" s="167">
        <v>0</v>
      </c>
      <c r="L18" s="167">
        <v>0</v>
      </c>
      <c r="M18" s="167">
        <v>0</v>
      </c>
      <c r="N18" s="167">
        <v>0</v>
      </c>
      <c r="O18" s="167">
        <v>0</v>
      </c>
      <c r="P18" s="167">
        <v>0</v>
      </c>
      <c r="Q18" s="167">
        <v>0</v>
      </c>
      <c r="R18" s="167">
        <v>0</v>
      </c>
      <c r="S18" s="167">
        <v>0</v>
      </c>
      <c r="T18" s="167">
        <v>0</v>
      </c>
      <c r="U18" s="167">
        <f t="shared" si="1"/>
        <v>0</v>
      </c>
      <c r="V18" s="168">
        <f t="shared" si="1"/>
        <v>0</v>
      </c>
      <c r="W18" s="292"/>
      <c r="X18" s="292"/>
      <c r="Y18" s="292"/>
      <c r="Z18" s="292"/>
      <c r="AA18" s="292"/>
      <c r="AB18" s="292"/>
      <c r="AC18" s="292"/>
      <c r="AD18" s="292"/>
      <c r="AE18" s="292"/>
      <c r="AF18" s="292"/>
      <c r="AG18" s="292"/>
      <c r="AH18" s="292"/>
      <c r="AI18" s="292"/>
      <c r="AJ18" s="292"/>
      <c r="AK18" s="292"/>
      <c r="AL18" s="292"/>
      <c r="AM18" s="292"/>
      <c r="AN18" s="292"/>
      <c r="AO18" s="292"/>
      <c r="AP18" s="292"/>
    </row>
    <row r="19" spans="1:42" ht="21" customHeight="1" x14ac:dyDescent="0.35">
      <c r="A19" s="171"/>
      <c r="B19" s="172" t="s">
        <v>101</v>
      </c>
      <c r="C19" s="167">
        <v>0</v>
      </c>
      <c r="D19" s="167">
        <v>0</v>
      </c>
      <c r="E19" s="167">
        <v>0</v>
      </c>
      <c r="F19" s="167">
        <v>0</v>
      </c>
      <c r="G19" s="167">
        <v>0</v>
      </c>
      <c r="H19" s="167">
        <v>0</v>
      </c>
      <c r="I19" s="167">
        <v>0</v>
      </c>
      <c r="J19" s="167">
        <v>0</v>
      </c>
      <c r="K19" s="167">
        <v>0</v>
      </c>
      <c r="L19" s="167">
        <v>0</v>
      </c>
      <c r="M19" s="167">
        <v>0</v>
      </c>
      <c r="N19" s="167">
        <v>0</v>
      </c>
      <c r="O19" s="167">
        <v>0</v>
      </c>
      <c r="P19" s="167">
        <v>0</v>
      </c>
      <c r="Q19" s="167">
        <v>0</v>
      </c>
      <c r="R19" s="167">
        <v>0</v>
      </c>
      <c r="S19" s="167">
        <v>0</v>
      </c>
      <c r="T19" s="167">
        <v>0</v>
      </c>
      <c r="U19" s="167">
        <f t="shared" si="1"/>
        <v>0</v>
      </c>
      <c r="V19" s="168">
        <f t="shared" si="1"/>
        <v>0</v>
      </c>
      <c r="W19" s="293"/>
      <c r="X19" s="293"/>
      <c r="Y19" s="293"/>
      <c r="Z19" s="293"/>
      <c r="AA19" s="293"/>
      <c r="AB19" s="293"/>
      <c r="AC19" s="293"/>
      <c r="AD19" s="293"/>
      <c r="AE19" s="293"/>
      <c r="AF19" s="293"/>
      <c r="AG19" s="293"/>
      <c r="AH19" s="293"/>
      <c r="AI19" s="293"/>
      <c r="AJ19" s="293"/>
      <c r="AK19" s="293"/>
      <c r="AL19" s="293"/>
      <c r="AM19" s="293"/>
      <c r="AN19" s="293"/>
      <c r="AO19" s="293"/>
      <c r="AP19" s="293"/>
    </row>
    <row r="20" spans="1:42" ht="21" customHeight="1" x14ac:dyDescent="0.35">
      <c r="A20" s="171"/>
      <c r="B20" s="172" t="s">
        <v>102</v>
      </c>
      <c r="C20" s="167">
        <v>0</v>
      </c>
      <c r="D20" s="167">
        <v>0</v>
      </c>
      <c r="E20" s="167">
        <v>0</v>
      </c>
      <c r="F20" s="167">
        <v>0</v>
      </c>
      <c r="G20" s="167">
        <v>0</v>
      </c>
      <c r="H20" s="167">
        <v>0</v>
      </c>
      <c r="I20" s="167">
        <v>0</v>
      </c>
      <c r="J20" s="167">
        <v>0</v>
      </c>
      <c r="K20" s="167">
        <v>0</v>
      </c>
      <c r="L20" s="167">
        <v>0</v>
      </c>
      <c r="M20" s="167">
        <v>0</v>
      </c>
      <c r="N20" s="167">
        <v>0</v>
      </c>
      <c r="O20" s="167">
        <v>0</v>
      </c>
      <c r="P20" s="167">
        <v>0</v>
      </c>
      <c r="Q20" s="167">
        <v>0</v>
      </c>
      <c r="R20" s="167">
        <v>0</v>
      </c>
      <c r="S20" s="167">
        <v>0</v>
      </c>
      <c r="T20" s="167">
        <v>0</v>
      </c>
      <c r="U20" s="167">
        <f t="shared" si="1"/>
        <v>0</v>
      </c>
      <c r="V20" s="168">
        <f t="shared" si="1"/>
        <v>0</v>
      </c>
      <c r="W20" s="292"/>
      <c r="X20" s="292"/>
      <c r="Y20" s="292"/>
      <c r="Z20" s="292"/>
      <c r="AA20" s="292"/>
      <c r="AB20" s="292"/>
      <c r="AC20" s="292"/>
      <c r="AD20" s="292"/>
      <c r="AE20" s="292"/>
      <c r="AF20" s="292"/>
      <c r="AG20" s="292"/>
      <c r="AH20" s="292"/>
      <c r="AI20" s="292"/>
      <c r="AJ20" s="292"/>
      <c r="AK20" s="292"/>
      <c r="AL20" s="292"/>
      <c r="AM20" s="292"/>
      <c r="AN20" s="292"/>
      <c r="AO20" s="292"/>
      <c r="AP20" s="292"/>
    </row>
    <row r="21" spans="1:42" ht="21" customHeight="1" x14ac:dyDescent="0.35">
      <c r="A21" s="171"/>
      <c r="B21" s="172" t="s">
        <v>103</v>
      </c>
      <c r="C21" s="167">
        <v>0</v>
      </c>
      <c r="D21" s="167">
        <v>0</v>
      </c>
      <c r="E21" s="167">
        <v>0</v>
      </c>
      <c r="F21" s="167">
        <v>0</v>
      </c>
      <c r="G21" s="167">
        <v>0</v>
      </c>
      <c r="H21" s="167">
        <v>0</v>
      </c>
      <c r="I21" s="167">
        <v>0</v>
      </c>
      <c r="J21" s="167">
        <v>0</v>
      </c>
      <c r="K21" s="167">
        <v>0</v>
      </c>
      <c r="L21" s="167">
        <v>0</v>
      </c>
      <c r="M21" s="167">
        <v>0</v>
      </c>
      <c r="N21" s="167">
        <v>0</v>
      </c>
      <c r="O21" s="167">
        <v>0</v>
      </c>
      <c r="P21" s="167">
        <v>0</v>
      </c>
      <c r="Q21" s="167">
        <v>0</v>
      </c>
      <c r="R21" s="167">
        <v>0</v>
      </c>
      <c r="S21" s="167">
        <v>0</v>
      </c>
      <c r="T21" s="167">
        <v>0</v>
      </c>
      <c r="U21" s="167">
        <f t="shared" si="1"/>
        <v>0</v>
      </c>
      <c r="V21" s="168">
        <f t="shared" si="1"/>
        <v>0</v>
      </c>
      <c r="W21" s="292"/>
      <c r="X21" s="292"/>
      <c r="Y21" s="292"/>
      <c r="Z21" s="292"/>
      <c r="AA21" s="292"/>
      <c r="AB21" s="292"/>
      <c r="AC21" s="292"/>
      <c r="AD21" s="292"/>
      <c r="AE21" s="292"/>
      <c r="AF21" s="292"/>
      <c r="AG21" s="292"/>
      <c r="AH21" s="292"/>
      <c r="AI21" s="292"/>
      <c r="AJ21" s="292"/>
      <c r="AK21" s="292"/>
      <c r="AL21" s="292"/>
      <c r="AM21" s="292"/>
      <c r="AN21" s="292"/>
      <c r="AO21" s="292"/>
      <c r="AP21" s="292"/>
    </row>
    <row r="22" spans="1:42" ht="21" customHeight="1" x14ac:dyDescent="0.35">
      <c r="A22" s="171"/>
      <c r="B22" s="172" t="s">
        <v>104</v>
      </c>
      <c r="C22" s="167">
        <v>0</v>
      </c>
      <c r="D22" s="167">
        <v>0</v>
      </c>
      <c r="E22" s="167">
        <v>0</v>
      </c>
      <c r="F22" s="167">
        <v>0</v>
      </c>
      <c r="G22" s="167">
        <v>0</v>
      </c>
      <c r="H22" s="167">
        <v>0</v>
      </c>
      <c r="I22" s="167">
        <v>0</v>
      </c>
      <c r="J22" s="167">
        <v>0</v>
      </c>
      <c r="K22" s="167">
        <v>0</v>
      </c>
      <c r="L22" s="167">
        <v>0</v>
      </c>
      <c r="M22" s="167">
        <v>0</v>
      </c>
      <c r="N22" s="167">
        <v>0</v>
      </c>
      <c r="O22" s="167">
        <v>0</v>
      </c>
      <c r="P22" s="167">
        <v>0</v>
      </c>
      <c r="Q22" s="167">
        <v>0</v>
      </c>
      <c r="R22" s="167">
        <v>0</v>
      </c>
      <c r="S22" s="167">
        <v>0</v>
      </c>
      <c r="T22" s="167">
        <v>0</v>
      </c>
      <c r="U22" s="167">
        <f t="shared" si="1"/>
        <v>0</v>
      </c>
      <c r="V22" s="168">
        <f t="shared" si="1"/>
        <v>0</v>
      </c>
      <c r="W22" s="292"/>
      <c r="X22" s="292"/>
      <c r="Y22" s="292"/>
      <c r="Z22" s="292"/>
      <c r="AA22" s="292"/>
      <c r="AB22" s="292"/>
      <c r="AC22" s="292"/>
      <c r="AD22" s="292"/>
      <c r="AE22" s="292"/>
      <c r="AF22" s="292"/>
      <c r="AG22" s="292"/>
      <c r="AH22" s="292"/>
      <c r="AI22" s="292"/>
      <c r="AJ22" s="292"/>
      <c r="AK22" s="292"/>
      <c r="AL22" s="292"/>
      <c r="AM22" s="292"/>
      <c r="AN22" s="292"/>
      <c r="AO22" s="292"/>
      <c r="AP22" s="292"/>
    </row>
    <row r="23" spans="1:42" ht="21" customHeight="1" x14ac:dyDescent="0.35">
      <c r="A23" s="171"/>
      <c r="B23" s="172" t="s">
        <v>105</v>
      </c>
      <c r="C23" s="167">
        <v>0</v>
      </c>
      <c r="D23" s="167">
        <v>0</v>
      </c>
      <c r="E23" s="167">
        <v>0</v>
      </c>
      <c r="F23" s="167">
        <v>0</v>
      </c>
      <c r="G23" s="167">
        <v>0</v>
      </c>
      <c r="H23" s="167">
        <v>0</v>
      </c>
      <c r="I23" s="167">
        <v>0</v>
      </c>
      <c r="J23" s="167">
        <v>0</v>
      </c>
      <c r="K23" s="167">
        <v>0</v>
      </c>
      <c r="L23" s="167">
        <v>0</v>
      </c>
      <c r="M23" s="167">
        <v>0</v>
      </c>
      <c r="N23" s="167">
        <v>0</v>
      </c>
      <c r="O23" s="167">
        <v>0</v>
      </c>
      <c r="P23" s="167">
        <v>0</v>
      </c>
      <c r="Q23" s="167">
        <v>0</v>
      </c>
      <c r="R23" s="167">
        <v>0</v>
      </c>
      <c r="S23" s="167">
        <v>0</v>
      </c>
      <c r="T23" s="167">
        <v>0</v>
      </c>
      <c r="U23" s="167">
        <f t="shared" si="1"/>
        <v>0</v>
      </c>
      <c r="V23" s="168">
        <f t="shared" si="1"/>
        <v>0</v>
      </c>
      <c r="W23" s="293"/>
      <c r="X23" s="293"/>
      <c r="Y23" s="293"/>
      <c r="Z23" s="293"/>
      <c r="AA23" s="293"/>
      <c r="AB23" s="293"/>
      <c r="AC23" s="293"/>
      <c r="AD23" s="293"/>
      <c r="AE23" s="293"/>
      <c r="AF23" s="293"/>
      <c r="AG23" s="293"/>
      <c r="AH23" s="293"/>
      <c r="AI23" s="293"/>
      <c r="AJ23" s="293"/>
      <c r="AK23" s="293"/>
      <c r="AL23" s="293"/>
      <c r="AM23" s="293"/>
      <c r="AN23" s="293"/>
      <c r="AO23" s="293"/>
      <c r="AP23" s="293"/>
    </row>
    <row r="24" spans="1:42" ht="21" customHeight="1" x14ac:dyDescent="0.35">
      <c r="A24" s="171"/>
      <c r="B24" s="172" t="s">
        <v>106</v>
      </c>
      <c r="C24" s="167">
        <v>0</v>
      </c>
      <c r="D24" s="167">
        <v>0</v>
      </c>
      <c r="E24" s="167">
        <v>0</v>
      </c>
      <c r="F24" s="167">
        <v>0</v>
      </c>
      <c r="G24" s="167">
        <v>0</v>
      </c>
      <c r="H24" s="167">
        <v>0</v>
      </c>
      <c r="I24" s="167">
        <v>0</v>
      </c>
      <c r="J24" s="167">
        <v>0</v>
      </c>
      <c r="K24" s="167">
        <v>0</v>
      </c>
      <c r="L24" s="167">
        <v>0</v>
      </c>
      <c r="M24" s="167">
        <v>0</v>
      </c>
      <c r="N24" s="167">
        <v>0</v>
      </c>
      <c r="O24" s="167">
        <v>0</v>
      </c>
      <c r="P24" s="167">
        <v>0</v>
      </c>
      <c r="Q24" s="167">
        <v>0</v>
      </c>
      <c r="R24" s="167">
        <v>0</v>
      </c>
      <c r="S24" s="167">
        <v>0</v>
      </c>
      <c r="T24" s="167">
        <v>0</v>
      </c>
      <c r="U24" s="167">
        <f t="shared" si="1"/>
        <v>0</v>
      </c>
      <c r="V24" s="168">
        <f t="shared" si="1"/>
        <v>0</v>
      </c>
      <c r="W24" s="292"/>
      <c r="X24" s="292"/>
      <c r="Y24" s="292"/>
      <c r="Z24" s="292"/>
      <c r="AA24" s="292"/>
      <c r="AB24" s="292"/>
      <c r="AC24" s="292"/>
      <c r="AD24" s="292"/>
      <c r="AE24" s="292"/>
      <c r="AF24" s="292"/>
      <c r="AG24" s="292"/>
      <c r="AH24" s="292"/>
      <c r="AI24" s="292"/>
      <c r="AJ24" s="292"/>
      <c r="AK24" s="292"/>
      <c r="AL24" s="292"/>
      <c r="AM24" s="292"/>
      <c r="AN24" s="292"/>
      <c r="AO24" s="292"/>
      <c r="AP24" s="292"/>
    </row>
    <row r="25" spans="1:42" ht="21" customHeight="1" x14ac:dyDescent="0.35">
      <c r="A25" s="171"/>
      <c r="B25" s="172" t="s">
        <v>107</v>
      </c>
      <c r="C25" s="167">
        <v>0</v>
      </c>
      <c r="D25" s="167">
        <v>0</v>
      </c>
      <c r="E25" s="167">
        <v>0</v>
      </c>
      <c r="F25" s="167">
        <v>0</v>
      </c>
      <c r="G25" s="167">
        <v>0</v>
      </c>
      <c r="H25" s="167">
        <v>0</v>
      </c>
      <c r="I25" s="167">
        <v>0</v>
      </c>
      <c r="J25" s="167">
        <v>0</v>
      </c>
      <c r="K25" s="167">
        <v>0</v>
      </c>
      <c r="L25" s="167">
        <v>0</v>
      </c>
      <c r="M25" s="167">
        <v>0</v>
      </c>
      <c r="N25" s="167">
        <v>0</v>
      </c>
      <c r="O25" s="167">
        <v>0</v>
      </c>
      <c r="P25" s="167">
        <v>0</v>
      </c>
      <c r="Q25" s="167">
        <v>0</v>
      </c>
      <c r="R25" s="167">
        <v>0</v>
      </c>
      <c r="S25" s="167">
        <v>0</v>
      </c>
      <c r="T25" s="167">
        <v>0</v>
      </c>
      <c r="U25" s="167">
        <f t="shared" si="1"/>
        <v>0</v>
      </c>
      <c r="V25" s="168">
        <f t="shared" si="1"/>
        <v>0</v>
      </c>
      <c r="W25" s="292"/>
      <c r="X25" s="292"/>
      <c r="Y25" s="292"/>
      <c r="Z25" s="292"/>
      <c r="AA25" s="292"/>
      <c r="AB25" s="292"/>
      <c r="AC25" s="292"/>
      <c r="AD25" s="292"/>
      <c r="AE25" s="292"/>
      <c r="AF25" s="292"/>
      <c r="AG25" s="292"/>
      <c r="AH25" s="292"/>
      <c r="AI25" s="292"/>
      <c r="AJ25" s="292"/>
      <c r="AK25" s="292"/>
      <c r="AL25" s="292"/>
      <c r="AM25" s="292"/>
      <c r="AN25" s="292"/>
      <c r="AO25" s="292"/>
      <c r="AP25" s="292"/>
    </row>
    <row r="26" spans="1:42" ht="21" customHeight="1" x14ac:dyDescent="0.35">
      <c r="A26" s="171"/>
      <c r="B26" s="172" t="s">
        <v>108</v>
      </c>
      <c r="C26" s="167">
        <v>0</v>
      </c>
      <c r="D26" s="167">
        <v>0</v>
      </c>
      <c r="E26" s="167">
        <v>0</v>
      </c>
      <c r="F26" s="167">
        <v>0</v>
      </c>
      <c r="G26" s="167">
        <v>0</v>
      </c>
      <c r="H26" s="167">
        <v>0</v>
      </c>
      <c r="I26" s="167">
        <v>0</v>
      </c>
      <c r="J26" s="167">
        <v>0</v>
      </c>
      <c r="K26" s="167">
        <v>0</v>
      </c>
      <c r="L26" s="167">
        <v>0</v>
      </c>
      <c r="M26" s="167">
        <v>0</v>
      </c>
      <c r="N26" s="167">
        <v>0</v>
      </c>
      <c r="O26" s="167">
        <v>0</v>
      </c>
      <c r="P26" s="167">
        <v>0</v>
      </c>
      <c r="Q26" s="167">
        <v>0</v>
      </c>
      <c r="R26" s="167">
        <v>0</v>
      </c>
      <c r="S26" s="167">
        <v>0</v>
      </c>
      <c r="T26" s="167">
        <v>0</v>
      </c>
      <c r="U26" s="167">
        <f t="shared" si="1"/>
        <v>0</v>
      </c>
      <c r="V26" s="168">
        <f t="shared" si="1"/>
        <v>0</v>
      </c>
      <c r="W26" s="292"/>
      <c r="X26" s="292"/>
      <c r="Y26" s="292"/>
      <c r="Z26" s="292"/>
      <c r="AA26" s="292"/>
      <c r="AB26" s="292"/>
      <c r="AC26" s="292"/>
      <c r="AD26" s="292"/>
      <c r="AE26" s="292"/>
      <c r="AF26" s="292"/>
      <c r="AG26" s="292"/>
      <c r="AH26" s="292"/>
      <c r="AI26" s="292"/>
      <c r="AJ26" s="292"/>
      <c r="AK26" s="292"/>
      <c r="AL26" s="292"/>
      <c r="AM26" s="292"/>
      <c r="AN26" s="292"/>
      <c r="AO26" s="292"/>
      <c r="AP26" s="292"/>
    </row>
    <row r="27" spans="1:42" ht="21" customHeight="1" x14ac:dyDescent="0.35">
      <c r="A27" s="171"/>
      <c r="B27" s="172" t="s">
        <v>109</v>
      </c>
      <c r="C27" s="167">
        <v>0</v>
      </c>
      <c r="D27" s="167">
        <v>0</v>
      </c>
      <c r="E27" s="167">
        <v>0</v>
      </c>
      <c r="F27" s="167">
        <v>0</v>
      </c>
      <c r="G27" s="167">
        <v>0</v>
      </c>
      <c r="H27" s="167">
        <v>0</v>
      </c>
      <c r="I27" s="167">
        <v>0</v>
      </c>
      <c r="J27" s="167">
        <v>0</v>
      </c>
      <c r="K27" s="167">
        <v>0</v>
      </c>
      <c r="L27" s="167">
        <v>0</v>
      </c>
      <c r="M27" s="167">
        <v>0</v>
      </c>
      <c r="N27" s="167">
        <v>0</v>
      </c>
      <c r="O27" s="167">
        <v>0</v>
      </c>
      <c r="P27" s="167">
        <v>0</v>
      </c>
      <c r="Q27" s="167">
        <v>0</v>
      </c>
      <c r="R27" s="167">
        <v>0</v>
      </c>
      <c r="S27" s="167">
        <v>0</v>
      </c>
      <c r="T27" s="167">
        <v>0</v>
      </c>
      <c r="U27" s="167">
        <f t="shared" si="1"/>
        <v>0</v>
      </c>
      <c r="V27" s="168">
        <f t="shared" si="1"/>
        <v>0</v>
      </c>
      <c r="W27" s="292"/>
      <c r="X27" s="292"/>
      <c r="Y27" s="292"/>
      <c r="Z27" s="292"/>
      <c r="AA27" s="292"/>
      <c r="AB27" s="292"/>
      <c r="AC27" s="292"/>
      <c r="AD27" s="292"/>
      <c r="AE27" s="292"/>
      <c r="AF27" s="292"/>
      <c r="AG27" s="292"/>
      <c r="AH27" s="292"/>
      <c r="AI27" s="292"/>
      <c r="AJ27" s="292"/>
      <c r="AK27" s="292"/>
      <c r="AL27" s="292"/>
      <c r="AM27" s="292"/>
      <c r="AN27" s="292"/>
      <c r="AO27" s="292"/>
      <c r="AP27" s="292"/>
    </row>
    <row r="28" spans="1:42" ht="21" customHeight="1" x14ac:dyDescent="0.35">
      <c r="A28" s="171"/>
      <c r="B28" s="172" t="s">
        <v>110</v>
      </c>
      <c r="C28" s="167">
        <v>0</v>
      </c>
      <c r="D28" s="167">
        <v>0</v>
      </c>
      <c r="E28" s="167">
        <v>0</v>
      </c>
      <c r="F28" s="167">
        <v>0</v>
      </c>
      <c r="G28" s="167">
        <v>0</v>
      </c>
      <c r="H28" s="167">
        <v>0</v>
      </c>
      <c r="I28" s="167">
        <v>0</v>
      </c>
      <c r="J28" s="167">
        <v>0</v>
      </c>
      <c r="K28" s="167">
        <v>0</v>
      </c>
      <c r="L28" s="167">
        <v>0</v>
      </c>
      <c r="M28" s="167">
        <v>0</v>
      </c>
      <c r="N28" s="167">
        <v>0</v>
      </c>
      <c r="O28" s="167">
        <v>0</v>
      </c>
      <c r="P28" s="167">
        <v>0</v>
      </c>
      <c r="Q28" s="167">
        <v>0</v>
      </c>
      <c r="R28" s="167">
        <v>0</v>
      </c>
      <c r="S28" s="167">
        <v>0</v>
      </c>
      <c r="T28" s="167">
        <v>0</v>
      </c>
      <c r="U28" s="167">
        <f t="shared" si="1"/>
        <v>0</v>
      </c>
      <c r="V28" s="168">
        <f t="shared" si="1"/>
        <v>0</v>
      </c>
      <c r="W28" s="292"/>
      <c r="X28" s="292"/>
      <c r="Y28" s="292"/>
      <c r="Z28" s="292"/>
      <c r="AA28" s="292"/>
      <c r="AB28" s="292"/>
      <c r="AC28" s="292"/>
      <c r="AD28" s="292"/>
      <c r="AE28" s="292"/>
      <c r="AF28" s="292"/>
      <c r="AG28" s="292"/>
      <c r="AH28" s="292"/>
      <c r="AI28" s="292"/>
      <c r="AJ28" s="292"/>
      <c r="AK28" s="292"/>
      <c r="AL28" s="292"/>
      <c r="AM28" s="292"/>
      <c r="AN28" s="292"/>
      <c r="AO28" s="292"/>
      <c r="AP28" s="292"/>
    </row>
    <row r="29" spans="1:42" ht="21" customHeight="1" x14ac:dyDescent="0.35">
      <c r="A29" s="171"/>
      <c r="B29" s="172" t="s">
        <v>111</v>
      </c>
      <c r="C29" s="167">
        <v>0</v>
      </c>
      <c r="D29" s="167">
        <v>0</v>
      </c>
      <c r="E29" s="167">
        <v>0</v>
      </c>
      <c r="F29" s="167">
        <v>0</v>
      </c>
      <c r="G29" s="167">
        <v>0</v>
      </c>
      <c r="H29" s="167">
        <v>0</v>
      </c>
      <c r="I29" s="167">
        <v>0</v>
      </c>
      <c r="J29" s="167">
        <v>0</v>
      </c>
      <c r="K29" s="167">
        <v>0</v>
      </c>
      <c r="L29" s="167">
        <v>0</v>
      </c>
      <c r="M29" s="167">
        <v>0</v>
      </c>
      <c r="N29" s="167">
        <v>0</v>
      </c>
      <c r="O29" s="167">
        <v>0</v>
      </c>
      <c r="P29" s="167">
        <v>0</v>
      </c>
      <c r="Q29" s="167">
        <v>0</v>
      </c>
      <c r="R29" s="167">
        <v>0</v>
      </c>
      <c r="S29" s="167">
        <v>0</v>
      </c>
      <c r="T29" s="167">
        <v>0</v>
      </c>
      <c r="U29" s="167">
        <f t="shared" si="1"/>
        <v>0</v>
      </c>
      <c r="V29" s="168">
        <f t="shared" si="1"/>
        <v>0</v>
      </c>
      <c r="W29" s="292"/>
      <c r="X29" s="292"/>
      <c r="Y29" s="292"/>
      <c r="Z29" s="292"/>
      <c r="AA29" s="292"/>
      <c r="AB29" s="292"/>
      <c r="AC29" s="292"/>
      <c r="AD29" s="292"/>
      <c r="AE29" s="292"/>
      <c r="AF29" s="292"/>
      <c r="AG29" s="292"/>
      <c r="AH29" s="292"/>
      <c r="AI29" s="292"/>
      <c r="AJ29" s="292"/>
      <c r="AK29" s="292"/>
      <c r="AL29" s="292"/>
      <c r="AM29" s="292"/>
      <c r="AN29" s="292"/>
      <c r="AO29" s="292"/>
      <c r="AP29" s="292"/>
    </row>
    <row r="30" spans="1:42" ht="27" customHeight="1" x14ac:dyDescent="0.35">
      <c r="A30" s="171"/>
      <c r="B30" s="172" t="s">
        <v>112</v>
      </c>
      <c r="C30" s="167">
        <v>0</v>
      </c>
      <c r="D30" s="167">
        <v>0</v>
      </c>
      <c r="E30" s="167">
        <v>0</v>
      </c>
      <c r="F30" s="167">
        <v>0</v>
      </c>
      <c r="G30" s="167">
        <v>0</v>
      </c>
      <c r="H30" s="167">
        <v>0</v>
      </c>
      <c r="I30" s="167">
        <v>0</v>
      </c>
      <c r="J30" s="167">
        <v>0</v>
      </c>
      <c r="K30" s="167">
        <v>0</v>
      </c>
      <c r="L30" s="167">
        <v>0</v>
      </c>
      <c r="M30" s="167">
        <v>0</v>
      </c>
      <c r="N30" s="167">
        <v>0</v>
      </c>
      <c r="O30" s="167">
        <v>0</v>
      </c>
      <c r="P30" s="167">
        <v>0</v>
      </c>
      <c r="Q30" s="167">
        <v>0</v>
      </c>
      <c r="R30" s="167">
        <v>0</v>
      </c>
      <c r="S30" s="167">
        <v>0</v>
      </c>
      <c r="T30" s="167">
        <v>0</v>
      </c>
      <c r="U30" s="167">
        <f t="shared" si="1"/>
        <v>0</v>
      </c>
      <c r="V30" s="168">
        <f t="shared" si="1"/>
        <v>0</v>
      </c>
      <c r="W30" s="293"/>
      <c r="X30" s="293"/>
      <c r="Y30" s="293"/>
      <c r="Z30" s="293"/>
      <c r="AA30" s="293"/>
      <c r="AB30" s="293"/>
      <c r="AC30" s="293"/>
      <c r="AD30" s="293"/>
      <c r="AE30" s="293"/>
      <c r="AF30" s="293"/>
      <c r="AG30" s="293"/>
      <c r="AH30" s="293"/>
      <c r="AI30" s="293"/>
      <c r="AJ30" s="293"/>
      <c r="AK30" s="293"/>
      <c r="AL30" s="293"/>
      <c r="AM30" s="293"/>
      <c r="AN30" s="293"/>
      <c r="AO30" s="293"/>
      <c r="AP30" s="293"/>
    </row>
    <row r="31" spans="1:42" ht="21" customHeight="1" x14ac:dyDescent="0.35">
      <c r="A31" s="171"/>
      <c r="B31" s="172" t="s">
        <v>113</v>
      </c>
      <c r="C31" s="167">
        <v>0</v>
      </c>
      <c r="D31" s="167">
        <v>0</v>
      </c>
      <c r="E31" s="167">
        <v>0</v>
      </c>
      <c r="F31" s="167">
        <v>0</v>
      </c>
      <c r="G31" s="167">
        <v>0</v>
      </c>
      <c r="H31" s="167">
        <v>0</v>
      </c>
      <c r="I31" s="167">
        <v>0</v>
      </c>
      <c r="J31" s="167">
        <v>0</v>
      </c>
      <c r="K31" s="167">
        <v>0</v>
      </c>
      <c r="L31" s="167">
        <v>0</v>
      </c>
      <c r="M31" s="167">
        <v>0</v>
      </c>
      <c r="N31" s="167">
        <v>0</v>
      </c>
      <c r="O31" s="167">
        <v>0</v>
      </c>
      <c r="P31" s="167">
        <v>0</v>
      </c>
      <c r="Q31" s="167">
        <v>0</v>
      </c>
      <c r="R31" s="167">
        <v>0</v>
      </c>
      <c r="S31" s="167">
        <v>0</v>
      </c>
      <c r="T31" s="167">
        <v>0</v>
      </c>
      <c r="U31" s="167">
        <f t="shared" si="1"/>
        <v>0</v>
      </c>
      <c r="V31" s="168">
        <f t="shared" si="1"/>
        <v>0</v>
      </c>
      <c r="W31" s="292"/>
      <c r="X31" s="292"/>
      <c r="Y31" s="292"/>
      <c r="Z31" s="292"/>
      <c r="AA31" s="292"/>
      <c r="AB31" s="292"/>
      <c r="AC31" s="292"/>
      <c r="AD31" s="292"/>
      <c r="AE31" s="292"/>
      <c r="AF31" s="292"/>
      <c r="AG31" s="292"/>
      <c r="AH31" s="292"/>
      <c r="AI31" s="292"/>
      <c r="AJ31" s="292"/>
      <c r="AK31" s="292"/>
      <c r="AL31" s="292"/>
      <c r="AM31" s="292"/>
      <c r="AN31" s="292"/>
      <c r="AO31" s="292"/>
      <c r="AP31" s="292"/>
    </row>
    <row r="32" spans="1:42" ht="21" customHeight="1" x14ac:dyDescent="0.35">
      <c r="A32" s="171"/>
      <c r="B32" s="172" t="s">
        <v>114</v>
      </c>
      <c r="C32" s="167">
        <v>0</v>
      </c>
      <c r="D32" s="167">
        <v>0</v>
      </c>
      <c r="E32" s="167">
        <v>0</v>
      </c>
      <c r="F32" s="167">
        <v>0</v>
      </c>
      <c r="G32" s="167">
        <v>0</v>
      </c>
      <c r="H32" s="167">
        <v>0</v>
      </c>
      <c r="I32" s="167">
        <v>0</v>
      </c>
      <c r="J32" s="167">
        <v>0</v>
      </c>
      <c r="K32" s="167">
        <v>0</v>
      </c>
      <c r="L32" s="167">
        <v>0</v>
      </c>
      <c r="M32" s="167">
        <v>0</v>
      </c>
      <c r="N32" s="167">
        <v>0</v>
      </c>
      <c r="O32" s="167">
        <v>0</v>
      </c>
      <c r="P32" s="167">
        <v>0</v>
      </c>
      <c r="Q32" s="167">
        <v>0</v>
      </c>
      <c r="R32" s="167">
        <v>0</v>
      </c>
      <c r="S32" s="167">
        <v>0</v>
      </c>
      <c r="T32" s="167">
        <v>0</v>
      </c>
      <c r="U32" s="167">
        <f t="shared" si="1"/>
        <v>0</v>
      </c>
      <c r="V32" s="168">
        <f t="shared" si="1"/>
        <v>0</v>
      </c>
      <c r="W32" s="292"/>
      <c r="X32" s="292"/>
      <c r="Y32" s="292"/>
      <c r="Z32" s="292"/>
      <c r="AA32" s="292"/>
      <c r="AB32" s="292"/>
      <c r="AC32" s="292"/>
      <c r="AD32" s="292"/>
      <c r="AE32" s="292"/>
      <c r="AF32" s="292"/>
      <c r="AG32" s="292"/>
      <c r="AH32" s="292"/>
      <c r="AI32" s="292"/>
      <c r="AJ32" s="292"/>
      <c r="AK32" s="292"/>
      <c r="AL32" s="292"/>
      <c r="AM32" s="292"/>
      <c r="AN32" s="292"/>
      <c r="AO32" s="292"/>
      <c r="AP32" s="292"/>
    </row>
    <row r="33" spans="1:42" ht="21" customHeight="1" x14ac:dyDescent="0.35">
      <c r="A33" s="171"/>
      <c r="B33" s="172" t="s">
        <v>115</v>
      </c>
      <c r="C33" s="167">
        <v>2</v>
      </c>
      <c r="D33" s="167">
        <v>0</v>
      </c>
      <c r="E33" s="167">
        <v>0</v>
      </c>
      <c r="F33" s="167">
        <v>0</v>
      </c>
      <c r="G33" s="167">
        <v>0</v>
      </c>
      <c r="H33" s="167">
        <v>0</v>
      </c>
      <c r="I33" s="167">
        <v>43</v>
      </c>
      <c r="J33" s="167">
        <v>6</v>
      </c>
      <c r="K33" s="167">
        <v>0</v>
      </c>
      <c r="L33" s="167">
        <v>0</v>
      </c>
      <c r="M33" s="167">
        <v>0</v>
      </c>
      <c r="N33" s="167">
        <v>0</v>
      </c>
      <c r="O33" s="167">
        <v>929</v>
      </c>
      <c r="P33" s="167">
        <v>35</v>
      </c>
      <c r="Q33" s="167">
        <v>537</v>
      </c>
      <c r="R33" s="167">
        <v>14</v>
      </c>
      <c r="S33" s="167">
        <v>1133</v>
      </c>
      <c r="T33" s="167">
        <v>34</v>
      </c>
      <c r="U33" s="167">
        <f t="shared" si="1"/>
        <v>2644</v>
      </c>
      <c r="V33" s="168">
        <f t="shared" si="1"/>
        <v>89</v>
      </c>
      <c r="W33" s="292"/>
      <c r="X33" s="292"/>
      <c r="Y33" s="292"/>
      <c r="Z33" s="292"/>
      <c r="AA33" s="292"/>
      <c r="AB33" s="292"/>
      <c r="AC33" s="292"/>
      <c r="AD33" s="292"/>
      <c r="AE33" s="292"/>
      <c r="AF33" s="292"/>
      <c r="AG33" s="292"/>
      <c r="AH33" s="292"/>
      <c r="AI33" s="292"/>
      <c r="AJ33" s="292"/>
      <c r="AK33" s="292"/>
      <c r="AL33" s="292"/>
      <c r="AM33" s="292"/>
      <c r="AN33" s="292"/>
      <c r="AO33" s="292"/>
      <c r="AP33" s="292"/>
    </row>
    <row r="34" spans="1:42" ht="26.25" customHeight="1" x14ac:dyDescent="0.35">
      <c r="A34" s="162" t="s">
        <v>116</v>
      </c>
      <c r="B34" s="174" t="s">
        <v>117</v>
      </c>
      <c r="C34" s="169">
        <v>2</v>
      </c>
      <c r="D34" s="169">
        <v>0</v>
      </c>
      <c r="E34" s="169">
        <v>4</v>
      </c>
      <c r="F34" s="169">
        <v>1</v>
      </c>
      <c r="G34" s="169">
        <v>7</v>
      </c>
      <c r="H34" s="169">
        <v>4</v>
      </c>
      <c r="I34" s="169">
        <v>62</v>
      </c>
      <c r="J34" s="169">
        <v>7</v>
      </c>
      <c r="K34" s="169">
        <v>120</v>
      </c>
      <c r="L34" s="169">
        <v>7</v>
      </c>
      <c r="M34" s="169">
        <v>274</v>
      </c>
      <c r="N34" s="169">
        <v>95</v>
      </c>
      <c r="O34" s="169">
        <v>170</v>
      </c>
      <c r="P34" s="169">
        <v>3</v>
      </c>
      <c r="Q34" s="169">
        <v>566</v>
      </c>
      <c r="R34" s="169">
        <v>119</v>
      </c>
      <c r="S34" s="169">
        <v>0</v>
      </c>
      <c r="T34" s="169">
        <v>0</v>
      </c>
      <c r="U34" s="169">
        <f t="shared" si="1"/>
        <v>1205</v>
      </c>
      <c r="V34" s="170">
        <f t="shared" si="1"/>
        <v>236</v>
      </c>
      <c r="W34" s="292"/>
      <c r="X34" s="292"/>
      <c r="Y34" s="292"/>
      <c r="Z34" s="292"/>
      <c r="AA34" s="292"/>
      <c r="AB34" s="292"/>
      <c r="AC34" s="292"/>
      <c r="AD34" s="292"/>
      <c r="AE34" s="292"/>
      <c r="AF34" s="292"/>
      <c r="AG34" s="292"/>
      <c r="AH34" s="292"/>
      <c r="AI34" s="292"/>
      <c r="AJ34" s="292"/>
      <c r="AK34" s="292"/>
      <c r="AL34" s="292"/>
      <c r="AM34" s="292"/>
      <c r="AN34" s="292"/>
      <c r="AO34" s="292"/>
      <c r="AP34" s="292"/>
    </row>
    <row r="35" spans="1:42" ht="30" customHeight="1" x14ac:dyDescent="0.35">
      <c r="A35" s="162" t="s">
        <v>118</v>
      </c>
      <c r="B35" s="174" t="s">
        <v>119</v>
      </c>
      <c r="C35" s="169">
        <f>SUM(C36:C37)</f>
        <v>59</v>
      </c>
      <c r="D35" s="169">
        <f t="shared" ref="D35:T35" si="3">SUM(D36:D37)</f>
        <v>3</v>
      </c>
      <c r="E35" s="169">
        <f t="shared" si="3"/>
        <v>101</v>
      </c>
      <c r="F35" s="169">
        <f t="shared" si="3"/>
        <v>11</v>
      </c>
      <c r="G35" s="169">
        <f t="shared" si="3"/>
        <v>234</v>
      </c>
      <c r="H35" s="169">
        <f t="shared" si="3"/>
        <v>21</v>
      </c>
      <c r="I35" s="169">
        <f t="shared" si="3"/>
        <v>970</v>
      </c>
      <c r="J35" s="169">
        <f t="shared" si="3"/>
        <v>69</v>
      </c>
      <c r="K35" s="169">
        <f t="shared" si="3"/>
        <v>926</v>
      </c>
      <c r="L35" s="169">
        <f t="shared" si="3"/>
        <v>228</v>
      </c>
      <c r="M35" s="169">
        <f t="shared" si="3"/>
        <v>615</v>
      </c>
      <c r="N35" s="169">
        <f t="shared" si="3"/>
        <v>159</v>
      </c>
      <c r="O35" s="169">
        <f t="shared" si="3"/>
        <v>2070</v>
      </c>
      <c r="P35" s="169">
        <f t="shared" si="3"/>
        <v>634</v>
      </c>
      <c r="Q35" s="169">
        <f t="shared" si="3"/>
        <v>465</v>
      </c>
      <c r="R35" s="169">
        <f t="shared" si="3"/>
        <v>140</v>
      </c>
      <c r="S35" s="169">
        <f t="shared" si="3"/>
        <v>0</v>
      </c>
      <c r="T35" s="169">
        <f t="shared" si="3"/>
        <v>0</v>
      </c>
      <c r="U35" s="169">
        <f t="shared" si="1"/>
        <v>5440</v>
      </c>
      <c r="V35" s="170">
        <f t="shared" si="1"/>
        <v>1265</v>
      </c>
      <c r="W35" s="292"/>
      <c r="X35" s="292"/>
      <c r="Y35" s="292"/>
      <c r="Z35" s="292"/>
      <c r="AA35" s="292"/>
      <c r="AB35" s="292"/>
      <c r="AC35" s="292"/>
      <c r="AD35" s="292"/>
      <c r="AE35" s="292"/>
      <c r="AF35" s="292"/>
      <c r="AG35" s="292"/>
      <c r="AH35" s="292"/>
      <c r="AI35" s="292"/>
      <c r="AJ35" s="292"/>
      <c r="AK35" s="292"/>
      <c r="AL35" s="292"/>
      <c r="AM35" s="292"/>
      <c r="AN35" s="292"/>
      <c r="AO35" s="292"/>
      <c r="AP35" s="292"/>
    </row>
    <row r="36" spans="1:42" ht="21" customHeight="1" x14ac:dyDescent="0.35">
      <c r="A36" s="162"/>
      <c r="B36" s="175" t="s">
        <v>120</v>
      </c>
      <c r="C36" s="167">
        <v>21</v>
      </c>
      <c r="D36" s="167">
        <v>0</v>
      </c>
      <c r="E36" s="167">
        <v>58</v>
      </c>
      <c r="F36" s="167">
        <v>9</v>
      </c>
      <c r="G36" s="167">
        <v>199</v>
      </c>
      <c r="H36" s="167">
        <v>19</v>
      </c>
      <c r="I36" s="167">
        <v>888</v>
      </c>
      <c r="J36" s="167">
        <v>54</v>
      </c>
      <c r="K36" s="167">
        <v>659</v>
      </c>
      <c r="L36" s="167">
        <v>204</v>
      </c>
      <c r="M36" s="167">
        <v>411</v>
      </c>
      <c r="N36" s="167">
        <v>153</v>
      </c>
      <c r="O36" s="167">
        <v>1421</v>
      </c>
      <c r="P36" s="167">
        <v>568</v>
      </c>
      <c r="Q36" s="167">
        <v>313</v>
      </c>
      <c r="R36" s="167">
        <v>123</v>
      </c>
      <c r="S36" s="167">
        <v>0</v>
      </c>
      <c r="T36" s="167">
        <v>0</v>
      </c>
      <c r="U36" s="167">
        <f t="shared" si="1"/>
        <v>3970</v>
      </c>
      <c r="V36" s="168">
        <f t="shared" si="1"/>
        <v>1130</v>
      </c>
      <c r="W36" s="292"/>
      <c r="X36" s="292"/>
      <c r="Y36" s="292"/>
      <c r="Z36" s="292"/>
      <c r="AA36" s="292"/>
      <c r="AB36" s="292"/>
      <c r="AC36" s="292"/>
      <c r="AD36" s="292"/>
      <c r="AE36" s="292"/>
      <c r="AF36" s="292"/>
      <c r="AG36" s="292"/>
      <c r="AH36" s="292"/>
      <c r="AI36" s="292"/>
      <c r="AJ36" s="292"/>
      <c r="AK36" s="292"/>
      <c r="AL36" s="292"/>
      <c r="AM36" s="292"/>
      <c r="AN36" s="292"/>
      <c r="AO36" s="292"/>
      <c r="AP36" s="292"/>
    </row>
    <row r="37" spans="1:42" ht="27" customHeight="1" x14ac:dyDescent="0.35">
      <c r="A37" s="162"/>
      <c r="B37" s="175" t="s">
        <v>121</v>
      </c>
      <c r="C37" s="167">
        <v>38</v>
      </c>
      <c r="D37" s="167">
        <v>3</v>
      </c>
      <c r="E37" s="167">
        <v>43</v>
      </c>
      <c r="F37" s="167">
        <v>2</v>
      </c>
      <c r="G37" s="167">
        <v>35</v>
      </c>
      <c r="H37" s="167">
        <v>2</v>
      </c>
      <c r="I37" s="167">
        <v>82</v>
      </c>
      <c r="J37" s="167">
        <v>15</v>
      </c>
      <c r="K37" s="167">
        <v>267</v>
      </c>
      <c r="L37" s="167">
        <v>24</v>
      </c>
      <c r="M37" s="167">
        <v>204</v>
      </c>
      <c r="N37" s="167">
        <v>6</v>
      </c>
      <c r="O37" s="167">
        <v>649</v>
      </c>
      <c r="P37" s="167">
        <v>66</v>
      </c>
      <c r="Q37" s="167">
        <v>152</v>
      </c>
      <c r="R37" s="167">
        <v>17</v>
      </c>
      <c r="S37" s="167">
        <v>0</v>
      </c>
      <c r="T37" s="167">
        <v>0</v>
      </c>
      <c r="U37" s="167">
        <f t="shared" si="1"/>
        <v>1470</v>
      </c>
      <c r="V37" s="168">
        <f t="shared" si="1"/>
        <v>135</v>
      </c>
      <c r="W37" s="292"/>
      <c r="X37" s="292"/>
      <c r="Y37" s="292"/>
      <c r="Z37" s="292"/>
      <c r="AA37" s="292"/>
      <c r="AB37" s="292"/>
      <c r="AC37" s="292"/>
      <c r="AD37" s="292"/>
      <c r="AE37" s="292"/>
      <c r="AF37" s="292"/>
      <c r="AG37" s="292"/>
      <c r="AH37" s="292"/>
      <c r="AI37" s="292"/>
      <c r="AJ37" s="292"/>
      <c r="AK37" s="292"/>
      <c r="AL37" s="292"/>
      <c r="AM37" s="292"/>
      <c r="AN37" s="292"/>
      <c r="AO37" s="292"/>
      <c r="AP37" s="292"/>
    </row>
    <row r="38" spans="1:42" ht="25.5" customHeight="1" x14ac:dyDescent="0.35">
      <c r="A38" s="162" t="s">
        <v>122</v>
      </c>
      <c r="B38" s="163" t="s">
        <v>123</v>
      </c>
      <c r="C38" s="169">
        <v>0</v>
      </c>
      <c r="D38" s="169">
        <v>0</v>
      </c>
      <c r="E38" s="169">
        <v>0</v>
      </c>
      <c r="F38" s="169">
        <v>0</v>
      </c>
      <c r="G38" s="169">
        <v>29</v>
      </c>
      <c r="H38" s="169">
        <v>1</v>
      </c>
      <c r="I38" s="169">
        <v>41</v>
      </c>
      <c r="J38" s="169">
        <v>0</v>
      </c>
      <c r="K38" s="169">
        <v>579</v>
      </c>
      <c r="L38" s="169">
        <v>20</v>
      </c>
      <c r="M38" s="169">
        <v>852</v>
      </c>
      <c r="N38" s="169">
        <v>48</v>
      </c>
      <c r="O38" s="169">
        <v>1045</v>
      </c>
      <c r="P38" s="169">
        <v>112</v>
      </c>
      <c r="Q38" s="169">
        <v>0</v>
      </c>
      <c r="R38" s="169">
        <v>0</v>
      </c>
      <c r="S38" s="169">
        <v>0</v>
      </c>
      <c r="T38" s="169">
        <v>0</v>
      </c>
      <c r="U38" s="169">
        <f t="shared" si="1"/>
        <v>2546</v>
      </c>
      <c r="V38" s="170">
        <f t="shared" si="1"/>
        <v>181</v>
      </c>
      <c r="W38" s="292"/>
      <c r="X38" s="292"/>
      <c r="Y38" s="292"/>
      <c r="Z38" s="292"/>
      <c r="AA38" s="292"/>
      <c r="AB38" s="292"/>
      <c r="AC38" s="292"/>
      <c r="AD38" s="292"/>
      <c r="AE38" s="292"/>
      <c r="AF38" s="292"/>
      <c r="AG38" s="292"/>
      <c r="AH38" s="292"/>
      <c r="AI38" s="292"/>
      <c r="AJ38" s="292"/>
      <c r="AK38" s="292"/>
      <c r="AL38" s="292"/>
      <c r="AM38" s="292"/>
      <c r="AN38" s="292"/>
      <c r="AO38" s="292"/>
      <c r="AP38" s="292"/>
    </row>
    <row r="39" spans="1:42" s="278" customFormat="1" ht="25.5" customHeight="1" x14ac:dyDescent="0.35">
      <c r="A39" s="162" t="s">
        <v>124</v>
      </c>
      <c r="B39" s="174" t="s">
        <v>125</v>
      </c>
      <c r="C39" s="169">
        <f>SUM(C40:C42)</f>
        <v>0</v>
      </c>
      <c r="D39" s="169">
        <f t="shared" ref="D39:T39" si="4">SUM(D40:D42)</f>
        <v>1</v>
      </c>
      <c r="E39" s="169">
        <f t="shared" si="4"/>
        <v>0</v>
      </c>
      <c r="F39" s="169">
        <f t="shared" si="4"/>
        <v>0</v>
      </c>
      <c r="G39" s="169">
        <f t="shared" si="4"/>
        <v>0</v>
      </c>
      <c r="H39" s="169">
        <f t="shared" si="4"/>
        <v>0</v>
      </c>
      <c r="I39" s="169">
        <f t="shared" si="4"/>
        <v>0</v>
      </c>
      <c r="J39" s="169">
        <f t="shared" si="4"/>
        <v>0</v>
      </c>
      <c r="K39" s="169">
        <f t="shared" si="4"/>
        <v>0</v>
      </c>
      <c r="L39" s="169">
        <f t="shared" si="4"/>
        <v>0</v>
      </c>
      <c r="M39" s="169">
        <f t="shared" si="4"/>
        <v>0</v>
      </c>
      <c r="N39" s="169">
        <f t="shared" si="4"/>
        <v>0</v>
      </c>
      <c r="O39" s="169">
        <f t="shared" si="4"/>
        <v>0</v>
      </c>
      <c r="P39" s="169">
        <f t="shared" si="4"/>
        <v>0</v>
      </c>
      <c r="Q39" s="169">
        <f t="shared" si="4"/>
        <v>0</v>
      </c>
      <c r="R39" s="169">
        <f t="shared" si="4"/>
        <v>0</v>
      </c>
      <c r="S39" s="169">
        <f t="shared" si="4"/>
        <v>0</v>
      </c>
      <c r="T39" s="169">
        <f t="shared" si="4"/>
        <v>0</v>
      </c>
      <c r="U39" s="169">
        <f t="shared" si="1"/>
        <v>0</v>
      </c>
      <c r="V39" s="170">
        <f t="shared" si="1"/>
        <v>1</v>
      </c>
      <c r="W39" s="290"/>
      <c r="X39" s="291"/>
      <c r="Y39" s="291"/>
      <c r="Z39" s="291"/>
      <c r="AA39" s="291"/>
      <c r="AB39" s="291"/>
      <c r="AC39" s="291"/>
      <c r="AD39" s="291"/>
      <c r="AE39" s="291"/>
      <c r="AF39" s="291"/>
      <c r="AG39" s="291"/>
      <c r="AH39" s="291"/>
      <c r="AI39" s="291"/>
      <c r="AJ39" s="291"/>
      <c r="AK39" s="291"/>
      <c r="AL39" s="291"/>
      <c r="AM39" s="291"/>
      <c r="AN39" s="291"/>
      <c r="AO39" s="291"/>
      <c r="AP39" s="291"/>
    </row>
    <row r="40" spans="1:42" ht="21" customHeight="1" x14ac:dyDescent="0.35">
      <c r="A40" s="162"/>
      <c r="B40" s="175" t="s">
        <v>126</v>
      </c>
      <c r="C40" s="167">
        <v>0</v>
      </c>
      <c r="D40" s="167">
        <v>0</v>
      </c>
      <c r="E40" s="167">
        <v>0</v>
      </c>
      <c r="F40" s="167">
        <v>0</v>
      </c>
      <c r="G40" s="167">
        <v>0</v>
      </c>
      <c r="H40" s="167">
        <v>0</v>
      </c>
      <c r="I40" s="167">
        <v>0</v>
      </c>
      <c r="J40" s="167">
        <v>0</v>
      </c>
      <c r="K40" s="167">
        <v>0</v>
      </c>
      <c r="L40" s="167">
        <v>0</v>
      </c>
      <c r="M40" s="167">
        <v>0</v>
      </c>
      <c r="N40" s="167">
        <v>0</v>
      </c>
      <c r="O40" s="167">
        <v>0</v>
      </c>
      <c r="P40" s="167">
        <v>0</v>
      </c>
      <c r="Q40" s="167">
        <v>0</v>
      </c>
      <c r="R40" s="167">
        <v>0</v>
      </c>
      <c r="S40" s="167">
        <v>0</v>
      </c>
      <c r="T40" s="167">
        <v>0</v>
      </c>
      <c r="U40" s="167">
        <f t="shared" si="1"/>
        <v>0</v>
      </c>
      <c r="V40" s="168">
        <f t="shared" si="1"/>
        <v>0</v>
      </c>
      <c r="W40" s="293"/>
      <c r="X40" s="293"/>
      <c r="Y40" s="293"/>
      <c r="Z40" s="293"/>
      <c r="AA40" s="293"/>
      <c r="AB40" s="293"/>
      <c r="AC40" s="293"/>
      <c r="AD40" s="293"/>
      <c r="AE40" s="293"/>
      <c r="AF40" s="293"/>
      <c r="AG40" s="293"/>
      <c r="AH40" s="293"/>
      <c r="AI40" s="293"/>
      <c r="AJ40" s="293"/>
      <c r="AK40" s="293"/>
      <c r="AL40" s="293"/>
      <c r="AM40" s="293"/>
      <c r="AN40" s="293"/>
      <c r="AO40" s="293"/>
      <c r="AP40" s="293"/>
    </row>
    <row r="41" spans="1:42" ht="21" customHeight="1" x14ac:dyDescent="0.35">
      <c r="A41" s="162"/>
      <c r="B41" s="175" t="s">
        <v>127</v>
      </c>
      <c r="C41" s="167">
        <v>0</v>
      </c>
      <c r="D41" s="167">
        <v>0</v>
      </c>
      <c r="E41" s="167">
        <v>0</v>
      </c>
      <c r="F41" s="167">
        <v>0</v>
      </c>
      <c r="G41" s="167">
        <v>0</v>
      </c>
      <c r="H41" s="167">
        <v>0</v>
      </c>
      <c r="I41" s="167">
        <v>0</v>
      </c>
      <c r="J41" s="167">
        <v>0</v>
      </c>
      <c r="K41" s="167">
        <v>0</v>
      </c>
      <c r="L41" s="167">
        <v>0</v>
      </c>
      <c r="M41" s="167">
        <v>0</v>
      </c>
      <c r="N41" s="167">
        <v>0</v>
      </c>
      <c r="O41" s="167">
        <v>0</v>
      </c>
      <c r="P41" s="167">
        <v>0</v>
      </c>
      <c r="Q41" s="167">
        <v>0</v>
      </c>
      <c r="R41" s="167">
        <v>0</v>
      </c>
      <c r="S41" s="167">
        <v>0</v>
      </c>
      <c r="T41" s="167">
        <v>0</v>
      </c>
      <c r="U41" s="167">
        <f t="shared" si="1"/>
        <v>0</v>
      </c>
      <c r="V41" s="168">
        <f t="shared" si="1"/>
        <v>0</v>
      </c>
      <c r="W41" s="292"/>
      <c r="X41" s="292"/>
      <c r="Y41" s="292"/>
      <c r="Z41" s="292"/>
      <c r="AA41" s="292"/>
      <c r="AB41" s="292"/>
      <c r="AC41" s="292"/>
      <c r="AD41" s="292"/>
      <c r="AE41" s="292"/>
      <c r="AF41" s="292"/>
      <c r="AG41" s="292"/>
      <c r="AH41" s="292"/>
      <c r="AI41" s="292"/>
      <c r="AJ41" s="292"/>
      <c r="AK41" s="292"/>
      <c r="AL41" s="292"/>
      <c r="AM41" s="292"/>
      <c r="AN41" s="292"/>
      <c r="AO41" s="292"/>
      <c r="AP41" s="292"/>
    </row>
    <row r="42" spans="1:42" ht="21" customHeight="1" x14ac:dyDescent="0.35">
      <c r="A42" s="162"/>
      <c r="B42" s="175" t="s">
        <v>128</v>
      </c>
      <c r="C42" s="167">
        <v>0</v>
      </c>
      <c r="D42" s="167">
        <v>1</v>
      </c>
      <c r="E42" s="167">
        <v>0</v>
      </c>
      <c r="F42" s="167">
        <v>0</v>
      </c>
      <c r="G42" s="167">
        <v>0</v>
      </c>
      <c r="H42" s="167">
        <v>0</v>
      </c>
      <c r="I42" s="167">
        <v>0</v>
      </c>
      <c r="J42" s="167">
        <v>0</v>
      </c>
      <c r="K42" s="167">
        <v>0</v>
      </c>
      <c r="L42" s="167">
        <v>0</v>
      </c>
      <c r="M42" s="167">
        <v>0</v>
      </c>
      <c r="N42" s="167">
        <v>0</v>
      </c>
      <c r="O42" s="167">
        <v>0</v>
      </c>
      <c r="P42" s="167">
        <v>0</v>
      </c>
      <c r="Q42" s="167">
        <v>0</v>
      </c>
      <c r="R42" s="167">
        <v>0</v>
      </c>
      <c r="S42" s="167">
        <v>0</v>
      </c>
      <c r="T42" s="167">
        <v>0</v>
      </c>
      <c r="U42" s="167">
        <f t="shared" si="1"/>
        <v>0</v>
      </c>
      <c r="V42" s="168">
        <f t="shared" si="1"/>
        <v>1</v>
      </c>
      <c r="W42" s="293"/>
      <c r="X42" s="293"/>
      <c r="Y42" s="293"/>
      <c r="Z42" s="293"/>
      <c r="AA42" s="293"/>
      <c r="AB42" s="293"/>
      <c r="AC42" s="293"/>
      <c r="AD42" s="293"/>
      <c r="AE42" s="293"/>
      <c r="AF42" s="293"/>
      <c r="AG42" s="293"/>
      <c r="AH42" s="293"/>
      <c r="AI42" s="293"/>
      <c r="AJ42" s="293"/>
      <c r="AK42" s="293"/>
      <c r="AL42" s="293"/>
      <c r="AM42" s="293"/>
      <c r="AN42" s="293"/>
      <c r="AO42" s="293"/>
      <c r="AP42" s="293"/>
    </row>
    <row r="43" spans="1:42" ht="25.5" customHeight="1" x14ac:dyDescent="0.35">
      <c r="A43" s="162" t="s">
        <v>129</v>
      </c>
      <c r="B43" s="163" t="s">
        <v>130</v>
      </c>
      <c r="C43" s="169">
        <f>C46+C45+C44</f>
        <v>280</v>
      </c>
      <c r="D43" s="169">
        <f t="shared" ref="D43:U43" si="5">D46+D45+D44</f>
        <v>198</v>
      </c>
      <c r="E43" s="169">
        <f t="shared" si="5"/>
        <v>268</v>
      </c>
      <c r="F43" s="169">
        <f t="shared" si="5"/>
        <v>86</v>
      </c>
      <c r="G43" s="169">
        <f t="shared" si="5"/>
        <v>619</v>
      </c>
      <c r="H43" s="169">
        <f t="shared" si="5"/>
        <v>134</v>
      </c>
      <c r="I43" s="169">
        <f t="shared" si="5"/>
        <v>2135</v>
      </c>
      <c r="J43" s="169">
        <f t="shared" si="5"/>
        <v>518</v>
      </c>
      <c r="K43" s="169">
        <f t="shared" si="5"/>
        <v>2567</v>
      </c>
      <c r="L43" s="169">
        <f t="shared" si="5"/>
        <v>635</v>
      </c>
      <c r="M43" s="169">
        <f t="shared" si="5"/>
        <v>4269</v>
      </c>
      <c r="N43" s="169">
        <f t="shared" si="5"/>
        <v>1365</v>
      </c>
      <c r="O43" s="169">
        <f t="shared" si="5"/>
        <v>7052</v>
      </c>
      <c r="P43" s="169">
        <f t="shared" si="5"/>
        <v>1504</v>
      </c>
      <c r="Q43" s="169">
        <f t="shared" si="5"/>
        <v>2836</v>
      </c>
      <c r="R43" s="169">
        <f t="shared" si="5"/>
        <v>936</v>
      </c>
      <c r="S43" s="169">
        <f t="shared" si="5"/>
        <v>2136</v>
      </c>
      <c r="T43" s="169">
        <f t="shared" si="5"/>
        <v>1043</v>
      </c>
      <c r="U43" s="169">
        <f t="shared" si="5"/>
        <v>22162</v>
      </c>
      <c r="V43" s="170">
        <f t="shared" si="1"/>
        <v>6419</v>
      </c>
      <c r="W43" s="292"/>
      <c r="X43" s="292"/>
      <c r="Y43" s="292"/>
      <c r="Z43" s="292"/>
      <c r="AA43" s="292"/>
      <c r="AB43" s="292"/>
      <c r="AC43" s="292"/>
      <c r="AD43" s="292"/>
      <c r="AE43" s="292"/>
      <c r="AF43" s="292"/>
      <c r="AG43" s="292"/>
      <c r="AH43" s="292"/>
      <c r="AI43" s="292"/>
      <c r="AJ43" s="292"/>
      <c r="AK43" s="292"/>
      <c r="AL43" s="292"/>
      <c r="AM43" s="292"/>
      <c r="AN43" s="292"/>
      <c r="AO43" s="292"/>
      <c r="AP43" s="292"/>
    </row>
    <row r="44" spans="1:42" ht="21" customHeight="1" x14ac:dyDescent="0.35">
      <c r="A44" s="162"/>
      <c r="B44" s="166" t="s">
        <v>131</v>
      </c>
      <c r="C44" s="167">
        <v>66</v>
      </c>
      <c r="D44" s="167">
        <v>38</v>
      </c>
      <c r="E44" s="167">
        <v>115</v>
      </c>
      <c r="F44" s="167">
        <v>20</v>
      </c>
      <c r="G44" s="167">
        <v>338</v>
      </c>
      <c r="H44" s="167">
        <v>62</v>
      </c>
      <c r="I44" s="167">
        <v>1217</v>
      </c>
      <c r="J44" s="167">
        <v>165</v>
      </c>
      <c r="K44" s="167">
        <v>1714</v>
      </c>
      <c r="L44" s="167">
        <v>278</v>
      </c>
      <c r="M44" s="167">
        <v>2906</v>
      </c>
      <c r="N44" s="167">
        <v>725</v>
      </c>
      <c r="O44" s="167">
        <v>5828</v>
      </c>
      <c r="P44" s="167">
        <v>1070</v>
      </c>
      <c r="Q44" s="167">
        <v>1888</v>
      </c>
      <c r="R44" s="167">
        <v>522</v>
      </c>
      <c r="S44" s="167">
        <v>1603</v>
      </c>
      <c r="T44" s="167">
        <v>749</v>
      </c>
      <c r="U44" s="167">
        <f t="shared" si="1"/>
        <v>15675</v>
      </c>
      <c r="V44" s="168">
        <f t="shared" si="1"/>
        <v>3629</v>
      </c>
      <c r="W44" s="292"/>
      <c r="X44" s="292"/>
      <c r="Y44" s="292"/>
      <c r="Z44" s="292"/>
      <c r="AA44" s="292"/>
      <c r="AB44" s="292"/>
      <c r="AC44" s="292"/>
      <c r="AD44" s="292"/>
      <c r="AE44" s="292"/>
      <c r="AF44" s="292"/>
      <c r="AG44" s="292"/>
      <c r="AH44" s="292"/>
      <c r="AI44" s="292"/>
      <c r="AJ44" s="292"/>
      <c r="AK44" s="292"/>
      <c r="AL44" s="292"/>
      <c r="AM44" s="292"/>
      <c r="AN44" s="292"/>
      <c r="AO44" s="292"/>
      <c r="AP44" s="292"/>
    </row>
    <row r="45" spans="1:42" s="257" customFormat="1" ht="21" customHeight="1" x14ac:dyDescent="0.35">
      <c r="A45" s="162"/>
      <c r="B45" s="166" t="s">
        <v>132</v>
      </c>
      <c r="C45" s="167">
        <v>76</v>
      </c>
      <c r="D45" s="167">
        <v>8</v>
      </c>
      <c r="E45" s="167">
        <v>130</v>
      </c>
      <c r="F45" s="167">
        <v>21</v>
      </c>
      <c r="G45" s="167">
        <v>183</v>
      </c>
      <c r="H45" s="167">
        <v>25</v>
      </c>
      <c r="I45" s="167">
        <v>412</v>
      </c>
      <c r="J45" s="167">
        <v>115</v>
      </c>
      <c r="K45" s="167">
        <v>171</v>
      </c>
      <c r="L45" s="167">
        <v>49</v>
      </c>
      <c r="M45" s="167">
        <v>259</v>
      </c>
      <c r="N45" s="167">
        <v>170</v>
      </c>
      <c r="O45" s="167">
        <v>549</v>
      </c>
      <c r="P45" s="167">
        <v>113</v>
      </c>
      <c r="Q45" s="167">
        <v>267</v>
      </c>
      <c r="R45" s="167">
        <v>105</v>
      </c>
      <c r="S45" s="167">
        <v>0</v>
      </c>
      <c r="T45" s="167">
        <v>0</v>
      </c>
      <c r="U45" s="167">
        <f t="shared" si="1"/>
        <v>2047</v>
      </c>
      <c r="V45" s="168">
        <f t="shared" si="1"/>
        <v>606</v>
      </c>
      <c r="W45" s="292"/>
      <c r="X45" s="292"/>
      <c r="Y45" s="292"/>
      <c r="Z45" s="292"/>
      <c r="AA45" s="292"/>
      <c r="AB45" s="292"/>
      <c r="AC45" s="292"/>
      <c r="AD45" s="292"/>
      <c r="AE45" s="292"/>
      <c r="AF45" s="292"/>
      <c r="AG45" s="292"/>
      <c r="AH45" s="292"/>
      <c r="AI45" s="292"/>
      <c r="AJ45" s="292"/>
      <c r="AK45" s="292"/>
      <c r="AL45" s="292"/>
      <c r="AM45" s="292"/>
      <c r="AN45" s="292"/>
      <c r="AO45" s="292"/>
      <c r="AP45" s="292"/>
    </row>
    <row r="46" spans="1:42" s="257" customFormat="1" ht="21" customHeight="1" x14ac:dyDescent="0.35">
      <c r="A46" s="162"/>
      <c r="B46" s="166" t="s">
        <v>133</v>
      </c>
      <c r="C46" s="167">
        <v>138</v>
      </c>
      <c r="D46" s="167">
        <v>152</v>
      </c>
      <c r="E46" s="167">
        <v>23</v>
      </c>
      <c r="F46" s="167">
        <v>45</v>
      </c>
      <c r="G46" s="167">
        <v>98</v>
      </c>
      <c r="H46" s="167">
        <v>47</v>
      </c>
      <c r="I46" s="167">
        <v>506</v>
      </c>
      <c r="J46" s="167">
        <v>238</v>
      </c>
      <c r="K46" s="167">
        <v>682</v>
      </c>
      <c r="L46" s="167">
        <v>308</v>
      </c>
      <c r="M46" s="167">
        <v>1104</v>
      </c>
      <c r="N46" s="167">
        <v>470</v>
      </c>
      <c r="O46" s="167">
        <v>675</v>
      </c>
      <c r="P46" s="167">
        <v>321</v>
      </c>
      <c r="Q46" s="167">
        <v>681</v>
      </c>
      <c r="R46" s="167">
        <v>309</v>
      </c>
      <c r="S46" s="167">
        <v>533</v>
      </c>
      <c r="T46" s="167">
        <v>294</v>
      </c>
      <c r="U46" s="167">
        <f t="shared" si="1"/>
        <v>4440</v>
      </c>
      <c r="V46" s="168">
        <f t="shared" si="1"/>
        <v>2184</v>
      </c>
      <c r="W46" s="292"/>
      <c r="X46" s="292"/>
      <c r="Y46" s="292"/>
      <c r="Z46" s="292"/>
      <c r="AA46" s="292"/>
      <c r="AB46" s="292"/>
      <c r="AC46" s="292"/>
      <c r="AD46" s="292"/>
      <c r="AE46" s="292"/>
      <c r="AF46" s="292"/>
      <c r="AG46" s="292"/>
      <c r="AH46" s="292"/>
      <c r="AI46" s="292"/>
      <c r="AJ46" s="292"/>
      <c r="AK46" s="292"/>
      <c r="AL46" s="292"/>
      <c r="AM46" s="292"/>
      <c r="AN46" s="292"/>
      <c r="AO46" s="292"/>
      <c r="AP46" s="292"/>
    </row>
    <row r="47" spans="1:42" s="257" customFormat="1" ht="25.5" customHeight="1" x14ac:dyDescent="0.35">
      <c r="A47" s="162" t="s">
        <v>134</v>
      </c>
      <c r="B47" s="163" t="s">
        <v>135</v>
      </c>
      <c r="C47" s="169">
        <v>79</v>
      </c>
      <c r="D47" s="169">
        <v>94</v>
      </c>
      <c r="E47" s="169">
        <v>172</v>
      </c>
      <c r="F47" s="169">
        <v>231</v>
      </c>
      <c r="G47" s="169">
        <v>159</v>
      </c>
      <c r="H47" s="169">
        <v>240</v>
      </c>
      <c r="I47" s="169">
        <v>228</v>
      </c>
      <c r="J47" s="169">
        <v>406</v>
      </c>
      <c r="K47" s="169">
        <v>107</v>
      </c>
      <c r="L47" s="169">
        <v>329</v>
      </c>
      <c r="M47" s="169">
        <v>18</v>
      </c>
      <c r="N47" s="169">
        <v>64</v>
      </c>
      <c r="O47" s="169">
        <v>0</v>
      </c>
      <c r="P47" s="169">
        <v>0</v>
      </c>
      <c r="Q47" s="169">
        <v>0</v>
      </c>
      <c r="R47" s="169">
        <v>0</v>
      </c>
      <c r="S47" s="169">
        <v>0</v>
      </c>
      <c r="T47" s="169">
        <v>0</v>
      </c>
      <c r="U47" s="169">
        <f t="shared" si="1"/>
        <v>763</v>
      </c>
      <c r="V47" s="170">
        <f t="shared" si="1"/>
        <v>1364</v>
      </c>
      <c r="W47" s="292"/>
      <c r="X47" s="292"/>
      <c r="Y47" s="292"/>
      <c r="Z47" s="292"/>
      <c r="AA47" s="292"/>
      <c r="AB47" s="292"/>
      <c r="AC47" s="292"/>
      <c r="AD47" s="292"/>
      <c r="AE47" s="292"/>
      <c r="AF47" s="292"/>
      <c r="AG47" s="292"/>
      <c r="AH47" s="292"/>
      <c r="AI47" s="292"/>
      <c r="AJ47" s="292"/>
      <c r="AK47" s="292"/>
      <c r="AL47" s="292"/>
      <c r="AM47" s="292"/>
      <c r="AN47" s="292"/>
      <c r="AO47" s="292"/>
      <c r="AP47" s="292"/>
    </row>
    <row r="48" spans="1:42" s="294" customFormat="1" ht="25.5" customHeight="1" x14ac:dyDescent="0.35">
      <c r="A48" s="162" t="s">
        <v>136</v>
      </c>
      <c r="B48" s="163" t="s">
        <v>137</v>
      </c>
      <c r="C48" s="169">
        <f>SUM(C49:C52)</f>
        <v>28</v>
      </c>
      <c r="D48" s="169">
        <f t="shared" ref="D48:T48" si="6">SUM(D49:D52)</f>
        <v>3</v>
      </c>
      <c r="E48" s="169">
        <f t="shared" si="6"/>
        <v>15</v>
      </c>
      <c r="F48" s="169">
        <f t="shared" si="6"/>
        <v>8</v>
      </c>
      <c r="G48" s="169">
        <f t="shared" si="6"/>
        <v>44</v>
      </c>
      <c r="H48" s="169">
        <f t="shared" si="6"/>
        <v>16</v>
      </c>
      <c r="I48" s="169">
        <f t="shared" si="6"/>
        <v>104</v>
      </c>
      <c r="J48" s="169">
        <f t="shared" si="6"/>
        <v>14</v>
      </c>
      <c r="K48" s="169">
        <f t="shared" si="6"/>
        <v>78</v>
      </c>
      <c r="L48" s="169">
        <f t="shared" si="6"/>
        <v>33</v>
      </c>
      <c r="M48" s="169">
        <f t="shared" si="6"/>
        <v>299</v>
      </c>
      <c r="N48" s="169">
        <f t="shared" si="6"/>
        <v>96</v>
      </c>
      <c r="O48" s="169">
        <f t="shared" si="6"/>
        <v>423</v>
      </c>
      <c r="P48" s="169">
        <f t="shared" si="6"/>
        <v>146</v>
      </c>
      <c r="Q48" s="169">
        <f t="shared" si="6"/>
        <v>0</v>
      </c>
      <c r="R48" s="169">
        <f t="shared" si="6"/>
        <v>0</v>
      </c>
      <c r="S48" s="169">
        <f t="shared" si="6"/>
        <v>1142</v>
      </c>
      <c r="T48" s="169">
        <f t="shared" si="6"/>
        <v>418</v>
      </c>
      <c r="U48" s="169">
        <f t="shared" si="1"/>
        <v>2133</v>
      </c>
      <c r="V48" s="170">
        <f t="shared" si="1"/>
        <v>734</v>
      </c>
      <c r="W48" s="292"/>
      <c r="X48" s="292"/>
      <c r="Y48" s="292"/>
      <c r="Z48" s="292"/>
      <c r="AA48" s="292"/>
      <c r="AB48" s="292"/>
      <c r="AC48" s="292"/>
      <c r="AD48" s="292"/>
      <c r="AE48" s="292"/>
      <c r="AF48" s="292"/>
      <c r="AG48" s="292"/>
      <c r="AH48" s="292"/>
      <c r="AI48" s="292"/>
      <c r="AJ48" s="292"/>
      <c r="AK48" s="292"/>
      <c r="AL48" s="292"/>
      <c r="AM48" s="292"/>
      <c r="AN48" s="292"/>
      <c r="AO48" s="292"/>
      <c r="AP48" s="292"/>
    </row>
    <row r="49" spans="1:42" ht="21" customHeight="1" x14ac:dyDescent="0.35">
      <c r="A49" s="162"/>
      <c r="B49" s="166" t="s">
        <v>138</v>
      </c>
      <c r="C49" s="167">
        <v>0</v>
      </c>
      <c r="D49" s="167">
        <v>0</v>
      </c>
      <c r="E49" s="167">
        <v>0</v>
      </c>
      <c r="F49" s="167">
        <v>0</v>
      </c>
      <c r="G49" s="167">
        <v>0</v>
      </c>
      <c r="H49" s="167">
        <v>0</v>
      </c>
      <c r="I49" s="167">
        <v>0</v>
      </c>
      <c r="J49" s="167">
        <v>0</v>
      </c>
      <c r="K49" s="167">
        <v>0</v>
      </c>
      <c r="L49" s="167">
        <v>0</v>
      </c>
      <c r="M49" s="167">
        <v>0</v>
      </c>
      <c r="N49" s="167">
        <v>0</v>
      </c>
      <c r="O49" s="167">
        <v>0</v>
      </c>
      <c r="P49" s="167">
        <v>0</v>
      </c>
      <c r="Q49" s="167">
        <v>0</v>
      </c>
      <c r="R49" s="167">
        <v>0</v>
      </c>
      <c r="S49" s="167">
        <v>0</v>
      </c>
      <c r="T49" s="167">
        <v>0</v>
      </c>
      <c r="U49" s="167">
        <f t="shared" si="1"/>
        <v>0</v>
      </c>
      <c r="V49" s="168">
        <f t="shared" si="1"/>
        <v>0</v>
      </c>
      <c r="W49" s="292"/>
      <c r="X49" s="292"/>
      <c r="Y49" s="292"/>
      <c r="Z49" s="292"/>
      <c r="AA49" s="292"/>
      <c r="AB49" s="292"/>
      <c r="AC49" s="292"/>
      <c r="AD49" s="292"/>
      <c r="AE49" s="292"/>
      <c r="AF49" s="292"/>
      <c r="AG49" s="292"/>
      <c r="AH49" s="292"/>
      <c r="AI49" s="292"/>
      <c r="AJ49" s="292"/>
      <c r="AK49" s="292"/>
      <c r="AL49" s="292"/>
      <c r="AM49" s="292"/>
      <c r="AN49" s="292"/>
      <c r="AO49" s="292"/>
      <c r="AP49" s="292"/>
    </row>
    <row r="50" spans="1:42" s="278" customFormat="1" ht="21" customHeight="1" x14ac:dyDescent="0.35">
      <c r="A50" s="162"/>
      <c r="B50" s="166" t="s">
        <v>139</v>
      </c>
      <c r="C50" s="167">
        <v>4</v>
      </c>
      <c r="D50" s="167">
        <v>0</v>
      </c>
      <c r="E50" s="167">
        <v>1</v>
      </c>
      <c r="F50" s="167">
        <v>1</v>
      </c>
      <c r="G50" s="167">
        <v>1</v>
      </c>
      <c r="H50" s="167">
        <v>0</v>
      </c>
      <c r="I50" s="167">
        <v>0</v>
      </c>
      <c r="J50" s="167">
        <v>0</v>
      </c>
      <c r="K50" s="167">
        <v>49</v>
      </c>
      <c r="L50" s="167">
        <v>20</v>
      </c>
      <c r="M50" s="167">
        <v>91</v>
      </c>
      <c r="N50" s="167">
        <v>69</v>
      </c>
      <c r="O50" s="167">
        <v>0</v>
      </c>
      <c r="P50" s="167">
        <v>0</v>
      </c>
      <c r="Q50" s="167">
        <v>0</v>
      </c>
      <c r="R50" s="167">
        <v>0</v>
      </c>
      <c r="S50" s="167">
        <v>466</v>
      </c>
      <c r="T50" s="167">
        <v>201</v>
      </c>
      <c r="U50" s="167">
        <f t="shared" si="1"/>
        <v>612</v>
      </c>
      <c r="V50" s="168">
        <f t="shared" si="1"/>
        <v>291</v>
      </c>
      <c r="W50" s="293"/>
      <c r="X50" s="293"/>
      <c r="Y50" s="293"/>
      <c r="Z50" s="293"/>
      <c r="AA50" s="293"/>
      <c r="AB50" s="293"/>
      <c r="AC50" s="293"/>
      <c r="AD50" s="293"/>
      <c r="AE50" s="293"/>
      <c r="AF50" s="293"/>
      <c r="AG50" s="293"/>
      <c r="AH50" s="293"/>
      <c r="AI50" s="293"/>
      <c r="AJ50" s="293"/>
      <c r="AK50" s="293"/>
      <c r="AL50" s="293"/>
      <c r="AM50" s="293"/>
      <c r="AN50" s="293"/>
      <c r="AO50" s="293"/>
      <c r="AP50" s="293"/>
    </row>
    <row r="51" spans="1:42" s="257" customFormat="1" ht="21" customHeight="1" x14ac:dyDescent="0.35">
      <c r="A51" s="162"/>
      <c r="B51" s="166" t="s">
        <v>140</v>
      </c>
      <c r="C51" s="167">
        <v>23</v>
      </c>
      <c r="D51" s="167">
        <v>3</v>
      </c>
      <c r="E51" s="167">
        <v>14</v>
      </c>
      <c r="F51" s="167">
        <v>7</v>
      </c>
      <c r="G51" s="167">
        <v>43</v>
      </c>
      <c r="H51" s="167">
        <v>16</v>
      </c>
      <c r="I51" s="167">
        <v>90</v>
      </c>
      <c r="J51" s="167">
        <v>12</v>
      </c>
      <c r="K51" s="167">
        <v>29</v>
      </c>
      <c r="L51" s="167">
        <v>13</v>
      </c>
      <c r="M51" s="167">
        <v>208</v>
      </c>
      <c r="N51" s="167">
        <v>27</v>
      </c>
      <c r="O51" s="167">
        <v>414</v>
      </c>
      <c r="P51" s="167">
        <v>139</v>
      </c>
      <c r="Q51" s="167">
        <v>0</v>
      </c>
      <c r="R51" s="167">
        <v>0</v>
      </c>
      <c r="S51" s="167">
        <v>676</v>
      </c>
      <c r="T51" s="167">
        <v>217</v>
      </c>
      <c r="U51" s="167">
        <f t="shared" si="1"/>
        <v>1497</v>
      </c>
      <c r="V51" s="168">
        <f t="shared" si="1"/>
        <v>434</v>
      </c>
      <c r="W51" s="292"/>
      <c r="X51" s="292"/>
      <c r="Y51" s="292"/>
      <c r="Z51" s="292"/>
      <c r="AA51" s="292"/>
      <c r="AB51" s="292"/>
      <c r="AC51" s="292"/>
      <c r="AD51" s="292"/>
      <c r="AE51" s="292"/>
      <c r="AF51" s="292"/>
      <c r="AG51" s="292"/>
      <c r="AH51" s="292"/>
      <c r="AI51" s="292"/>
      <c r="AJ51" s="292"/>
      <c r="AK51" s="292"/>
      <c r="AL51" s="292"/>
      <c r="AM51" s="292"/>
      <c r="AN51" s="292"/>
      <c r="AO51" s="292"/>
      <c r="AP51" s="292"/>
    </row>
    <row r="52" spans="1:42" s="257" customFormat="1" ht="21" customHeight="1" x14ac:dyDescent="0.35">
      <c r="A52" s="162"/>
      <c r="B52" s="166" t="s">
        <v>141</v>
      </c>
      <c r="C52" s="167">
        <v>1</v>
      </c>
      <c r="D52" s="167">
        <v>0</v>
      </c>
      <c r="E52" s="167">
        <v>0</v>
      </c>
      <c r="F52" s="167">
        <v>0</v>
      </c>
      <c r="G52" s="167">
        <v>0</v>
      </c>
      <c r="H52" s="167">
        <v>0</v>
      </c>
      <c r="I52" s="167">
        <v>14</v>
      </c>
      <c r="J52" s="167">
        <v>2</v>
      </c>
      <c r="K52" s="167">
        <v>0</v>
      </c>
      <c r="L52" s="167">
        <v>0</v>
      </c>
      <c r="M52" s="167">
        <v>0</v>
      </c>
      <c r="N52" s="167">
        <v>0</v>
      </c>
      <c r="O52" s="167">
        <v>9</v>
      </c>
      <c r="P52" s="167">
        <v>7</v>
      </c>
      <c r="Q52" s="167">
        <v>0</v>
      </c>
      <c r="R52" s="167">
        <v>0</v>
      </c>
      <c r="S52" s="167">
        <v>0</v>
      </c>
      <c r="T52" s="167">
        <v>0</v>
      </c>
      <c r="U52" s="167">
        <f t="shared" si="1"/>
        <v>24</v>
      </c>
      <c r="V52" s="168">
        <f t="shared" si="1"/>
        <v>9</v>
      </c>
      <c r="W52" s="292"/>
      <c r="X52" s="292"/>
      <c r="Y52" s="292"/>
      <c r="Z52" s="292"/>
      <c r="AA52" s="292"/>
      <c r="AB52" s="292"/>
      <c r="AC52" s="292"/>
      <c r="AD52" s="292"/>
      <c r="AE52" s="292"/>
      <c r="AF52" s="292"/>
      <c r="AG52" s="292"/>
      <c r="AH52" s="292"/>
      <c r="AI52" s="292"/>
      <c r="AJ52" s="292"/>
      <c r="AK52" s="292"/>
      <c r="AL52" s="292"/>
      <c r="AM52" s="292"/>
      <c r="AN52" s="292"/>
      <c r="AO52" s="292"/>
      <c r="AP52" s="292"/>
    </row>
    <row r="53" spans="1:42" ht="25.5" customHeight="1" x14ac:dyDescent="0.35">
      <c r="A53" s="162" t="s">
        <v>142</v>
      </c>
      <c r="B53" s="163" t="s">
        <v>143</v>
      </c>
      <c r="C53" s="169">
        <v>17</v>
      </c>
      <c r="D53" s="169">
        <v>22</v>
      </c>
      <c r="E53" s="169">
        <v>8</v>
      </c>
      <c r="F53" s="169">
        <v>0</v>
      </c>
      <c r="G53" s="169">
        <v>2</v>
      </c>
      <c r="H53" s="169">
        <v>2</v>
      </c>
      <c r="I53" s="169">
        <v>13</v>
      </c>
      <c r="J53" s="169">
        <v>19</v>
      </c>
      <c r="K53" s="169">
        <v>10</v>
      </c>
      <c r="L53" s="169">
        <v>13</v>
      </c>
      <c r="M53" s="169">
        <v>12</v>
      </c>
      <c r="N53" s="169">
        <v>23</v>
      </c>
      <c r="O53" s="169">
        <v>0</v>
      </c>
      <c r="P53" s="169">
        <v>0</v>
      </c>
      <c r="Q53" s="169">
        <v>0</v>
      </c>
      <c r="R53" s="169">
        <v>0</v>
      </c>
      <c r="S53" s="169">
        <v>9</v>
      </c>
      <c r="T53" s="169">
        <v>1</v>
      </c>
      <c r="U53" s="169">
        <f t="shared" si="1"/>
        <v>71</v>
      </c>
      <c r="V53" s="170">
        <f t="shared" si="1"/>
        <v>80</v>
      </c>
      <c r="W53" s="292"/>
      <c r="X53" s="292"/>
      <c r="Y53" s="292"/>
      <c r="Z53" s="292"/>
      <c r="AA53" s="292"/>
      <c r="AB53" s="292"/>
      <c r="AC53" s="292"/>
      <c r="AD53" s="292"/>
      <c r="AE53" s="292"/>
      <c r="AF53" s="292"/>
      <c r="AG53" s="292"/>
      <c r="AH53" s="292"/>
      <c r="AI53" s="292"/>
      <c r="AJ53" s="292"/>
      <c r="AK53" s="292"/>
      <c r="AL53" s="292"/>
      <c r="AM53" s="292"/>
      <c r="AN53" s="292"/>
      <c r="AO53" s="292"/>
      <c r="AP53" s="292"/>
    </row>
    <row r="54" spans="1:42" ht="25.5" customHeight="1" x14ac:dyDescent="0.3">
      <c r="A54" s="162" t="s">
        <v>144</v>
      </c>
      <c r="B54" s="163" t="s">
        <v>145</v>
      </c>
      <c r="C54" s="169">
        <v>0</v>
      </c>
      <c r="D54" s="169">
        <v>0</v>
      </c>
      <c r="E54" s="169">
        <v>0</v>
      </c>
      <c r="F54" s="169">
        <v>0</v>
      </c>
      <c r="G54" s="169">
        <v>1</v>
      </c>
      <c r="H54" s="169">
        <v>6</v>
      </c>
      <c r="I54" s="169">
        <v>0</v>
      </c>
      <c r="J54" s="169">
        <v>0</v>
      </c>
      <c r="K54" s="169">
        <v>5</v>
      </c>
      <c r="L54" s="169">
        <v>0</v>
      </c>
      <c r="M54" s="169">
        <v>38</v>
      </c>
      <c r="N54" s="169">
        <v>52</v>
      </c>
      <c r="O54" s="169">
        <v>51</v>
      </c>
      <c r="P54" s="169">
        <v>59</v>
      </c>
      <c r="Q54" s="169">
        <v>0</v>
      </c>
      <c r="R54" s="169">
        <v>0</v>
      </c>
      <c r="S54" s="169">
        <v>0</v>
      </c>
      <c r="T54" s="169">
        <v>0</v>
      </c>
      <c r="U54" s="169">
        <f t="shared" si="1"/>
        <v>95</v>
      </c>
      <c r="V54" s="170">
        <f t="shared" si="1"/>
        <v>117</v>
      </c>
      <c r="W54" s="295"/>
      <c r="X54" s="295"/>
      <c r="Y54" s="295"/>
      <c r="Z54" s="295"/>
      <c r="AA54" s="295"/>
      <c r="AB54" s="295"/>
      <c r="AC54" s="295"/>
      <c r="AD54" s="295"/>
      <c r="AE54" s="295"/>
      <c r="AF54" s="295"/>
      <c r="AG54" s="295"/>
      <c r="AH54" s="295"/>
      <c r="AI54" s="295"/>
      <c r="AJ54" s="295"/>
      <c r="AK54" s="295"/>
      <c r="AL54" s="295"/>
      <c r="AM54" s="295"/>
      <c r="AN54" s="295"/>
      <c r="AO54" s="295"/>
      <c r="AP54" s="295"/>
    </row>
    <row r="55" spans="1:42" s="257" customFormat="1" ht="25.5" customHeight="1" x14ac:dyDescent="0.35">
      <c r="A55" s="162" t="s">
        <v>146</v>
      </c>
      <c r="B55" s="163" t="s">
        <v>147</v>
      </c>
      <c r="C55" s="169">
        <f>SUM(C56:C60)</f>
        <v>3</v>
      </c>
      <c r="D55" s="169">
        <f t="shared" ref="D55:T55" si="7">SUM(D56:D60)</f>
        <v>2</v>
      </c>
      <c r="E55" s="169">
        <f t="shared" si="7"/>
        <v>11</v>
      </c>
      <c r="F55" s="169">
        <f t="shared" si="7"/>
        <v>11</v>
      </c>
      <c r="G55" s="169">
        <f t="shared" si="7"/>
        <v>28</v>
      </c>
      <c r="H55" s="169">
        <f t="shared" si="7"/>
        <v>23</v>
      </c>
      <c r="I55" s="169">
        <f t="shared" si="7"/>
        <v>240</v>
      </c>
      <c r="J55" s="169">
        <f t="shared" si="7"/>
        <v>236</v>
      </c>
      <c r="K55" s="169">
        <f t="shared" si="7"/>
        <v>155</v>
      </c>
      <c r="L55" s="169">
        <f t="shared" si="7"/>
        <v>143</v>
      </c>
      <c r="M55" s="169">
        <f t="shared" si="7"/>
        <v>250</v>
      </c>
      <c r="N55" s="169">
        <f t="shared" si="7"/>
        <v>209</v>
      </c>
      <c r="O55" s="169">
        <f t="shared" si="7"/>
        <v>370</v>
      </c>
      <c r="P55" s="169">
        <f t="shared" si="7"/>
        <v>460</v>
      </c>
      <c r="Q55" s="169">
        <f t="shared" si="7"/>
        <v>147</v>
      </c>
      <c r="R55" s="169">
        <f t="shared" si="7"/>
        <v>304</v>
      </c>
      <c r="S55" s="169">
        <f t="shared" si="7"/>
        <v>0</v>
      </c>
      <c r="T55" s="169">
        <f t="shared" si="7"/>
        <v>0</v>
      </c>
      <c r="U55" s="169">
        <f t="shared" si="1"/>
        <v>1204</v>
      </c>
      <c r="V55" s="170">
        <f t="shared" si="1"/>
        <v>1388</v>
      </c>
      <c r="W55" s="292"/>
      <c r="X55" s="292"/>
      <c r="Y55" s="292"/>
      <c r="Z55" s="292"/>
      <c r="AA55" s="292"/>
      <c r="AB55" s="292"/>
      <c r="AC55" s="292"/>
      <c r="AD55" s="292"/>
      <c r="AE55" s="292"/>
      <c r="AF55" s="292"/>
      <c r="AG55" s="292"/>
      <c r="AH55" s="292"/>
      <c r="AI55" s="292"/>
      <c r="AJ55" s="292"/>
      <c r="AK55" s="292"/>
      <c r="AL55" s="292"/>
      <c r="AM55" s="292"/>
      <c r="AN55" s="292"/>
      <c r="AO55" s="292"/>
      <c r="AP55" s="292"/>
    </row>
    <row r="56" spans="1:42" ht="21" customHeight="1" x14ac:dyDescent="0.35">
      <c r="A56" s="162"/>
      <c r="B56" s="175" t="s">
        <v>148</v>
      </c>
      <c r="C56" s="167">
        <v>0</v>
      </c>
      <c r="D56" s="167">
        <v>0</v>
      </c>
      <c r="E56" s="167">
        <v>0</v>
      </c>
      <c r="F56" s="167">
        <v>0</v>
      </c>
      <c r="G56" s="167">
        <v>0</v>
      </c>
      <c r="H56" s="167">
        <v>0</v>
      </c>
      <c r="I56" s="167">
        <v>0</v>
      </c>
      <c r="J56" s="167">
        <v>0</v>
      </c>
      <c r="K56" s="167">
        <v>0</v>
      </c>
      <c r="L56" s="167">
        <v>0</v>
      </c>
      <c r="M56" s="167">
        <v>0</v>
      </c>
      <c r="N56" s="167">
        <v>0</v>
      </c>
      <c r="O56" s="167">
        <v>0</v>
      </c>
      <c r="P56" s="167">
        <v>0</v>
      </c>
      <c r="Q56" s="167">
        <v>0</v>
      </c>
      <c r="R56" s="167">
        <v>0</v>
      </c>
      <c r="S56" s="167">
        <v>0</v>
      </c>
      <c r="T56" s="167">
        <v>0</v>
      </c>
      <c r="U56" s="167">
        <f t="shared" si="1"/>
        <v>0</v>
      </c>
      <c r="V56" s="168">
        <f t="shared" si="1"/>
        <v>0</v>
      </c>
      <c r="W56" s="293"/>
      <c r="X56" s="293"/>
      <c r="Y56" s="293"/>
      <c r="Z56" s="293"/>
      <c r="AA56" s="293"/>
      <c r="AB56" s="293"/>
      <c r="AC56" s="293"/>
      <c r="AD56" s="293"/>
      <c r="AE56" s="293"/>
      <c r="AF56" s="293"/>
      <c r="AG56" s="293"/>
      <c r="AH56" s="293"/>
      <c r="AI56" s="293"/>
      <c r="AJ56" s="293"/>
      <c r="AK56" s="293"/>
      <c r="AL56" s="293"/>
      <c r="AM56" s="293"/>
      <c r="AN56" s="293"/>
      <c r="AO56" s="293"/>
      <c r="AP56" s="293"/>
    </row>
    <row r="57" spans="1:42" ht="21" customHeight="1" x14ac:dyDescent="0.35">
      <c r="A57" s="162"/>
      <c r="B57" s="175" t="s">
        <v>149</v>
      </c>
      <c r="C57" s="167">
        <v>2</v>
      </c>
      <c r="D57" s="167">
        <v>1</v>
      </c>
      <c r="E57" s="167">
        <v>5</v>
      </c>
      <c r="F57" s="167">
        <v>0</v>
      </c>
      <c r="G57" s="167">
        <v>13</v>
      </c>
      <c r="H57" s="167">
        <v>21</v>
      </c>
      <c r="I57" s="167">
        <v>84</v>
      </c>
      <c r="J57" s="167">
        <v>110</v>
      </c>
      <c r="K57" s="167">
        <v>82</v>
      </c>
      <c r="L57" s="167">
        <v>90</v>
      </c>
      <c r="M57" s="167">
        <v>104</v>
      </c>
      <c r="N57" s="167">
        <v>157</v>
      </c>
      <c r="O57" s="167">
        <v>204</v>
      </c>
      <c r="P57" s="167">
        <v>308</v>
      </c>
      <c r="Q57" s="167">
        <v>147</v>
      </c>
      <c r="R57" s="167">
        <v>304</v>
      </c>
      <c r="S57" s="167">
        <v>0</v>
      </c>
      <c r="T57" s="167">
        <v>0</v>
      </c>
      <c r="U57" s="167">
        <f t="shared" si="1"/>
        <v>641</v>
      </c>
      <c r="V57" s="168">
        <f t="shared" si="1"/>
        <v>991</v>
      </c>
      <c r="W57" s="292"/>
      <c r="X57" s="292"/>
      <c r="Y57" s="292"/>
      <c r="Z57" s="292"/>
      <c r="AA57" s="292"/>
      <c r="AB57" s="292"/>
      <c r="AC57" s="292"/>
      <c r="AD57" s="292"/>
      <c r="AE57" s="292"/>
      <c r="AF57" s="292"/>
      <c r="AG57" s="292"/>
      <c r="AH57" s="292"/>
      <c r="AI57" s="292"/>
      <c r="AJ57" s="292"/>
      <c r="AK57" s="292"/>
      <c r="AL57" s="292"/>
      <c r="AM57" s="292"/>
      <c r="AN57" s="292"/>
      <c r="AO57" s="292"/>
      <c r="AP57" s="292"/>
    </row>
    <row r="58" spans="1:42" ht="21" customHeight="1" x14ac:dyDescent="0.35">
      <c r="A58" s="162"/>
      <c r="B58" s="166" t="s">
        <v>150</v>
      </c>
      <c r="C58" s="167">
        <v>1</v>
      </c>
      <c r="D58" s="167">
        <v>1</v>
      </c>
      <c r="E58" s="167">
        <v>6</v>
      </c>
      <c r="F58" s="167">
        <v>11</v>
      </c>
      <c r="G58" s="167">
        <v>15</v>
      </c>
      <c r="H58" s="167">
        <v>2</v>
      </c>
      <c r="I58" s="167">
        <v>156</v>
      </c>
      <c r="J58" s="167">
        <v>126</v>
      </c>
      <c r="K58" s="167">
        <v>73</v>
      </c>
      <c r="L58" s="167">
        <v>53</v>
      </c>
      <c r="M58" s="167">
        <v>88</v>
      </c>
      <c r="N58" s="167">
        <v>42</v>
      </c>
      <c r="O58" s="167">
        <v>166</v>
      </c>
      <c r="P58" s="167">
        <v>152</v>
      </c>
      <c r="Q58" s="167">
        <v>0</v>
      </c>
      <c r="R58" s="167">
        <v>0</v>
      </c>
      <c r="S58" s="167">
        <v>0</v>
      </c>
      <c r="T58" s="167">
        <v>0</v>
      </c>
      <c r="U58" s="167">
        <f t="shared" si="1"/>
        <v>505</v>
      </c>
      <c r="V58" s="168">
        <f t="shared" si="1"/>
        <v>387</v>
      </c>
      <c r="W58" s="292"/>
      <c r="X58" s="292"/>
      <c r="Y58" s="292"/>
      <c r="Z58" s="292"/>
      <c r="AA58" s="292"/>
      <c r="AB58" s="292"/>
      <c r="AC58" s="292"/>
      <c r="AD58" s="292"/>
      <c r="AE58" s="292"/>
      <c r="AF58" s="292"/>
      <c r="AG58" s="292"/>
      <c r="AH58" s="292"/>
      <c r="AI58" s="292"/>
      <c r="AJ58" s="292"/>
      <c r="AK58" s="292"/>
      <c r="AL58" s="292"/>
      <c r="AM58" s="292"/>
      <c r="AN58" s="292"/>
      <c r="AO58" s="292"/>
      <c r="AP58" s="292"/>
    </row>
    <row r="59" spans="1:42" s="257" customFormat="1" ht="30" customHeight="1" x14ac:dyDescent="0.35">
      <c r="A59" s="162"/>
      <c r="B59" s="175" t="s">
        <v>151</v>
      </c>
      <c r="C59" s="167">
        <v>0</v>
      </c>
      <c r="D59" s="167">
        <v>0</v>
      </c>
      <c r="E59" s="167">
        <v>0</v>
      </c>
      <c r="F59" s="167">
        <v>0</v>
      </c>
      <c r="G59" s="167">
        <v>0</v>
      </c>
      <c r="H59" s="167">
        <v>0</v>
      </c>
      <c r="I59" s="167">
        <v>0</v>
      </c>
      <c r="J59" s="167">
        <v>0</v>
      </c>
      <c r="K59" s="167">
        <v>0</v>
      </c>
      <c r="L59" s="167">
        <v>0</v>
      </c>
      <c r="M59" s="167">
        <v>0</v>
      </c>
      <c r="N59" s="167">
        <v>0</v>
      </c>
      <c r="O59" s="167">
        <v>0</v>
      </c>
      <c r="P59" s="167">
        <v>0</v>
      </c>
      <c r="Q59" s="167">
        <v>0</v>
      </c>
      <c r="R59" s="167">
        <v>0</v>
      </c>
      <c r="S59" s="167">
        <v>0</v>
      </c>
      <c r="T59" s="167">
        <v>0</v>
      </c>
      <c r="U59" s="167">
        <f t="shared" si="1"/>
        <v>0</v>
      </c>
      <c r="V59" s="168">
        <f t="shared" si="1"/>
        <v>0</v>
      </c>
      <c r="W59" s="292"/>
      <c r="X59" s="292"/>
      <c r="Y59" s="292"/>
      <c r="Z59" s="292"/>
      <c r="AA59" s="292"/>
      <c r="AB59" s="292"/>
      <c r="AC59" s="292"/>
      <c r="AD59" s="292"/>
      <c r="AE59" s="292"/>
      <c r="AF59" s="292"/>
      <c r="AG59" s="292"/>
      <c r="AH59" s="292"/>
      <c r="AI59" s="292"/>
      <c r="AJ59" s="292"/>
      <c r="AK59" s="292"/>
      <c r="AL59" s="292"/>
      <c r="AM59" s="292"/>
      <c r="AN59" s="292"/>
      <c r="AO59" s="292"/>
      <c r="AP59" s="292"/>
    </row>
    <row r="60" spans="1:42" ht="21" customHeight="1" x14ac:dyDescent="0.35">
      <c r="A60" s="162"/>
      <c r="B60" s="175" t="s">
        <v>152</v>
      </c>
      <c r="C60" s="167">
        <v>0</v>
      </c>
      <c r="D60" s="167">
        <v>0</v>
      </c>
      <c r="E60" s="167">
        <v>0</v>
      </c>
      <c r="F60" s="167">
        <v>0</v>
      </c>
      <c r="G60" s="167">
        <v>0</v>
      </c>
      <c r="H60" s="167">
        <v>0</v>
      </c>
      <c r="I60" s="167">
        <v>0</v>
      </c>
      <c r="J60" s="167">
        <v>0</v>
      </c>
      <c r="K60" s="167">
        <v>0</v>
      </c>
      <c r="L60" s="167">
        <v>0</v>
      </c>
      <c r="M60" s="167">
        <v>58</v>
      </c>
      <c r="N60" s="167">
        <v>10</v>
      </c>
      <c r="O60" s="167">
        <v>0</v>
      </c>
      <c r="P60" s="167">
        <v>0</v>
      </c>
      <c r="Q60" s="167">
        <v>0</v>
      </c>
      <c r="R60" s="167">
        <v>0</v>
      </c>
      <c r="S60" s="167">
        <v>0</v>
      </c>
      <c r="T60" s="167">
        <v>0</v>
      </c>
      <c r="U60" s="167">
        <f t="shared" si="1"/>
        <v>58</v>
      </c>
      <c r="V60" s="168">
        <f t="shared" si="1"/>
        <v>10</v>
      </c>
      <c r="W60" s="292"/>
      <c r="X60" s="292"/>
      <c r="Y60" s="292"/>
      <c r="Z60" s="292"/>
      <c r="AA60" s="292"/>
      <c r="AB60" s="292"/>
      <c r="AC60" s="292"/>
      <c r="AD60" s="292"/>
      <c r="AE60" s="292"/>
      <c r="AF60" s="292"/>
      <c r="AG60" s="292"/>
      <c r="AH60" s="292"/>
      <c r="AI60" s="292"/>
      <c r="AJ60" s="292"/>
      <c r="AK60" s="292"/>
      <c r="AL60" s="292"/>
      <c r="AM60" s="292"/>
      <c r="AN60" s="292"/>
      <c r="AO60" s="292"/>
      <c r="AP60" s="292"/>
    </row>
    <row r="61" spans="1:42" ht="25.5" customHeight="1" x14ac:dyDescent="0.35">
      <c r="A61" s="162" t="s">
        <v>153</v>
      </c>
      <c r="B61" s="163" t="s">
        <v>154</v>
      </c>
      <c r="C61" s="169">
        <f>SUM(C62:C65)</f>
        <v>15</v>
      </c>
      <c r="D61" s="169">
        <f t="shared" ref="D61:T61" si="8">SUM(D62:D65)</f>
        <v>55</v>
      </c>
      <c r="E61" s="169">
        <f t="shared" si="8"/>
        <v>31</v>
      </c>
      <c r="F61" s="169">
        <f t="shared" si="8"/>
        <v>114</v>
      </c>
      <c r="G61" s="169">
        <f t="shared" si="8"/>
        <v>70</v>
      </c>
      <c r="H61" s="169">
        <f t="shared" si="8"/>
        <v>173</v>
      </c>
      <c r="I61" s="169">
        <f t="shared" si="8"/>
        <v>219</v>
      </c>
      <c r="J61" s="169">
        <f t="shared" si="8"/>
        <v>587</v>
      </c>
      <c r="K61" s="169">
        <f t="shared" si="8"/>
        <v>300</v>
      </c>
      <c r="L61" s="169">
        <f t="shared" si="8"/>
        <v>506</v>
      </c>
      <c r="M61" s="169">
        <f t="shared" si="8"/>
        <v>280</v>
      </c>
      <c r="N61" s="169">
        <f t="shared" si="8"/>
        <v>765</v>
      </c>
      <c r="O61" s="169">
        <f t="shared" si="8"/>
        <v>704</v>
      </c>
      <c r="P61" s="169">
        <f t="shared" si="8"/>
        <v>678</v>
      </c>
      <c r="Q61" s="169">
        <f t="shared" si="8"/>
        <v>372</v>
      </c>
      <c r="R61" s="169">
        <f t="shared" si="8"/>
        <v>242</v>
      </c>
      <c r="S61" s="169">
        <f t="shared" si="8"/>
        <v>89</v>
      </c>
      <c r="T61" s="169">
        <f t="shared" si="8"/>
        <v>239</v>
      </c>
      <c r="U61" s="169">
        <f>U62+U63+U64+U65</f>
        <v>2080</v>
      </c>
      <c r="V61" s="170">
        <f>V62+V63+V64+V65</f>
        <v>3359</v>
      </c>
      <c r="W61" s="292"/>
      <c r="X61" s="292"/>
      <c r="Y61" s="292"/>
      <c r="Z61" s="292"/>
      <c r="AA61" s="292"/>
      <c r="AB61" s="292"/>
      <c r="AC61" s="292"/>
      <c r="AD61" s="292"/>
      <c r="AE61" s="292"/>
      <c r="AF61" s="292"/>
      <c r="AG61" s="292"/>
      <c r="AH61" s="292"/>
      <c r="AI61" s="292"/>
      <c r="AJ61" s="292"/>
      <c r="AK61" s="292"/>
      <c r="AL61" s="292"/>
      <c r="AM61" s="292"/>
      <c r="AN61" s="292"/>
      <c r="AO61" s="292"/>
      <c r="AP61" s="292"/>
    </row>
    <row r="62" spans="1:42" ht="21" customHeight="1" x14ac:dyDescent="0.35">
      <c r="A62" s="162"/>
      <c r="B62" s="166" t="s">
        <v>155</v>
      </c>
      <c r="C62" s="167">
        <v>0</v>
      </c>
      <c r="D62" s="167">
        <v>0</v>
      </c>
      <c r="E62" s="167">
        <v>0</v>
      </c>
      <c r="F62" s="167">
        <v>0</v>
      </c>
      <c r="G62" s="167">
        <v>0</v>
      </c>
      <c r="H62" s="167">
        <v>0</v>
      </c>
      <c r="I62" s="167">
        <v>0</v>
      </c>
      <c r="J62" s="167">
        <v>0</v>
      </c>
      <c r="K62" s="167">
        <v>0</v>
      </c>
      <c r="L62" s="167">
        <v>0</v>
      </c>
      <c r="M62" s="167">
        <v>0</v>
      </c>
      <c r="N62" s="167">
        <v>0</v>
      </c>
      <c r="O62" s="167">
        <v>0</v>
      </c>
      <c r="P62" s="167">
        <v>0</v>
      </c>
      <c r="Q62" s="167">
        <v>0</v>
      </c>
      <c r="R62" s="167">
        <v>0</v>
      </c>
      <c r="S62" s="167">
        <v>0</v>
      </c>
      <c r="T62" s="167">
        <v>0</v>
      </c>
      <c r="U62" s="167">
        <f t="shared" si="1"/>
        <v>0</v>
      </c>
      <c r="V62" s="168">
        <f t="shared" si="1"/>
        <v>0</v>
      </c>
      <c r="W62" s="293"/>
      <c r="X62" s="293"/>
      <c r="Y62" s="293"/>
      <c r="Z62" s="293"/>
      <c r="AA62" s="293"/>
      <c r="AB62" s="293"/>
      <c r="AC62" s="293"/>
      <c r="AD62" s="293"/>
      <c r="AE62" s="293"/>
      <c r="AF62" s="293"/>
      <c r="AG62" s="293"/>
      <c r="AH62" s="293"/>
      <c r="AI62" s="293"/>
      <c r="AJ62" s="293"/>
      <c r="AK62" s="293"/>
      <c r="AL62" s="293"/>
      <c r="AM62" s="293"/>
      <c r="AN62" s="293"/>
      <c r="AO62" s="293"/>
      <c r="AP62" s="293"/>
    </row>
    <row r="63" spans="1:42" ht="21" customHeight="1" x14ac:dyDescent="0.35">
      <c r="A63" s="162"/>
      <c r="B63" s="166" t="s">
        <v>156</v>
      </c>
      <c r="C63" s="167">
        <v>11</v>
      </c>
      <c r="D63" s="167">
        <v>44</v>
      </c>
      <c r="E63" s="167">
        <v>19</v>
      </c>
      <c r="F63" s="167">
        <v>92</v>
      </c>
      <c r="G63" s="167">
        <v>24</v>
      </c>
      <c r="H63" s="167">
        <v>139</v>
      </c>
      <c r="I63" s="167">
        <v>123</v>
      </c>
      <c r="J63" s="167">
        <v>523</v>
      </c>
      <c r="K63" s="167">
        <v>129</v>
      </c>
      <c r="L63" s="167">
        <v>489</v>
      </c>
      <c r="M63" s="167">
        <v>136</v>
      </c>
      <c r="N63" s="167">
        <v>758</v>
      </c>
      <c r="O63" s="167">
        <v>265</v>
      </c>
      <c r="P63" s="167">
        <v>669</v>
      </c>
      <c r="Q63" s="167">
        <v>88</v>
      </c>
      <c r="R63" s="167">
        <v>238</v>
      </c>
      <c r="S63" s="167">
        <v>89</v>
      </c>
      <c r="T63" s="167">
        <v>239</v>
      </c>
      <c r="U63" s="167">
        <f t="shared" si="1"/>
        <v>884</v>
      </c>
      <c r="V63" s="168">
        <f t="shared" si="1"/>
        <v>3191</v>
      </c>
      <c r="W63" s="292"/>
      <c r="X63" s="292"/>
      <c r="Y63" s="292"/>
      <c r="Z63" s="292"/>
      <c r="AA63" s="292"/>
      <c r="AB63" s="292"/>
      <c r="AC63" s="292"/>
      <c r="AD63" s="292"/>
      <c r="AE63" s="292"/>
      <c r="AF63" s="292"/>
      <c r="AG63" s="292"/>
      <c r="AH63" s="292"/>
      <c r="AI63" s="292"/>
      <c r="AJ63" s="292"/>
      <c r="AK63" s="292"/>
      <c r="AL63" s="292"/>
      <c r="AM63" s="292"/>
      <c r="AN63" s="292"/>
      <c r="AO63" s="292"/>
      <c r="AP63" s="292"/>
    </row>
    <row r="64" spans="1:42" ht="30" customHeight="1" x14ac:dyDescent="0.35">
      <c r="A64" s="162"/>
      <c r="B64" s="175" t="s">
        <v>157</v>
      </c>
      <c r="C64" s="167">
        <v>4</v>
      </c>
      <c r="D64" s="167">
        <v>11</v>
      </c>
      <c r="E64" s="167">
        <v>7</v>
      </c>
      <c r="F64" s="167">
        <v>21</v>
      </c>
      <c r="G64" s="167">
        <v>22</v>
      </c>
      <c r="H64" s="167">
        <v>33</v>
      </c>
      <c r="I64" s="167">
        <v>17</v>
      </c>
      <c r="J64" s="167">
        <v>41</v>
      </c>
      <c r="K64" s="167">
        <v>0</v>
      </c>
      <c r="L64" s="167">
        <v>0</v>
      </c>
      <c r="M64" s="167">
        <v>0</v>
      </c>
      <c r="N64" s="167">
        <v>0</v>
      </c>
      <c r="O64" s="167">
        <v>0</v>
      </c>
      <c r="P64" s="167">
        <v>0</v>
      </c>
      <c r="Q64" s="167">
        <v>0</v>
      </c>
      <c r="R64" s="167">
        <v>0</v>
      </c>
      <c r="S64" s="167">
        <v>0</v>
      </c>
      <c r="T64" s="167">
        <v>0</v>
      </c>
      <c r="U64" s="167">
        <f t="shared" si="1"/>
        <v>50</v>
      </c>
      <c r="V64" s="168">
        <f t="shared" si="1"/>
        <v>106</v>
      </c>
      <c r="W64" s="292"/>
      <c r="X64" s="292"/>
      <c r="Y64" s="292"/>
      <c r="Z64" s="292"/>
      <c r="AA64" s="292"/>
      <c r="AB64" s="292"/>
      <c r="AC64" s="292"/>
      <c r="AD64" s="292"/>
      <c r="AE64" s="292"/>
      <c r="AF64" s="292"/>
      <c r="AG64" s="292"/>
      <c r="AH64" s="292"/>
      <c r="AI64" s="292"/>
      <c r="AJ64" s="292"/>
      <c r="AK64" s="292"/>
      <c r="AL64" s="292"/>
      <c r="AM64" s="292"/>
      <c r="AN64" s="292"/>
      <c r="AO64" s="292"/>
      <c r="AP64" s="292"/>
    </row>
    <row r="65" spans="1:42" s="257" customFormat="1" ht="21" customHeight="1" x14ac:dyDescent="0.35">
      <c r="A65" s="162"/>
      <c r="B65" s="166" t="s">
        <v>158</v>
      </c>
      <c r="C65" s="167">
        <v>0</v>
      </c>
      <c r="D65" s="167">
        <v>0</v>
      </c>
      <c r="E65" s="167">
        <v>5</v>
      </c>
      <c r="F65" s="167">
        <v>1</v>
      </c>
      <c r="G65" s="167">
        <v>24</v>
      </c>
      <c r="H65" s="167">
        <v>1</v>
      </c>
      <c r="I65" s="167">
        <v>79</v>
      </c>
      <c r="J65" s="167">
        <v>23</v>
      </c>
      <c r="K65" s="167">
        <v>171</v>
      </c>
      <c r="L65" s="167">
        <v>17</v>
      </c>
      <c r="M65" s="167">
        <v>144</v>
      </c>
      <c r="N65" s="167">
        <v>7</v>
      </c>
      <c r="O65" s="167">
        <v>439</v>
      </c>
      <c r="P65" s="167">
        <v>9</v>
      </c>
      <c r="Q65" s="167">
        <v>284</v>
      </c>
      <c r="R65" s="167">
        <v>4</v>
      </c>
      <c r="S65" s="167">
        <v>0</v>
      </c>
      <c r="T65" s="167">
        <v>0</v>
      </c>
      <c r="U65" s="167">
        <f t="shared" si="1"/>
        <v>1146</v>
      </c>
      <c r="V65" s="168">
        <f t="shared" si="1"/>
        <v>62</v>
      </c>
      <c r="W65" s="292"/>
      <c r="X65" s="292"/>
      <c r="Y65" s="292"/>
      <c r="Z65" s="292"/>
      <c r="AA65" s="292"/>
      <c r="AB65" s="292"/>
      <c r="AC65" s="292"/>
      <c r="AD65" s="292"/>
      <c r="AE65" s="292"/>
      <c r="AF65" s="292"/>
      <c r="AG65" s="292"/>
      <c r="AH65" s="292"/>
      <c r="AI65" s="292"/>
      <c r="AJ65" s="292"/>
      <c r="AK65" s="292"/>
      <c r="AL65" s="292"/>
      <c r="AM65" s="292"/>
      <c r="AN65" s="292"/>
      <c r="AO65" s="292"/>
      <c r="AP65" s="292"/>
    </row>
    <row r="66" spans="1:42" s="257" customFormat="1" ht="25.5" customHeight="1" x14ac:dyDescent="0.25">
      <c r="A66" s="162" t="s">
        <v>159</v>
      </c>
      <c r="B66" s="163" t="s">
        <v>160</v>
      </c>
      <c r="C66" s="169">
        <v>431</v>
      </c>
      <c r="D66" s="169">
        <v>359</v>
      </c>
      <c r="E66" s="169">
        <v>1069</v>
      </c>
      <c r="F66" s="169">
        <v>939</v>
      </c>
      <c r="G66" s="169">
        <v>2830</v>
      </c>
      <c r="H66" s="169">
        <v>2242</v>
      </c>
      <c r="I66" s="169">
        <v>8050</v>
      </c>
      <c r="J66" s="169">
        <v>6701</v>
      </c>
      <c r="K66" s="169">
        <v>14171</v>
      </c>
      <c r="L66" s="169">
        <v>11070</v>
      </c>
      <c r="M66" s="169">
        <v>18776</v>
      </c>
      <c r="N66" s="169">
        <v>13198</v>
      </c>
      <c r="O66" s="169">
        <v>28374</v>
      </c>
      <c r="P66" s="169">
        <v>19827</v>
      </c>
      <c r="Q66" s="169">
        <v>15895</v>
      </c>
      <c r="R66" s="169">
        <v>12802</v>
      </c>
      <c r="S66" s="169">
        <v>31922</v>
      </c>
      <c r="T66" s="169">
        <v>19473</v>
      </c>
      <c r="U66" s="169">
        <f t="shared" si="1"/>
        <v>121518</v>
      </c>
      <c r="V66" s="170">
        <f t="shared" si="1"/>
        <v>86611</v>
      </c>
      <c r="W66" s="296"/>
      <c r="X66" s="296"/>
      <c r="Y66" s="296"/>
      <c r="Z66" s="296"/>
      <c r="AA66" s="296"/>
      <c r="AB66" s="296"/>
      <c r="AC66" s="296"/>
      <c r="AD66" s="296"/>
      <c r="AE66" s="296"/>
      <c r="AF66" s="296"/>
      <c r="AG66" s="296"/>
      <c r="AH66" s="296"/>
      <c r="AI66" s="296"/>
      <c r="AJ66" s="296"/>
      <c r="AK66" s="296"/>
      <c r="AL66" s="296"/>
      <c r="AM66" s="296"/>
      <c r="AN66" s="296"/>
      <c r="AO66" s="296"/>
      <c r="AP66" s="296"/>
    </row>
    <row r="67" spans="1:42" s="257" customFormat="1" ht="25.5" customHeight="1" x14ac:dyDescent="0.25">
      <c r="A67" s="162" t="s">
        <v>161</v>
      </c>
      <c r="B67" s="163" t="s">
        <v>162</v>
      </c>
      <c r="C67" s="169">
        <v>67</v>
      </c>
      <c r="D67" s="169">
        <v>326</v>
      </c>
      <c r="E67" s="169">
        <v>223</v>
      </c>
      <c r="F67" s="169">
        <v>1172</v>
      </c>
      <c r="G67" s="169">
        <v>2160</v>
      </c>
      <c r="H67" s="169">
        <v>13315</v>
      </c>
      <c r="I67" s="169">
        <v>13467</v>
      </c>
      <c r="J67" s="169">
        <v>70272</v>
      </c>
      <c r="K67" s="169">
        <v>16735</v>
      </c>
      <c r="L67" s="169">
        <v>38471</v>
      </c>
      <c r="M67" s="169">
        <v>18656</v>
      </c>
      <c r="N67" s="169">
        <v>37166</v>
      </c>
      <c r="O67" s="169">
        <v>5423</v>
      </c>
      <c r="P67" s="169">
        <v>10849</v>
      </c>
      <c r="Q67" s="169">
        <v>3799</v>
      </c>
      <c r="R67" s="169">
        <v>4971</v>
      </c>
      <c r="S67" s="169">
        <v>4013</v>
      </c>
      <c r="T67" s="169">
        <v>3863</v>
      </c>
      <c r="U67" s="169">
        <f t="shared" si="1"/>
        <v>64543</v>
      </c>
      <c r="V67" s="170">
        <f t="shared" si="1"/>
        <v>180405</v>
      </c>
      <c r="W67" s="296"/>
      <c r="X67" s="296"/>
      <c r="Y67" s="296"/>
      <c r="Z67" s="296"/>
      <c r="AA67" s="296"/>
      <c r="AB67" s="296"/>
      <c r="AC67" s="296"/>
      <c r="AD67" s="296"/>
      <c r="AE67" s="296"/>
      <c r="AF67" s="296"/>
      <c r="AG67" s="296"/>
      <c r="AH67" s="296"/>
      <c r="AI67" s="296"/>
      <c r="AJ67" s="296"/>
      <c r="AK67" s="296"/>
      <c r="AL67" s="296"/>
      <c r="AM67" s="296"/>
      <c r="AN67" s="296"/>
      <c r="AO67" s="296"/>
      <c r="AP67" s="296"/>
    </row>
    <row r="68" spans="1:42" s="257" customFormat="1" ht="25.5" customHeight="1" x14ac:dyDescent="0.25">
      <c r="A68" s="162" t="s">
        <v>163</v>
      </c>
      <c r="B68" s="163" t="s">
        <v>164</v>
      </c>
      <c r="C68" s="169">
        <f>SUM(C69:C71)</f>
        <v>25</v>
      </c>
      <c r="D68" s="169">
        <f t="shared" ref="D68:T68" si="9">SUM(D69:D71)</f>
        <v>132</v>
      </c>
      <c r="E68" s="169">
        <f t="shared" si="9"/>
        <v>48</v>
      </c>
      <c r="F68" s="169">
        <f t="shared" si="9"/>
        <v>314</v>
      </c>
      <c r="G68" s="169">
        <f t="shared" si="9"/>
        <v>137</v>
      </c>
      <c r="H68" s="169">
        <f t="shared" si="9"/>
        <v>959</v>
      </c>
      <c r="I68" s="169">
        <f t="shared" si="9"/>
        <v>277</v>
      </c>
      <c r="J68" s="169">
        <f t="shared" si="9"/>
        <v>1868</v>
      </c>
      <c r="K68" s="169">
        <f t="shared" si="9"/>
        <v>370</v>
      </c>
      <c r="L68" s="169">
        <f t="shared" si="9"/>
        <v>1788</v>
      </c>
      <c r="M68" s="169">
        <f t="shared" si="9"/>
        <v>801</v>
      </c>
      <c r="N68" s="169">
        <f t="shared" si="9"/>
        <v>3517</v>
      </c>
      <c r="O68" s="169">
        <f t="shared" si="9"/>
        <v>436</v>
      </c>
      <c r="P68" s="169">
        <f t="shared" si="9"/>
        <v>1578</v>
      </c>
      <c r="Q68" s="169">
        <f t="shared" si="9"/>
        <v>551</v>
      </c>
      <c r="R68" s="169">
        <f t="shared" si="9"/>
        <v>2017</v>
      </c>
      <c r="S68" s="169">
        <f t="shared" si="9"/>
        <v>2346</v>
      </c>
      <c r="T68" s="169">
        <f t="shared" si="9"/>
        <v>7382</v>
      </c>
      <c r="U68" s="169">
        <f t="shared" si="1"/>
        <v>4991</v>
      </c>
      <c r="V68" s="170">
        <f t="shared" si="1"/>
        <v>19555</v>
      </c>
      <c r="W68" s="296"/>
      <c r="X68" s="296"/>
      <c r="Y68" s="296"/>
      <c r="Z68" s="296"/>
      <c r="AA68" s="296"/>
      <c r="AB68" s="296"/>
      <c r="AC68" s="296"/>
      <c r="AD68" s="296"/>
      <c r="AE68" s="296"/>
      <c r="AF68" s="296"/>
      <c r="AG68" s="296"/>
      <c r="AH68" s="296"/>
      <c r="AI68" s="296"/>
      <c r="AJ68" s="296"/>
      <c r="AK68" s="296"/>
      <c r="AL68" s="296"/>
      <c r="AM68" s="296"/>
      <c r="AN68" s="296"/>
      <c r="AO68" s="296"/>
      <c r="AP68" s="296"/>
    </row>
    <row r="69" spans="1:42" ht="21" customHeight="1" x14ac:dyDescent="0.25">
      <c r="A69" s="162"/>
      <c r="B69" s="166" t="s">
        <v>165</v>
      </c>
      <c r="C69" s="167">
        <v>5</v>
      </c>
      <c r="D69" s="167">
        <v>18</v>
      </c>
      <c r="E69" s="167">
        <v>5</v>
      </c>
      <c r="F69" s="167">
        <v>61</v>
      </c>
      <c r="G69" s="167">
        <v>19</v>
      </c>
      <c r="H69" s="167">
        <v>145</v>
      </c>
      <c r="I69" s="167">
        <v>47</v>
      </c>
      <c r="J69" s="167">
        <v>268</v>
      </c>
      <c r="K69" s="167">
        <v>37</v>
      </c>
      <c r="L69" s="167">
        <v>243</v>
      </c>
      <c r="M69" s="167">
        <v>154</v>
      </c>
      <c r="N69" s="167">
        <v>750</v>
      </c>
      <c r="O69" s="167">
        <v>299</v>
      </c>
      <c r="P69" s="167">
        <v>1226</v>
      </c>
      <c r="Q69" s="167">
        <v>537</v>
      </c>
      <c r="R69" s="167">
        <v>1961</v>
      </c>
      <c r="S69" s="167">
        <v>2346</v>
      </c>
      <c r="T69" s="167">
        <v>7382</v>
      </c>
      <c r="U69" s="167">
        <f t="shared" si="1"/>
        <v>3449</v>
      </c>
      <c r="V69" s="168">
        <f t="shared" si="1"/>
        <v>12054</v>
      </c>
      <c r="W69" s="284"/>
      <c r="X69" s="284"/>
      <c r="Y69" s="284"/>
    </row>
    <row r="70" spans="1:42" ht="21" customHeight="1" x14ac:dyDescent="0.25">
      <c r="A70" s="162"/>
      <c r="B70" s="166" t="s">
        <v>166</v>
      </c>
      <c r="C70" s="167">
        <v>4</v>
      </c>
      <c r="D70" s="167">
        <v>26</v>
      </c>
      <c r="E70" s="167">
        <v>14</v>
      </c>
      <c r="F70" s="167">
        <v>73</v>
      </c>
      <c r="G70" s="167">
        <v>47</v>
      </c>
      <c r="H70" s="167">
        <v>198</v>
      </c>
      <c r="I70" s="167">
        <v>115</v>
      </c>
      <c r="J70" s="167">
        <v>668</v>
      </c>
      <c r="K70" s="167">
        <v>261</v>
      </c>
      <c r="L70" s="167">
        <v>1261</v>
      </c>
      <c r="M70" s="167">
        <v>606</v>
      </c>
      <c r="N70" s="167">
        <v>2501</v>
      </c>
      <c r="O70" s="167">
        <v>106</v>
      </c>
      <c r="P70" s="167">
        <v>266</v>
      </c>
      <c r="Q70" s="167">
        <v>0</v>
      </c>
      <c r="R70" s="167">
        <v>0</v>
      </c>
      <c r="S70" s="167">
        <v>0</v>
      </c>
      <c r="T70" s="167">
        <v>0</v>
      </c>
      <c r="U70" s="167">
        <f t="shared" si="1"/>
        <v>1153</v>
      </c>
      <c r="V70" s="168">
        <f t="shared" si="1"/>
        <v>4993</v>
      </c>
      <c r="W70" s="284"/>
      <c r="X70" s="284"/>
      <c r="Y70" s="284"/>
    </row>
    <row r="71" spans="1:42" ht="21" customHeight="1" x14ac:dyDescent="0.25">
      <c r="A71" s="162"/>
      <c r="B71" s="166" t="s">
        <v>167</v>
      </c>
      <c r="C71" s="167">
        <v>16</v>
      </c>
      <c r="D71" s="167">
        <v>88</v>
      </c>
      <c r="E71" s="167">
        <v>29</v>
      </c>
      <c r="F71" s="167">
        <v>180</v>
      </c>
      <c r="G71" s="167">
        <v>71</v>
      </c>
      <c r="H71" s="167">
        <v>616</v>
      </c>
      <c r="I71" s="167">
        <v>115</v>
      </c>
      <c r="J71" s="167">
        <v>932</v>
      </c>
      <c r="K71" s="167">
        <v>72</v>
      </c>
      <c r="L71" s="167">
        <v>284</v>
      </c>
      <c r="M71" s="167">
        <v>41</v>
      </c>
      <c r="N71" s="167">
        <v>266</v>
      </c>
      <c r="O71" s="167">
        <v>31</v>
      </c>
      <c r="P71" s="167">
        <v>86</v>
      </c>
      <c r="Q71" s="167">
        <v>14</v>
      </c>
      <c r="R71" s="167">
        <v>56</v>
      </c>
      <c r="S71" s="167">
        <v>0</v>
      </c>
      <c r="T71" s="167">
        <v>0</v>
      </c>
      <c r="U71" s="167">
        <f t="shared" si="1"/>
        <v>389</v>
      </c>
      <c r="V71" s="168">
        <f t="shared" si="1"/>
        <v>2508</v>
      </c>
      <c r="W71" s="284"/>
      <c r="X71" s="284"/>
      <c r="Y71" s="284"/>
    </row>
    <row r="72" spans="1:42" ht="25.5" customHeight="1" x14ac:dyDescent="0.25">
      <c r="A72" s="162" t="s">
        <v>168</v>
      </c>
      <c r="B72" s="163" t="s">
        <v>169</v>
      </c>
      <c r="C72" s="169">
        <f>SUM(C73:C74)</f>
        <v>183</v>
      </c>
      <c r="D72" s="169">
        <f t="shared" ref="D72:T72" si="10">SUM(D73:D74)</f>
        <v>161</v>
      </c>
      <c r="E72" s="169">
        <f t="shared" si="10"/>
        <v>244</v>
      </c>
      <c r="F72" s="169">
        <f t="shared" si="10"/>
        <v>392</v>
      </c>
      <c r="G72" s="169">
        <f t="shared" si="10"/>
        <v>484</v>
      </c>
      <c r="H72" s="169">
        <f t="shared" si="10"/>
        <v>659</v>
      </c>
      <c r="I72" s="169">
        <f t="shared" si="10"/>
        <v>616</v>
      </c>
      <c r="J72" s="169">
        <f t="shared" si="10"/>
        <v>562</v>
      </c>
      <c r="K72" s="169">
        <f t="shared" si="10"/>
        <v>362</v>
      </c>
      <c r="L72" s="169">
        <f t="shared" si="10"/>
        <v>333</v>
      </c>
      <c r="M72" s="169">
        <f t="shared" si="10"/>
        <v>232</v>
      </c>
      <c r="N72" s="169">
        <f t="shared" si="10"/>
        <v>309</v>
      </c>
      <c r="O72" s="169">
        <f t="shared" si="10"/>
        <v>86</v>
      </c>
      <c r="P72" s="169">
        <f t="shared" si="10"/>
        <v>94</v>
      </c>
      <c r="Q72" s="169">
        <f t="shared" si="10"/>
        <v>0</v>
      </c>
      <c r="R72" s="169">
        <f t="shared" si="10"/>
        <v>0</v>
      </c>
      <c r="S72" s="169">
        <f t="shared" si="10"/>
        <v>0</v>
      </c>
      <c r="T72" s="169">
        <f t="shared" si="10"/>
        <v>0</v>
      </c>
      <c r="U72" s="169">
        <f t="shared" si="1"/>
        <v>2207</v>
      </c>
      <c r="V72" s="170">
        <f t="shared" si="1"/>
        <v>2510</v>
      </c>
      <c r="W72" s="284"/>
      <c r="X72" s="284"/>
      <c r="Y72" s="284"/>
    </row>
    <row r="73" spans="1:42" s="257" customFormat="1" ht="19.5" customHeight="1" x14ac:dyDescent="0.25">
      <c r="A73" s="162"/>
      <c r="B73" s="166" t="s">
        <v>170</v>
      </c>
      <c r="C73" s="167">
        <v>108</v>
      </c>
      <c r="D73" s="167">
        <v>130</v>
      </c>
      <c r="E73" s="167">
        <v>183</v>
      </c>
      <c r="F73" s="167">
        <v>339</v>
      </c>
      <c r="G73" s="167">
        <v>306</v>
      </c>
      <c r="H73" s="167">
        <v>556</v>
      </c>
      <c r="I73" s="167">
        <v>268</v>
      </c>
      <c r="J73" s="167">
        <v>359</v>
      </c>
      <c r="K73" s="167">
        <v>182</v>
      </c>
      <c r="L73" s="167">
        <v>229</v>
      </c>
      <c r="M73" s="167">
        <v>232</v>
      </c>
      <c r="N73" s="167">
        <v>309</v>
      </c>
      <c r="O73" s="167">
        <v>86</v>
      </c>
      <c r="P73" s="167">
        <v>94</v>
      </c>
      <c r="Q73" s="167">
        <v>0</v>
      </c>
      <c r="R73" s="167">
        <v>0</v>
      </c>
      <c r="S73" s="167">
        <v>0</v>
      </c>
      <c r="T73" s="167">
        <v>0</v>
      </c>
      <c r="U73" s="167">
        <f t="shared" si="1"/>
        <v>1365</v>
      </c>
      <c r="V73" s="168">
        <f t="shared" si="1"/>
        <v>2016</v>
      </c>
      <c r="W73" s="296"/>
      <c r="X73" s="296"/>
      <c r="Y73" s="296"/>
      <c r="Z73" s="296"/>
      <c r="AA73" s="296"/>
      <c r="AB73" s="296"/>
      <c r="AC73" s="296"/>
      <c r="AD73" s="296"/>
      <c r="AE73" s="296"/>
      <c r="AF73" s="296"/>
      <c r="AG73" s="296"/>
      <c r="AH73" s="296"/>
      <c r="AI73" s="296"/>
      <c r="AJ73" s="296"/>
      <c r="AK73" s="296"/>
      <c r="AL73" s="296"/>
      <c r="AM73" s="296"/>
      <c r="AN73" s="296"/>
      <c r="AO73" s="296"/>
      <c r="AP73" s="296"/>
    </row>
    <row r="74" spans="1:42" s="257" customFormat="1" ht="19.5" customHeight="1" x14ac:dyDescent="0.25">
      <c r="A74" s="162"/>
      <c r="B74" s="166" t="s">
        <v>171</v>
      </c>
      <c r="C74" s="167">
        <v>75</v>
      </c>
      <c r="D74" s="167">
        <v>31</v>
      </c>
      <c r="E74" s="167">
        <v>61</v>
      </c>
      <c r="F74" s="167">
        <v>53</v>
      </c>
      <c r="G74" s="167">
        <v>178</v>
      </c>
      <c r="H74" s="167">
        <v>103</v>
      </c>
      <c r="I74" s="167">
        <v>348</v>
      </c>
      <c r="J74" s="167">
        <v>203</v>
      </c>
      <c r="K74" s="167">
        <v>180</v>
      </c>
      <c r="L74" s="167">
        <v>104</v>
      </c>
      <c r="M74" s="167">
        <v>0</v>
      </c>
      <c r="N74" s="167">
        <v>0</v>
      </c>
      <c r="O74" s="167">
        <v>0</v>
      </c>
      <c r="P74" s="167">
        <v>0</v>
      </c>
      <c r="Q74" s="167">
        <v>0</v>
      </c>
      <c r="R74" s="167">
        <v>0</v>
      </c>
      <c r="S74" s="167">
        <v>0</v>
      </c>
      <c r="T74" s="167">
        <v>0</v>
      </c>
      <c r="U74" s="167">
        <f t="shared" ref="U74:V80" si="11">C74+E74+G74+I74+K74+M74+O74+Q74+S74</f>
        <v>842</v>
      </c>
      <c r="V74" s="168">
        <f t="shared" si="11"/>
        <v>494</v>
      </c>
      <c r="W74" s="296"/>
      <c r="X74" s="296"/>
      <c r="Y74" s="296"/>
      <c r="Z74" s="296"/>
      <c r="AA74" s="296"/>
      <c r="AB74" s="296"/>
      <c r="AC74" s="296"/>
      <c r="AD74" s="296"/>
      <c r="AE74" s="296"/>
      <c r="AF74" s="296"/>
      <c r="AG74" s="296"/>
      <c r="AH74" s="296"/>
      <c r="AI74" s="296"/>
      <c r="AJ74" s="296"/>
      <c r="AK74" s="296"/>
      <c r="AL74" s="296"/>
      <c r="AM74" s="296"/>
      <c r="AN74" s="296"/>
      <c r="AO74" s="296"/>
      <c r="AP74" s="296"/>
    </row>
    <row r="75" spans="1:42" s="257" customFormat="1" ht="25.5" customHeight="1" x14ac:dyDescent="0.25">
      <c r="A75" s="162" t="s">
        <v>172</v>
      </c>
      <c r="B75" s="163" t="s">
        <v>173</v>
      </c>
      <c r="C75" s="169">
        <f>SUM(C76:C78)</f>
        <v>39</v>
      </c>
      <c r="D75" s="169">
        <f t="shared" ref="D75:T75" si="12">SUM(D76:D78)</f>
        <v>1</v>
      </c>
      <c r="E75" s="169">
        <f t="shared" si="12"/>
        <v>34</v>
      </c>
      <c r="F75" s="169">
        <f t="shared" si="12"/>
        <v>14</v>
      </c>
      <c r="G75" s="169">
        <f t="shared" si="12"/>
        <v>45</v>
      </c>
      <c r="H75" s="169">
        <f t="shared" si="12"/>
        <v>20</v>
      </c>
      <c r="I75" s="169">
        <f t="shared" si="12"/>
        <v>48</v>
      </c>
      <c r="J75" s="169">
        <f t="shared" si="12"/>
        <v>11</v>
      </c>
      <c r="K75" s="169">
        <f t="shared" si="12"/>
        <v>8</v>
      </c>
      <c r="L75" s="169">
        <f t="shared" si="12"/>
        <v>4</v>
      </c>
      <c r="M75" s="169">
        <f t="shared" si="12"/>
        <v>651</v>
      </c>
      <c r="N75" s="169">
        <f t="shared" si="12"/>
        <v>99</v>
      </c>
      <c r="O75" s="169">
        <f t="shared" si="12"/>
        <v>1139</v>
      </c>
      <c r="P75" s="169">
        <f t="shared" si="12"/>
        <v>189</v>
      </c>
      <c r="Q75" s="169">
        <f t="shared" si="12"/>
        <v>0</v>
      </c>
      <c r="R75" s="169">
        <f t="shared" si="12"/>
        <v>0</v>
      </c>
      <c r="S75" s="169">
        <f t="shared" si="12"/>
        <v>0</v>
      </c>
      <c r="T75" s="169">
        <f t="shared" si="12"/>
        <v>0</v>
      </c>
      <c r="U75" s="169">
        <f t="shared" si="11"/>
        <v>1964</v>
      </c>
      <c r="V75" s="170">
        <f t="shared" si="11"/>
        <v>338</v>
      </c>
      <c r="W75" s="296"/>
      <c r="X75" s="296"/>
      <c r="Y75" s="296"/>
      <c r="Z75" s="296"/>
      <c r="AA75" s="296"/>
      <c r="AB75" s="296"/>
      <c r="AC75" s="296"/>
      <c r="AD75" s="296"/>
      <c r="AE75" s="296"/>
      <c r="AF75" s="296"/>
      <c r="AG75" s="296"/>
      <c r="AH75" s="296"/>
      <c r="AI75" s="296"/>
      <c r="AJ75" s="296"/>
      <c r="AK75" s="296"/>
      <c r="AL75" s="296"/>
      <c r="AM75" s="296"/>
      <c r="AN75" s="296"/>
      <c r="AO75" s="296"/>
      <c r="AP75" s="296"/>
    </row>
    <row r="76" spans="1:42" s="271" customFormat="1" ht="21" customHeight="1" x14ac:dyDescent="0.25">
      <c r="A76" s="162"/>
      <c r="B76" s="166" t="s">
        <v>174</v>
      </c>
      <c r="C76" s="167">
        <v>0</v>
      </c>
      <c r="D76" s="167">
        <v>1</v>
      </c>
      <c r="E76" s="167">
        <v>1</v>
      </c>
      <c r="F76" s="167">
        <v>3</v>
      </c>
      <c r="G76" s="167">
        <v>0</v>
      </c>
      <c r="H76" s="167">
        <v>9</v>
      </c>
      <c r="I76" s="167">
        <v>0</v>
      </c>
      <c r="J76" s="167">
        <v>0</v>
      </c>
      <c r="K76" s="167">
        <v>0</v>
      </c>
      <c r="L76" s="167">
        <v>0</v>
      </c>
      <c r="M76" s="167">
        <v>610</v>
      </c>
      <c r="N76" s="167">
        <v>73</v>
      </c>
      <c r="O76" s="167">
        <v>1139</v>
      </c>
      <c r="P76" s="167">
        <v>189</v>
      </c>
      <c r="Q76" s="167">
        <v>0</v>
      </c>
      <c r="R76" s="167">
        <v>0</v>
      </c>
      <c r="S76" s="167">
        <v>0</v>
      </c>
      <c r="T76" s="167">
        <v>0</v>
      </c>
      <c r="U76" s="167">
        <f t="shared" si="11"/>
        <v>1750</v>
      </c>
      <c r="V76" s="168">
        <f t="shared" si="11"/>
        <v>275</v>
      </c>
      <c r="W76" s="297"/>
      <c r="X76" s="297"/>
      <c r="Y76" s="297"/>
      <c r="Z76" s="297"/>
      <c r="AA76" s="297"/>
      <c r="AB76" s="297"/>
      <c r="AC76" s="297"/>
      <c r="AD76" s="297"/>
      <c r="AE76" s="297"/>
      <c r="AF76" s="297"/>
      <c r="AG76" s="297"/>
      <c r="AH76" s="297"/>
      <c r="AI76" s="297"/>
      <c r="AJ76" s="297"/>
      <c r="AK76" s="297"/>
      <c r="AL76" s="297"/>
      <c r="AM76" s="297"/>
      <c r="AN76" s="297"/>
      <c r="AO76" s="297"/>
      <c r="AP76" s="297"/>
    </row>
    <row r="77" spans="1:42" s="299" customFormat="1" ht="21" customHeight="1" x14ac:dyDescent="0.25">
      <c r="A77" s="162"/>
      <c r="B77" s="166" t="s">
        <v>175</v>
      </c>
      <c r="C77" s="167">
        <v>0</v>
      </c>
      <c r="D77" s="167">
        <v>0</v>
      </c>
      <c r="E77" s="167">
        <v>0</v>
      </c>
      <c r="F77" s="167">
        <v>0</v>
      </c>
      <c r="G77" s="167">
        <v>0</v>
      </c>
      <c r="H77" s="167">
        <v>0</v>
      </c>
      <c r="I77" s="167">
        <v>0</v>
      </c>
      <c r="J77" s="167">
        <v>0</v>
      </c>
      <c r="K77" s="167">
        <v>0</v>
      </c>
      <c r="L77" s="167">
        <v>0</v>
      </c>
      <c r="M77" s="167">
        <v>0</v>
      </c>
      <c r="N77" s="167">
        <v>0</v>
      </c>
      <c r="O77" s="167">
        <v>0</v>
      </c>
      <c r="P77" s="167">
        <v>0</v>
      </c>
      <c r="Q77" s="167">
        <v>0</v>
      </c>
      <c r="R77" s="167">
        <v>0</v>
      </c>
      <c r="S77" s="167">
        <v>0</v>
      </c>
      <c r="T77" s="167">
        <v>0</v>
      </c>
      <c r="U77" s="167">
        <f t="shared" si="11"/>
        <v>0</v>
      </c>
      <c r="V77" s="168">
        <f t="shared" si="11"/>
        <v>0</v>
      </c>
      <c r="W77" s="298"/>
      <c r="X77" s="298"/>
      <c r="Y77" s="298"/>
      <c r="Z77" s="298"/>
      <c r="AA77" s="298"/>
      <c r="AB77" s="298"/>
      <c r="AC77" s="298"/>
      <c r="AD77" s="298"/>
      <c r="AE77" s="298"/>
      <c r="AF77" s="298"/>
      <c r="AG77" s="298"/>
      <c r="AH77" s="298"/>
      <c r="AI77" s="298"/>
      <c r="AJ77" s="298"/>
      <c r="AK77" s="298"/>
      <c r="AL77" s="298"/>
      <c r="AM77" s="298"/>
      <c r="AN77" s="298"/>
      <c r="AO77" s="298"/>
      <c r="AP77" s="298"/>
    </row>
    <row r="78" spans="1:42" ht="21" customHeight="1" x14ac:dyDescent="0.25">
      <c r="A78" s="162"/>
      <c r="B78" s="166" t="s">
        <v>176</v>
      </c>
      <c r="C78" s="167">
        <v>39</v>
      </c>
      <c r="D78" s="167">
        <v>0</v>
      </c>
      <c r="E78" s="167">
        <v>33</v>
      </c>
      <c r="F78" s="167">
        <v>11</v>
      </c>
      <c r="G78" s="167">
        <v>45</v>
      </c>
      <c r="H78" s="167">
        <v>11</v>
      </c>
      <c r="I78" s="167">
        <v>48</v>
      </c>
      <c r="J78" s="167">
        <v>11</v>
      </c>
      <c r="K78" s="167">
        <v>8</v>
      </c>
      <c r="L78" s="167">
        <v>4</v>
      </c>
      <c r="M78" s="167">
        <v>41</v>
      </c>
      <c r="N78" s="167">
        <v>26</v>
      </c>
      <c r="O78" s="167">
        <v>0</v>
      </c>
      <c r="P78" s="167">
        <v>0</v>
      </c>
      <c r="Q78" s="167">
        <v>0</v>
      </c>
      <c r="R78" s="167">
        <v>0</v>
      </c>
      <c r="S78" s="167">
        <v>0</v>
      </c>
      <c r="T78" s="167">
        <v>0</v>
      </c>
      <c r="U78" s="167">
        <f t="shared" si="11"/>
        <v>214</v>
      </c>
      <c r="V78" s="168">
        <f t="shared" si="11"/>
        <v>63</v>
      </c>
      <c r="W78" s="284"/>
      <c r="X78" s="284"/>
      <c r="Y78" s="284"/>
    </row>
    <row r="79" spans="1:42" ht="25.5" customHeight="1" x14ac:dyDescent="0.25">
      <c r="A79" s="162" t="s">
        <v>177</v>
      </c>
      <c r="B79" s="163" t="s">
        <v>178</v>
      </c>
      <c r="C79" s="169">
        <v>0</v>
      </c>
      <c r="D79" s="169">
        <v>0</v>
      </c>
      <c r="E79" s="169">
        <v>0</v>
      </c>
      <c r="F79" s="169">
        <v>0</v>
      </c>
      <c r="G79" s="169">
        <v>0</v>
      </c>
      <c r="H79" s="169">
        <v>0</v>
      </c>
      <c r="I79" s="169">
        <v>0</v>
      </c>
      <c r="J79" s="169">
        <v>0</v>
      </c>
      <c r="K79" s="169">
        <v>0</v>
      </c>
      <c r="L79" s="169">
        <v>0</v>
      </c>
      <c r="M79" s="169">
        <v>0</v>
      </c>
      <c r="N79" s="169">
        <v>0</v>
      </c>
      <c r="O79" s="169">
        <v>0</v>
      </c>
      <c r="P79" s="169">
        <v>0</v>
      </c>
      <c r="Q79" s="169">
        <v>0</v>
      </c>
      <c r="R79" s="169">
        <v>0</v>
      </c>
      <c r="S79" s="169">
        <v>0</v>
      </c>
      <c r="T79" s="169">
        <v>0</v>
      </c>
      <c r="U79" s="169">
        <f t="shared" si="11"/>
        <v>0</v>
      </c>
      <c r="V79" s="170">
        <f t="shared" si="11"/>
        <v>0</v>
      </c>
    </row>
    <row r="80" spans="1:42" ht="25.5" customHeight="1" x14ac:dyDescent="0.25">
      <c r="A80" s="162" t="s">
        <v>179</v>
      </c>
      <c r="B80" s="163" t="s">
        <v>180</v>
      </c>
      <c r="C80" s="169">
        <v>0</v>
      </c>
      <c r="D80" s="169">
        <v>0</v>
      </c>
      <c r="E80" s="169">
        <v>0</v>
      </c>
      <c r="F80" s="169">
        <v>0</v>
      </c>
      <c r="G80" s="169">
        <v>0</v>
      </c>
      <c r="H80" s="169">
        <v>0</v>
      </c>
      <c r="I80" s="169">
        <v>0</v>
      </c>
      <c r="J80" s="169">
        <v>0</v>
      </c>
      <c r="K80" s="169">
        <v>0</v>
      </c>
      <c r="L80" s="169">
        <v>0</v>
      </c>
      <c r="M80" s="169">
        <v>0</v>
      </c>
      <c r="N80" s="169">
        <v>0</v>
      </c>
      <c r="O80" s="169">
        <v>0</v>
      </c>
      <c r="P80" s="169">
        <v>0</v>
      </c>
      <c r="Q80" s="169">
        <v>0</v>
      </c>
      <c r="R80" s="169">
        <v>0</v>
      </c>
      <c r="S80" s="169">
        <v>0</v>
      </c>
      <c r="T80" s="169">
        <v>0</v>
      </c>
      <c r="U80" s="169">
        <f t="shared" si="11"/>
        <v>0</v>
      </c>
      <c r="V80" s="170">
        <f t="shared" si="11"/>
        <v>0</v>
      </c>
    </row>
    <row r="81" spans="1:25" ht="25.5" customHeight="1" thickBot="1" x14ac:dyDescent="0.3">
      <c r="A81" s="177" t="s">
        <v>11</v>
      </c>
      <c r="B81" s="178"/>
      <c r="C81" s="179">
        <f t="shared" ref="C81:T81" si="13">C80+C79+C75+C72+C68+C67+C66+C61+C55+C54+C53+C48+C47+C43+C39+C35+C34+C14+C13+C9+C38</f>
        <v>1230</v>
      </c>
      <c r="D81" s="179">
        <f t="shared" si="13"/>
        <v>1357</v>
      </c>
      <c r="E81" s="179">
        <f t="shared" si="13"/>
        <v>2228</v>
      </c>
      <c r="F81" s="179">
        <f t="shared" si="13"/>
        <v>3293</v>
      </c>
      <c r="G81" s="179">
        <f t="shared" si="13"/>
        <v>6849</v>
      </c>
      <c r="H81" s="179">
        <f t="shared" si="13"/>
        <v>17815</v>
      </c>
      <c r="I81" s="179">
        <f t="shared" si="13"/>
        <v>26513</v>
      </c>
      <c r="J81" s="179">
        <f t="shared" si="13"/>
        <v>81276</v>
      </c>
      <c r="K81" s="179">
        <f t="shared" si="13"/>
        <v>36493</v>
      </c>
      <c r="L81" s="179">
        <f t="shared" si="13"/>
        <v>53580</v>
      </c>
      <c r="M81" s="179">
        <f t="shared" si="13"/>
        <v>46023</v>
      </c>
      <c r="N81" s="179">
        <f t="shared" si="13"/>
        <v>57165</v>
      </c>
      <c r="O81" s="179">
        <f t="shared" si="13"/>
        <v>48272</v>
      </c>
      <c r="P81" s="179">
        <f t="shared" si="13"/>
        <v>36168</v>
      </c>
      <c r="Q81" s="179">
        <f t="shared" si="13"/>
        <v>25168</v>
      </c>
      <c r="R81" s="179">
        <f t="shared" si="13"/>
        <v>21545</v>
      </c>
      <c r="S81" s="179">
        <f t="shared" si="13"/>
        <v>42790</v>
      </c>
      <c r="T81" s="179">
        <f t="shared" si="13"/>
        <v>32453</v>
      </c>
      <c r="U81" s="179">
        <f>C81+E81+G81+I81+K81+M81+O81+Q81+S81</f>
        <v>235566</v>
      </c>
      <c r="V81" s="180">
        <f>D81+F81+H81+J81+L81+N81+P81+R81+T81</f>
        <v>304652</v>
      </c>
      <c r="W81" s="284"/>
      <c r="X81" s="284"/>
      <c r="Y81" s="284"/>
    </row>
    <row r="82" spans="1:25" x14ac:dyDescent="0.25">
      <c r="A82" s="122"/>
      <c r="W82" s="284"/>
      <c r="X82" s="284"/>
      <c r="Y82" s="284"/>
    </row>
    <row r="83" spans="1:25" x14ac:dyDescent="0.25">
      <c r="W83" s="284"/>
      <c r="X83" s="284"/>
      <c r="Y83" s="284"/>
    </row>
    <row r="84" spans="1:25" x14ac:dyDescent="0.25">
      <c r="W84" s="284"/>
      <c r="X84" s="284"/>
      <c r="Y84" s="284"/>
    </row>
    <row r="85" spans="1:25" x14ac:dyDescent="0.25">
      <c r="W85" s="284"/>
      <c r="X85" s="284"/>
      <c r="Y85" s="284"/>
    </row>
    <row r="86" spans="1:25" x14ac:dyDescent="0.25">
      <c r="W86" s="284"/>
      <c r="X86" s="284"/>
      <c r="Y86" s="284"/>
    </row>
  </sheetData>
  <mergeCells count="16">
    <mergeCell ref="S7:T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8740157480314965" bottom="0.70866141732283472" header="0.31496062992125984" footer="0.31496062992125984"/>
  <pageSetup paperSize="9" scale="50" fitToHeight="2" orientation="landscape" r:id="rId1"/>
  <headerFooter alignWithMargins="0"/>
  <rowBreaks count="1" manualBreakCount="1">
    <brk id="42" max="21"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252"/>
  <sheetViews>
    <sheetView view="pageBreakPreview" topLeftCell="G55" zoomScaleNormal="90" zoomScaleSheetLayoutView="100" workbookViewId="0">
      <selection sqref="A1:M1"/>
    </sheetView>
  </sheetViews>
  <sheetFormatPr defaultColWidth="7.6640625" defaultRowHeight="13.2" x14ac:dyDescent="0.25"/>
  <cols>
    <col min="1" max="1" width="3.44140625" customWidth="1"/>
    <col min="2" max="2" width="3.6640625" style="322" customWidth="1"/>
    <col min="3" max="3" width="27.6640625" style="323" customWidth="1"/>
    <col min="4" max="12" width="14.6640625" style="324" customWidth="1"/>
    <col min="13" max="13" width="13.6640625" style="324" customWidth="1"/>
    <col min="14" max="14" width="7.6640625" customWidth="1"/>
    <col min="15" max="15" width="7.6640625" hidden="1" customWidth="1"/>
  </cols>
  <sheetData>
    <row r="1" spans="1:22" s="1" customFormat="1" ht="39.75" customHeight="1" x14ac:dyDescent="0.4">
      <c r="A1" s="601" t="str">
        <f>"Répartition des unités locales par localisation et par classe d'importance au "&amp;Feuil1!A7&amp;" "&amp;Feuil1!A8&amp;" "</f>
        <v xml:space="preserve">Répartition des unités locales par localisation et par classe d'importance au 31 décembre 2022 </v>
      </c>
      <c r="B1" s="601"/>
      <c r="C1" s="601"/>
      <c r="D1" s="601"/>
      <c r="E1" s="601"/>
      <c r="F1" s="601"/>
      <c r="G1" s="601"/>
      <c r="H1" s="601"/>
      <c r="I1" s="601"/>
      <c r="J1" s="601"/>
      <c r="K1" s="601"/>
      <c r="L1" s="601"/>
      <c r="M1" s="601"/>
      <c r="N1" s="301"/>
      <c r="O1" s="301"/>
      <c r="P1" s="301"/>
      <c r="Q1" s="301"/>
      <c r="R1" s="301"/>
      <c r="S1" s="301"/>
      <c r="T1" s="301"/>
      <c r="U1" s="301"/>
      <c r="V1" s="301"/>
    </row>
    <row r="2" spans="1:22" s="1" customFormat="1" ht="18" customHeight="1" x14ac:dyDescent="0.3">
      <c r="A2" s="302"/>
      <c r="B2" s="303"/>
      <c r="C2" s="304"/>
      <c r="D2" s="305"/>
      <c r="E2" s="305"/>
      <c r="F2" s="305"/>
      <c r="G2" s="305"/>
      <c r="H2" s="305"/>
      <c r="I2" s="305"/>
      <c r="J2" s="305"/>
      <c r="K2" s="305"/>
      <c r="L2" s="305"/>
      <c r="M2" s="305"/>
    </row>
    <row r="3" spans="1:22" s="1" customFormat="1" ht="15" customHeight="1" x14ac:dyDescent="0.25">
      <c r="A3" s="602"/>
      <c r="B3" s="602"/>
      <c r="C3" s="602"/>
      <c r="D3" s="306"/>
      <c r="E3" s="306"/>
      <c r="F3" s="306"/>
      <c r="G3" s="306"/>
      <c r="H3" s="306"/>
      <c r="I3" s="306"/>
      <c r="J3" s="306"/>
      <c r="K3" s="306"/>
      <c r="L3" s="306"/>
      <c r="M3" s="306"/>
    </row>
    <row r="4" spans="1:22" s="1" customFormat="1" ht="18" customHeight="1" thickBot="1" x14ac:dyDescent="0.3">
      <c r="A4" s="603" t="s">
        <v>240</v>
      </c>
      <c r="B4" s="603"/>
      <c r="C4" s="603"/>
      <c r="D4" s="306"/>
      <c r="E4" s="306"/>
      <c r="F4" s="306"/>
      <c r="G4" s="306"/>
      <c r="H4" s="306"/>
      <c r="I4" s="306"/>
      <c r="J4" s="306"/>
      <c r="K4" s="306"/>
      <c r="L4" s="306"/>
      <c r="M4" s="306"/>
    </row>
    <row r="5" spans="1:22" s="1" customFormat="1" ht="24.9" customHeight="1" x14ac:dyDescent="0.25">
      <c r="A5" s="517" t="s">
        <v>32</v>
      </c>
      <c r="B5" s="518"/>
      <c r="C5" s="519"/>
      <c r="D5" s="604" t="s">
        <v>241</v>
      </c>
      <c r="E5" s="493"/>
      <c r="F5" s="493"/>
      <c r="G5" s="493"/>
      <c r="H5" s="493"/>
      <c r="I5" s="493"/>
      <c r="J5" s="493"/>
      <c r="K5" s="493"/>
      <c r="L5" s="605"/>
      <c r="M5" s="576" t="s">
        <v>11</v>
      </c>
    </row>
    <row r="6" spans="1:22" s="1" customFormat="1" ht="54.9" customHeight="1" x14ac:dyDescent="0.25">
      <c r="A6" s="520"/>
      <c r="B6" s="521"/>
      <c r="C6" s="522"/>
      <c r="D6" s="252" t="s">
        <v>215</v>
      </c>
      <c r="E6" s="252" t="s">
        <v>216</v>
      </c>
      <c r="F6" s="252" t="s">
        <v>217</v>
      </c>
      <c r="G6" s="252" t="s">
        <v>218</v>
      </c>
      <c r="H6" s="252" t="s">
        <v>219</v>
      </c>
      <c r="I6" s="252" t="s">
        <v>220</v>
      </c>
      <c r="J6" s="252" t="s">
        <v>221</v>
      </c>
      <c r="K6" s="252" t="s">
        <v>222</v>
      </c>
      <c r="L6" s="99" t="s">
        <v>223</v>
      </c>
      <c r="M6" s="606"/>
    </row>
    <row r="7" spans="1:22" s="1" customFormat="1" ht="33" customHeight="1" x14ac:dyDescent="0.35">
      <c r="A7" s="211" t="s">
        <v>34</v>
      </c>
      <c r="B7" s="103"/>
      <c r="C7" s="307"/>
      <c r="D7" s="462">
        <f>D8</f>
        <v>24589</v>
      </c>
      <c r="E7" s="448">
        <f t="shared" ref="E7:L7" si="0">E8</f>
        <v>5704</v>
      </c>
      <c r="F7" s="448">
        <f t="shared" si="0"/>
        <v>3495</v>
      </c>
      <c r="G7" s="448">
        <f t="shared" si="0"/>
        <v>2698</v>
      </c>
      <c r="H7" s="448">
        <f t="shared" si="0"/>
        <v>956</v>
      </c>
      <c r="I7" s="448">
        <f t="shared" si="0"/>
        <v>501</v>
      </c>
      <c r="J7" s="448">
        <f t="shared" si="0"/>
        <v>296</v>
      </c>
      <c r="K7" s="448">
        <f t="shared" si="0"/>
        <v>97</v>
      </c>
      <c r="L7" s="448">
        <f t="shared" si="0"/>
        <v>76</v>
      </c>
      <c r="M7" s="440">
        <f>SUM(D7:L7)</f>
        <v>38412</v>
      </c>
      <c r="N7" s="2"/>
    </row>
    <row r="8" spans="1:22" s="1" customFormat="1" ht="18" customHeight="1" x14ac:dyDescent="0.35">
      <c r="A8" s="106"/>
      <c r="B8" s="308"/>
      <c r="C8" s="308" t="s">
        <v>35</v>
      </c>
      <c r="D8" s="463">
        <v>24589</v>
      </c>
      <c r="E8" s="441">
        <v>5704</v>
      </c>
      <c r="F8" s="441">
        <v>3495</v>
      </c>
      <c r="G8" s="441">
        <v>2698</v>
      </c>
      <c r="H8" s="441">
        <v>956</v>
      </c>
      <c r="I8" s="441">
        <v>501</v>
      </c>
      <c r="J8" s="441">
        <v>296</v>
      </c>
      <c r="K8" s="441">
        <v>97</v>
      </c>
      <c r="L8" s="441">
        <v>76</v>
      </c>
      <c r="M8" s="442">
        <f t="shared" ref="M8:M63" si="1">SUM(D8:L8)</f>
        <v>38412</v>
      </c>
      <c r="N8" s="2"/>
      <c r="O8" s="308"/>
    </row>
    <row r="9" spans="1:22" s="312" customFormat="1" ht="33" customHeight="1" x14ac:dyDescent="0.35">
      <c r="A9" s="211" t="s">
        <v>36</v>
      </c>
      <c r="B9" s="309"/>
      <c r="C9" s="310"/>
      <c r="D9" s="448">
        <f>D10+D14+D17+D21+D28+D37</f>
        <v>109104</v>
      </c>
      <c r="E9" s="448">
        <f t="shared" ref="E9:M9" si="2">E10+E14+E17+E21+E28+E37</f>
        <v>27639</v>
      </c>
      <c r="F9" s="448">
        <f t="shared" si="2"/>
        <v>16908</v>
      </c>
      <c r="G9" s="448">
        <f t="shared" si="2"/>
        <v>13561</v>
      </c>
      <c r="H9" s="448">
        <f t="shared" si="2"/>
        <v>5139</v>
      </c>
      <c r="I9" s="448">
        <f t="shared" si="2"/>
        <v>2513</v>
      </c>
      <c r="J9" s="448">
        <f t="shared" si="2"/>
        <v>1081</v>
      </c>
      <c r="K9" s="448">
        <f t="shared" si="2"/>
        <v>269</v>
      </c>
      <c r="L9" s="448">
        <f t="shared" si="2"/>
        <v>114</v>
      </c>
      <c r="M9" s="440">
        <f t="shared" si="2"/>
        <v>176328</v>
      </c>
      <c r="N9" s="311"/>
      <c r="O9" s="310"/>
    </row>
    <row r="10" spans="1:22" s="316" customFormat="1" ht="24" customHeight="1" x14ac:dyDescent="0.35">
      <c r="A10" s="111"/>
      <c r="B10" s="313" t="s">
        <v>37</v>
      </c>
      <c r="C10" s="314"/>
      <c r="D10" s="444">
        <f>SUM(D11:D13)</f>
        <v>29846</v>
      </c>
      <c r="E10" s="443">
        <f t="shared" ref="E10:L10" si="3">SUM(E11:E13)</f>
        <v>7974</v>
      </c>
      <c r="F10" s="443">
        <f t="shared" si="3"/>
        <v>4968</v>
      </c>
      <c r="G10" s="443">
        <f t="shared" si="3"/>
        <v>3936</v>
      </c>
      <c r="H10" s="443">
        <f t="shared" si="3"/>
        <v>1455</v>
      </c>
      <c r="I10" s="443">
        <f t="shared" si="3"/>
        <v>758</v>
      </c>
      <c r="J10" s="443">
        <f t="shared" si="3"/>
        <v>343</v>
      </c>
      <c r="K10" s="443">
        <f t="shared" si="3"/>
        <v>79</v>
      </c>
      <c r="L10" s="443">
        <f t="shared" si="3"/>
        <v>43</v>
      </c>
      <c r="M10" s="445">
        <f t="shared" si="1"/>
        <v>49402</v>
      </c>
      <c r="N10" s="315"/>
      <c r="O10" s="314"/>
    </row>
    <row r="11" spans="1:22" s="1" customFormat="1" ht="18" customHeight="1" x14ac:dyDescent="0.35">
      <c r="A11" s="114"/>
      <c r="B11" s="115"/>
      <c r="C11" s="308" t="s">
        <v>37</v>
      </c>
      <c r="D11" s="463">
        <v>17598</v>
      </c>
      <c r="E11" s="441">
        <v>4622</v>
      </c>
      <c r="F11" s="441">
        <v>2896</v>
      </c>
      <c r="G11" s="441">
        <v>2285</v>
      </c>
      <c r="H11" s="441">
        <v>837</v>
      </c>
      <c r="I11" s="441">
        <v>405</v>
      </c>
      <c r="J11" s="441">
        <v>202</v>
      </c>
      <c r="K11" s="441">
        <v>48</v>
      </c>
      <c r="L11" s="441">
        <v>26</v>
      </c>
      <c r="M11" s="442">
        <f t="shared" si="1"/>
        <v>28919</v>
      </c>
      <c r="N11" s="2"/>
      <c r="O11" s="308"/>
    </row>
    <row r="12" spans="1:22" s="1" customFormat="1" ht="18" customHeight="1" x14ac:dyDescent="0.35">
      <c r="A12" s="114"/>
      <c r="B12" s="115"/>
      <c r="C12" s="308" t="s">
        <v>38</v>
      </c>
      <c r="D12" s="463">
        <v>5201</v>
      </c>
      <c r="E12" s="441">
        <v>1407</v>
      </c>
      <c r="F12" s="441">
        <v>891</v>
      </c>
      <c r="G12" s="441">
        <v>713</v>
      </c>
      <c r="H12" s="441">
        <v>277</v>
      </c>
      <c r="I12" s="441">
        <v>158</v>
      </c>
      <c r="J12" s="441">
        <v>59</v>
      </c>
      <c r="K12" s="441">
        <v>14</v>
      </c>
      <c r="L12" s="441">
        <v>9</v>
      </c>
      <c r="M12" s="442">
        <f t="shared" si="1"/>
        <v>8729</v>
      </c>
      <c r="N12" s="2"/>
      <c r="O12" s="308"/>
    </row>
    <row r="13" spans="1:22" s="1" customFormat="1" ht="18" customHeight="1" x14ac:dyDescent="0.35">
      <c r="A13" s="114"/>
      <c r="B13" s="115"/>
      <c r="C13" s="308" t="s">
        <v>39</v>
      </c>
      <c r="D13" s="463">
        <v>7047</v>
      </c>
      <c r="E13" s="441">
        <v>1945</v>
      </c>
      <c r="F13" s="441">
        <v>1181</v>
      </c>
      <c r="G13" s="441">
        <v>938</v>
      </c>
      <c r="H13" s="441">
        <v>341</v>
      </c>
      <c r="I13" s="441">
        <v>195</v>
      </c>
      <c r="J13" s="441">
        <v>82</v>
      </c>
      <c r="K13" s="441">
        <v>17</v>
      </c>
      <c r="L13" s="441">
        <v>8</v>
      </c>
      <c r="M13" s="442">
        <f t="shared" si="1"/>
        <v>11754</v>
      </c>
      <c r="N13" s="2"/>
      <c r="O13" s="308"/>
    </row>
    <row r="14" spans="1:22" s="316" customFormat="1" ht="24" customHeight="1" x14ac:dyDescent="0.35">
      <c r="A14" s="116"/>
      <c r="B14" s="313" t="s">
        <v>40</v>
      </c>
      <c r="C14" s="314"/>
      <c r="D14" s="444">
        <f>SUM(D15:D16)</f>
        <v>15735</v>
      </c>
      <c r="E14" s="443">
        <f t="shared" ref="E14:L14" si="4">SUM(E15:E16)</f>
        <v>3917</v>
      </c>
      <c r="F14" s="443">
        <f t="shared" si="4"/>
        <v>2526</v>
      </c>
      <c r="G14" s="443">
        <f t="shared" si="4"/>
        <v>2099</v>
      </c>
      <c r="H14" s="443">
        <f t="shared" si="4"/>
        <v>825</v>
      </c>
      <c r="I14" s="443">
        <f t="shared" si="4"/>
        <v>384</v>
      </c>
      <c r="J14" s="443">
        <f t="shared" si="4"/>
        <v>206</v>
      </c>
      <c r="K14" s="443">
        <f t="shared" si="4"/>
        <v>56</v>
      </c>
      <c r="L14" s="443">
        <f t="shared" si="4"/>
        <v>20</v>
      </c>
      <c r="M14" s="445">
        <f t="shared" si="1"/>
        <v>25768</v>
      </c>
      <c r="N14" s="315"/>
      <c r="O14" s="314"/>
    </row>
    <row r="15" spans="1:22" s="1" customFormat="1" ht="18" customHeight="1" x14ac:dyDescent="0.35">
      <c r="A15" s="114"/>
      <c r="B15" s="115"/>
      <c r="C15" s="308" t="s">
        <v>41</v>
      </c>
      <c r="D15" s="463">
        <v>8795</v>
      </c>
      <c r="E15" s="441">
        <v>2237</v>
      </c>
      <c r="F15" s="441">
        <v>1450</v>
      </c>
      <c r="G15" s="441">
        <v>1258</v>
      </c>
      <c r="H15" s="441">
        <v>516</v>
      </c>
      <c r="I15" s="441">
        <v>237</v>
      </c>
      <c r="J15" s="441">
        <v>135</v>
      </c>
      <c r="K15" s="441">
        <v>33</v>
      </c>
      <c r="L15" s="441">
        <v>12</v>
      </c>
      <c r="M15" s="442">
        <f t="shared" si="1"/>
        <v>14673</v>
      </c>
      <c r="N15" s="2"/>
      <c r="O15" s="308"/>
    </row>
    <row r="16" spans="1:22" s="1" customFormat="1" ht="18" customHeight="1" x14ac:dyDescent="0.35">
      <c r="A16" s="114"/>
      <c r="B16" s="115"/>
      <c r="C16" s="308" t="s">
        <v>42</v>
      </c>
      <c r="D16" s="463">
        <v>6940</v>
      </c>
      <c r="E16" s="441">
        <v>1680</v>
      </c>
      <c r="F16" s="441">
        <v>1076</v>
      </c>
      <c r="G16" s="441">
        <v>841</v>
      </c>
      <c r="H16" s="441">
        <v>309</v>
      </c>
      <c r="I16" s="441">
        <v>147</v>
      </c>
      <c r="J16" s="441">
        <v>71</v>
      </c>
      <c r="K16" s="441">
        <v>23</v>
      </c>
      <c r="L16" s="441">
        <v>8</v>
      </c>
      <c r="M16" s="442">
        <f t="shared" si="1"/>
        <v>11095</v>
      </c>
      <c r="N16" s="2"/>
      <c r="O16" s="308"/>
    </row>
    <row r="17" spans="1:22" s="316" customFormat="1" ht="24" customHeight="1" x14ac:dyDescent="0.35">
      <c r="A17" s="111"/>
      <c r="B17" s="313" t="s">
        <v>43</v>
      </c>
      <c r="C17" s="314"/>
      <c r="D17" s="444">
        <f>SUM(D18:D20)</f>
        <v>13925</v>
      </c>
      <c r="E17" s="443">
        <f t="shared" ref="E17:L17" si="5">SUM(E18:E20)</f>
        <v>3588</v>
      </c>
      <c r="F17" s="443">
        <f t="shared" si="5"/>
        <v>2241</v>
      </c>
      <c r="G17" s="443">
        <f t="shared" si="5"/>
        <v>1869</v>
      </c>
      <c r="H17" s="443">
        <f t="shared" si="5"/>
        <v>720</v>
      </c>
      <c r="I17" s="443">
        <f t="shared" si="5"/>
        <v>298</v>
      </c>
      <c r="J17" s="443">
        <f t="shared" si="5"/>
        <v>125</v>
      </c>
      <c r="K17" s="443">
        <f t="shared" si="5"/>
        <v>33</v>
      </c>
      <c r="L17" s="443">
        <f t="shared" si="5"/>
        <v>10</v>
      </c>
      <c r="M17" s="445">
        <f t="shared" si="1"/>
        <v>22809</v>
      </c>
      <c r="N17" s="315"/>
      <c r="O17" s="314"/>
    </row>
    <row r="18" spans="1:22" s="1" customFormat="1" ht="18" customHeight="1" x14ac:dyDescent="0.35">
      <c r="A18" s="114"/>
      <c r="B18" s="115"/>
      <c r="C18" s="308" t="s">
        <v>44</v>
      </c>
      <c r="D18" s="463">
        <v>7241</v>
      </c>
      <c r="E18" s="441">
        <v>1910</v>
      </c>
      <c r="F18" s="441">
        <v>1243</v>
      </c>
      <c r="G18" s="441">
        <v>1033</v>
      </c>
      <c r="H18" s="441">
        <v>389</v>
      </c>
      <c r="I18" s="441">
        <v>172</v>
      </c>
      <c r="J18" s="441">
        <v>91</v>
      </c>
      <c r="K18" s="441">
        <v>19</v>
      </c>
      <c r="L18" s="441">
        <v>8</v>
      </c>
      <c r="M18" s="442">
        <f t="shared" si="1"/>
        <v>12106</v>
      </c>
      <c r="N18" s="2"/>
      <c r="O18" s="308"/>
    </row>
    <row r="19" spans="1:22" s="1" customFormat="1" ht="18" customHeight="1" x14ac:dyDescent="0.35">
      <c r="A19" s="114"/>
      <c r="B19" s="115"/>
      <c r="C19" s="308" t="s">
        <v>45</v>
      </c>
      <c r="D19" s="463">
        <v>3616</v>
      </c>
      <c r="E19" s="441">
        <v>928</v>
      </c>
      <c r="F19" s="441">
        <v>602</v>
      </c>
      <c r="G19" s="441">
        <v>488</v>
      </c>
      <c r="H19" s="441">
        <v>208</v>
      </c>
      <c r="I19" s="441">
        <v>79</v>
      </c>
      <c r="J19" s="441">
        <v>20</v>
      </c>
      <c r="K19" s="441">
        <v>8</v>
      </c>
      <c r="L19" s="441">
        <v>2</v>
      </c>
      <c r="M19" s="442">
        <f t="shared" si="1"/>
        <v>5951</v>
      </c>
      <c r="N19" s="2"/>
      <c r="O19" s="308"/>
    </row>
    <row r="20" spans="1:22" s="1" customFormat="1" ht="18" customHeight="1" x14ac:dyDescent="0.35">
      <c r="A20" s="114"/>
      <c r="B20" s="115"/>
      <c r="C20" s="308" t="s">
        <v>46</v>
      </c>
      <c r="D20" s="463">
        <v>3068</v>
      </c>
      <c r="E20" s="441">
        <v>750</v>
      </c>
      <c r="F20" s="441">
        <v>396</v>
      </c>
      <c r="G20" s="441">
        <v>348</v>
      </c>
      <c r="H20" s="441">
        <v>123</v>
      </c>
      <c r="I20" s="441">
        <v>47</v>
      </c>
      <c r="J20" s="441">
        <v>14</v>
      </c>
      <c r="K20" s="441">
        <v>6</v>
      </c>
      <c r="L20" s="441">
        <v>0</v>
      </c>
      <c r="M20" s="442">
        <f t="shared" si="1"/>
        <v>4752</v>
      </c>
      <c r="N20" s="2"/>
      <c r="O20" s="308"/>
    </row>
    <row r="21" spans="1:22" s="316" customFormat="1" ht="24" customHeight="1" x14ac:dyDescent="0.35">
      <c r="A21" s="111"/>
      <c r="B21" s="313" t="s">
        <v>47</v>
      </c>
      <c r="C21" s="314"/>
      <c r="D21" s="444">
        <f>SUM(D22:D27)</f>
        <v>23998</v>
      </c>
      <c r="E21" s="443">
        <f t="shared" ref="E21:L21" si="6">SUM(E22:E27)</f>
        <v>6187</v>
      </c>
      <c r="F21" s="443">
        <f t="shared" si="6"/>
        <v>3695</v>
      </c>
      <c r="G21" s="443">
        <f t="shared" si="6"/>
        <v>3105</v>
      </c>
      <c r="H21" s="443">
        <f t="shared" si="6"/>
        <v>1192</v>
      </c>
      <c r="I21" s="443">
        <f t="shared" si="6"/>
        <v>583</v>
      </c>
      <c r="J21" s="443">
        <f t="shared" si="6"/>
        <v>220</v>
      </c>
      <c r="K21" s="443">
        <f t="shared" si="6"/>
        <v>52</v>
      </c>
      <c r="L21" s="443">
        <f t="shared" si="6"/>
        <v>27</v>
      </c>
      <c r="M21" s="445">
        <f t="shared" si="1"/>
        <v>39059</v>
      </c>
      <c r="N21" s="315"/>
      <c r="O21" s="314"/>
    </row>
    <row r="22" spans="1:22" s="1" customFormat="1" ht="18" customHeight="1" x14ac:dyDescent="0.35">
      <c r="A22" s="114"/>
      <c r="B22" s="115"/>
      <c r="C22" s="308" t="s">
        <v>48</v>
      </c>
      <c r="D22" s="463">
        <v>3737</v>
      </c>
      <c r="E22" s="441">
        <v>958</v>
      </c>
      <c r="F22" s="441">
        <v>525</v>
      </c>
      <c r="G22" s="441">
        <v>405</v>
      </c>
      <c r="H22" s="441">
        <v>174</v>
      </c>
      <c r="I22" s="441">
        <v>78</v>
      </c>
      <c r="J22" s="441">
        <v>33</v>
      </c>
      <c r="K22" s="441">
        <v>8</v>
      </c>
      <c r="L22" s="441">
        <v>2</v>
      </c>
      <c r="M22" s="442">
        <f t="shared" si="1"/>
        <v>5920</v>
      </c>
      <c r="N22" s="2"/>
      <c r="O22" s="308"/>
    </row>
    <row r="23" spans="1:22" s="1" customFormat="1" ht="18" customHeight="1" x14ac:dyDescent="0.35">
      <c r="A23" s="114"/>
      <c r="B23" s="115"/>
      <c r="C23" s="308" t="s">
        <v>49</v>
      </c>
      <c r="D23" s="463">
        <v>2917</v>
      </c>
      <c r="E23" s="441">
        <v>705</v>
      </c>
      <c r="F23" s="441">
        <v>410</v>
      </c>
      <c r="G23" s="441">
        <v>355</v>
      </c>
      <c r="H23" s="441">
        <v>119</v>
      </c>
      <c r="I23" s="441">
        <v>62</v>
      </c>
      <c r="J23" s="441">
        <v>13</v>
      </c>
      <c r="K23" s="441">
        <v>2</v>
      </c>
      <c r="L23" s="441">
        <v>2</v>
      </c>
      <c r="M23" s="442">
        <f t="shared" si="1"/>
        <v>4585</v>
      </c>
      <c r="N23" s="2"/>
      <c r="O23" s="308"/>
    </row>
    <row r="24" spans="1:22" s="1" customFormat="1" ht="18" x14ac:dyDescent="0.35">
      <c r="A24" s="114"/>
      <c r="B24" s="115"/>
      <c r="C24" s="308" t="s">
        <v>50</v>
      </c>
      <c r="D24" s="463">
        <v>1357</v>
      </c>
      <c r="E24" s="441">
        <v>308</v>
      </c>
      <c r="F24" s="441">
        <v>184</v>
      </c>
      <c r="G24" s="441">
        <v>157</v>
      </c>
      <c r="H24" s="441">
        <v>58</v>
      </c>
      <c r="I24" s="441">
        <v>21</v>
      </c>
      <c r="J24" s="441">
        <v>7</v>
      </c>
      <c r="K24" s="441">
        <v>2</v>
      </c>
      <c r="L24" s="441">
        <v>1</v>
      </c>
      <c r="M24" s="442">
        <f t="shared" si="1"/>
        <v>2095</v>
      </c>
      <c r="N24" s="2"/>
      <c r="O24" s="308"/>
    </row>
    <row r="25" spans="1:22" s="1" customFormat="1" ht="18" customHeight="1" x14ac:dyDescent="0.35">
      <c r="A25" s="114"/>
      <c r="B25" s="115"/>
      <c r="C25" s="308" t="s">
        <v>51</v>
      </c>
      <c r="D25" s="463">
        <v>10051</v>
      </c>
      <c r="E25" s="441">
        <v>2635</v>
      </c>
      <c r="F25" s="441">
        <v>1614</v>
      </c>
      <c r="G25" s="441">
        <v>1371</v>
      </c>
      <c r="H25" s="441">
        <v>529</v>
      </c>
      <c r="I25" s="441">
        <v>270</v>
      </c>
      <c r="J25" s="441">
        <v>120</v>
      </c>
      <c r="K25" s="441">
        <v>33</v>
      </c>
      <c r="L25" s="441">
        <v>20</v>
      </c>
      <c r="M25" s="442">
        <f t="shared" si="1"/>
        <v>16643</v>
      </c>
      <c r="N25" s="2"/>
      <c r="O25" s="308"/>
    </row>
    <row r="26" spans="1:22" s="1" customFormat="1" ht="18" customHeight="1" x14ac:dyDescent="0.35">
      <c r="A26" s="114"/>
      <c r="B26" s="115"/>
      <c r="C26" s="308" t="s">
        <v>52</v>
      </c>
      <c r="D26" s="463">
        <v>1938</v>
      </c>
      <c r="E26" s="441">
        <v>464</v>
      </c>
      <c r="F26" s="441">
        <v>266</v>
      </c>
      <c r="G26" s="441">
        <v>249</v>
      </c>
      <c r="H26" s="441">
        <v>95</v>
      </c>
      <c r="I26" s="441">
        <v>35</v>
      </c>
      <c r="J26" s="441">
        <v>9</v>
      </c>
      <c r="K26" s="441">
        <v>3</v>
      </c>
      <c r="L26" s="441">
        <v>0</v>
      </c>
      <c r="M26" s="442">
        <f t="shared" si="1"/>
        <v>3059</v>
      </c>
      <c r="N26" s="2"/>
      <c r="O26" s="308"/>
    </row>
    <row r="27" spans="1:22" s="1" customFormat="1" ht="18" x14ac:dyDescent="0.3">
      <c r="A27" s="114"/>
      <c r="B27" s="115"/>
      <c r="C27" s="317" t="s">
        <v>53</v>
      </c>
      <c r="D27" s="463">
        <v>3998</v>
      </c>
      <c r="E27" s="441">
        <v>1117</v>
      </c>
      <c r="F27" s="441">
        <v>696</v>
      </c>
      <c r="G27" s="441">
        <v>568</v>
      </c>
      <c r="H27" s="441">
        <v>217</v>
      </c>
      <c r="I27" s="441">
        <v>117</v>
      </c>
      <c r="J27" s="441">
        <v>38</v>
      </c>
      <c r="K27" s="441">
        <v>4</v>
      </c>
      <c r="L27" s="441">
        <v>2</v>
      </c>
      <c r="M27" s="442">
        <f t="shared" si="1"/>
        <v>6757</v>
      </c>
      <c r="N27" s="21"/>
      <c r="O27" s="317"/>
      <c r="P27" s="21"/>
      <c r="Q27" s="21"/>
      <c r="R27" s="21"/>
      <c r="S27" s="21"/>
      <c r="T27" s="21"/>
      <c r="U27" s="21"/>
      <c r="V27" s="21"/>
    </row>
    <row r="28" spans="1:22" s="316" customFormat="1" ht="24" customHeight="1" x14ac:dyDescent="0.35">
      <c r="A28" s="111"/>
      <c r="B28" s="313" t="s">
        <v>54</v>
      </c>
      <c r="C28" s="314"/>
      <c r="D28" s="444">
        <f>SUM(D29:D36)</f>
        <v>23111</v>
      </c>
      <c r="E28" s="443">
        <f t="shared" ref="E28:L28" si="7">SUM(E29:E36)</f>
        <v>5829</v>
      </c>
      <c r="F28" s="443">
        <f t="shared" si="7"/>
        <v>3448</v>
      </c>
      <c r="G28" s="443">
        <f t="shared" si="7"/>
        <v>2540</v>
      </c>
      <c r="H28" s="443">
        <f t="shared" si="7"/>
        <v>943</v>
      </c>
      <c r="I28" s="443">
        <f t="shared" si="7"/>
        <v>490</v>
      </c>
      <c r="J28" s="443">
        <f t="shared" si="7"/>
        <v>187</v>
      </c>
      <c r="K28" s="443">
        <f t="shared" si="7"/>
        <v>49</v>
      </c>
      <c r="L28" s="443">
        <f t="shared" si="7"/>
        <v>14</v>
      </c>
      <c r="M28" s="445">
        <f t="shared" si="1"/>
        <v>36611</v>
      </c>
      <c r="N28" s="315"/>
      <c r="O28" s="314"/>
    </row>
    <row r="29" spans="1:22" s="1" customFormat="1" ht="18" customHeight="1" x14ac:dyDescent="0.35">
      <c r="A29" s="114"/>
      <c r="B29" s="115"/>
      <c r="C29" s="308" t="s">
        <v>55</v>
      </c>
      <c r="D29" s="463">
        <v>5929</v>
      </c>
      <c r="E29" s="441">
        <v>1496</v>
      </c>
      <c r="F29" s="441">
        <v>809</v>
      </c>
      <c r="G29" s="441">
        <v>565</v>
      </c>
      <c r="H29" s="441">
        <v>194</v>
      </c>
      <c r="I29" s="441">
        <v>119</v>
      </c>
      <c r="J29" s="441">
        <v>44</v>
      </c>
      <c r="K29" s="441">
        <v>11</v>
      </c>
      <c r="L29" s="441">
        <v>5</v>
      </c>
      <c r="M29" s="442">
        <f t="shared" si="1"/>
        <v>9172</v>
      </c>
      <c r="N29" s="2"/>
      <c r="O29" s="308"/>
    </row>
    <row r="30" spans="1:22" s="1" customFormat="1" ht="18" customHeight="1" x14ac:dyDescent="0.35">
      <c r="A30" s="114"/>
      <c r="B30" s="115"/>
      <c r="C30" s="308" t="s">
        <v>56</v>
      </c>
      <c r="D30" s="463">
        <v>964</v>
      </c>
      <c r="E30" s="441">
        <v>214</v>
      </c>
      <c r="F30" s="441">
        <v>139</v>
      </c>
      <c r="G30" s="441">
        <v>87</v>
      </c>
      <c r="H30" s="441">
        <v>29</v>
      </c>
      <c r="I30" s="441">
        <v>16</v>
      </c>
      <c r="J30" s="441">
        <v>3</v>
      </c>
      <c r="K30" s="441">
        <v>1</v>
      </c>
      <c r="L30" s="441">
        <v>0</v>
      </c>
      <c r="M30" s="442">
        <f t="shared" si="1"/>
        <v>1453</v>
      </c>
      <c r="N30" s="2"/>
      <c r="O30" s="308"/>
    </row>
    <row r="31" spans="1:22" s="1" customFormat="1" ht="18" x14ac:dyDescent="0.35">
      <c r="A31" s="114"/>
      <c r="B31" s="115"/>
      <c r="C31" s="308" t="s">
        <v>57</v>
      </c>
      <c r="D31" s="463">
        <v>1890</v>
      </c>
      <c r="E31" s="441">
        <v>451</v>
      </c>
      <c r="F31" s="441">
        <v>303</v>
      </c>
      <c r="G31" s="441">
        <v>207</v>
      </c>
      <c r="H31" s="441">
        <v>81</v>
      </c>
      <c r="I31" s="441">
        <v>47</v>
      </c>
      <c r="J31" s="441">
        <v>9</v>
      </c>
      <c r="K31" s="441">
        <v>7</v>
      </c>
      <c r="L31" s="441">
        <v>1</v>
      </c>
      <c r="M31" s="442">
        <f t="shared" si="1"/>
        <v>2996</v>
      </c>
      <c r="N31" s="2"/>
      <c r="O31" s="308"/>
    </row>
    <row r="32" spans="1:22" s="1" customFormat="1" ht="18" customHeight="1" x14ac:dyDescent="0.35">
      <c r="A32" s="114"/>
      <c r="B32" s="115"/>
      <c r="C32" s="308" t="s">
        <v>58</v>
      </c>
      <c r="D32" s="463">
        <v>5229</v>
      </c>
      <c r="E32" s="441">
        <v>1445</v>
      </c>
      <c r="F32" s="441">
        <v>862</v>
      </c>
      <c r="G32" s="441">
        <v>749</v>
      </c>
      <c r="H32" s="441">
        <v>300</v>
      </c>
      <c r="I32" s="441">
        <v>118</v>
      </c>
      <c r="J32" s="441">
        <v>60</v>
      </c>
      <c r="K32" s="441">
        <v>14</v>
      </c>
      <c r="L32" s="441">
        <v>4</v>
      </c>
      <c r="M32" s="442">
        <f t="shared" si="1"/>
        <v>8781</v>
      </c>
      <c r="N32" s="2"/>
      <c r="O32" s="308"/>
    </row>
    <row r="33" spans="1:15" s="1" customFormat="1" ht="18" customHeight="1" x14ac:dyDescent="0.35">
      <c r="A33" s="114"/>
      <c r="B33" s="115"/>
      <c r="C33" s="308" t="s">
        <v>59</v>
      </c>
      <c r="D33" s="463">
        <v>2651</v>
      </c>
      <c r="E33" s="441">
        <v>636</v>
      </c>
      <c r="F33" s="441">
        <v>380</v>
      </c>
      <c r="G33" s="441">
        <v>234</v>
      </c>
      <c r="H33" s="441">
        <v>76</v>
      </c>
      <c r="I33" s="441">
        <v>49</v>
      </c>
      <c r="J33" s="441">
        <v>20</v>
      </c>
      <c r="K33" s="441">
        <v>2</v>
      </c>
      <c r="L33" s="441">
        <v>2</v>
      </c>
      <c r="M33" s="442">
        <f t="shared" si="1"/>
        <v>4050</v>
      </c>
      <c r="N33" s="2"/>
      <c r="O33" s="308"/>
    </row>
    <row r="34" spans="1:15" s="1" customFormat="1" ht="18" customHeight="1" x14ac:dyDescent="0.35">
      <c r="A34" s="114"/>
      <c r="B34" s="115"/>
      <c r="C34" s="308" t="s">
        <v>60</v>
      </c>
      <c r="D34" s="463">
        <v>2998</v>
      </c>
      <c r="E34" s="441">
        <v>788</v>
      </c>
      <c r="F34" s="441">
        <v>492</v>
      </c>
      <c r="G34" s="441">
        <v>397</v>
      </c>
      <c r="H34" s="441">
        <v>147</v>
      </c>
      <c r="I34" s="441">
        <v>81</v>
      </c>
      <c r="J34" s="441">
        <v>27</v>
      </c>
      <c r="K34" s="441">
        <v>10</v>
      </c>
      <c r="L34" s="441">
        <v>2</v>
      </c>
      <c r="M34" s="442">
        <f t="shared" si="1"/>
        <v>4942</v>
      </c>
      <c r="N34" s="2"/>
      <c r="O34" s="308"/>
    </row>
    <row r="35" spans="1:15" s="14" customFormat="1" ht="18" customHeight="1" x14ac:dyDescent="0.35">
      <c r="A35" s="114"/>
      <c r="B35" s="115"/>
      <c r="C35" s="308" t="s">
        <v>61</v>
      </c>
      <c r="D35" s="463">
        <v>1981</v>
      </c>
      <c r="E35" s="441">
        <v>448</v>
      </c>
      <c r="F35" s="441">
        <v>306</v>
      </c>
      <c r="G35" s="441">
        <v>201</v>
      </c>
      <c r="H35" s="441">
        <v>65</v>
      </c>
      <c r="I35" s="441">
        <v>32</v>
      </c>
      <c r="J35" s="441">
        <v>20</v>
      </c>
      <c r="K35" s="441">
        <v>2</v>
      </c>
      <c r="L35" s="441">
        <v>0</v>
      </c>
      <c r="M35" s="442">
        <f t="shared" si="1"/>
        <v>3055</v>
      </c>
      <c r="N35" s="318"/>
      <c r="O35" s="308"/>
    </row>
    <row r="36" spans="1:15" s="14" customFormat="1" ht="18" customHeight="1" x14ac:dyDescent="0.35">
      <c r="A36" s="114"/>
      <c r="B36" s="115"/>
      <c r="C36" s="308" t="s">
        <v>62</v>
      </c>
      <c r="D36" s="463">
        <v>1469</v>
      </c>
      <c r="E36" s="441">
        <v>351</v>
      </c>
      <c r="F36" s="441">
        <v>157</v>
      </c>
      <c r="G36" s="441">
        <v>100</v>
      </c>
      <c r="H36" s="441">
        <v>51</v>
      </c>
      <c r="I36" s="441">
        <v>28</v>
      </c>
      <c r="J36" s="441">
        <v>4</v>
      </c>
      <c r="K36" s="441">
        <v>2</v>
      </c>
      <c r="L36" s="441">
        <v>0</v>
      </c>
      <c r="M36" s="442">
        <f t="shared" si="1"/>
        <v>2162</v>
      </c>
      <c r="N36" s="318"/>
      <c r="O36" s="308"/>
    </row>
    <row r="37" spans="1:15" s="14" customFormat="1" ht="42" customHeight="1" x14ac:dyDescent="0.35">
      <c r="A37" s="114"/>
      <c r="B37" s="607" t="s">
        <v>251</v>
      </c>
      <c r="C37" s="561"/>
      <c r="D37" s="444">
        <v>2489</v>
      </c>
      <c r="E37" s="443">
        <v>144</v>
      </c>
      <c r="F37" s="443">
        <v>30</v>
      </c>
      <c r="G37" s="443">
        <v>12</v>
      </c>
      <c r="H37" s="443">
        <v>4</v>
      </c>
      <c r="I37" s="443">
        <v>0</v>
      </c>
      <c r="J37" s="443">
        <v>0</v>
      </c>
      <c r="K37" s="443">
        <v>0</v>
      </c>
      <c r="L37" s="443">
        <v>0</v>
      </c>
      <c r="M37" s="445">
        <f>SUM(D37:L37)</f>
        <v>2679</v>
      </c>
      <c r="N37" s="350"/>
      <c r="O37" s="308"/>
    </row>
    <row r="38" spans="1:15" s="309" customFormat="1" ht="33" customHeight="1" x14ac:dyDescent="0.3">
      <c r="A38" s="608" t="s">
        <v>261</v>
      </c>
      <c r="B38" s="609"/>
      <c r="C38" s="610"/>
      <c r="D38" s="448">
        <f t="shared" ref="D38:M38" si="8">D39+D41+D49+D54+D60+D64</f>
        <v>57077</v>
      </c>
      <c r="E38" s="448">
        <f t="shared" si="8"/>
        <v>14347</v>
      </c>
      <c r="F38" s="448">
        <f t="shared" si="8"/>
        <v>8699</v>
      </c>
      <c r="G38" s="448">
        <f t="shared" si="8"/>
        <v>6452</v>
      </c>
      <c r="H38" s="448">
        <f t="shared" si="8"/>
        <v>2251</v>
      </c>
      <c r="I38" s="448">
        <f t="shared" si="8"/>
        <v>1190</v>
      </c>
      <c r="J38" s="448">
        <f t="shared" si="8"/>
        <v>447</v>
      </c>
      <c r="K38" s="448">
        <f t="shared" si="8"/>
        <v>101</v>
      </c>
      <c r="L38" s="448">
        <f t="shared" si="8"/>
        <v>50</v>
      </c>
      <c r="M38" s="440">
        <f t="shared" si="8"/>
        <v>90614</v>
      </c>
      <c r="O38" s="310"/>
    </row>
    <row r="39" spans="1:15" s="316" customFormat="1" ht="24" customHeight="1" x14ac:dyDescent="0.35">
      <c r="A39" s="111"/>
      <c r="B39" s="313" t="s">
        <v>63</v>
      </c>
      <c r="C39" s="314"/>
      <c r="D39" s="444">
        <f>D40</f>
        <v>7780</v>
      </c>
      <c r="E39" s="443">
        <f t="shared" ref="E39:L39" si="9">E40</f>
        <v>1801</v>
      </c>
      <c r="F39" s="443">
        <f t="shared" si="9"/>
        <v>1136</v>
      </c>
      <c r="G39" s="443">
        <f t="shared" si="9"/>
        <v>769</v>
      </c>
      <c r="H39" s="443">
        <f t="shared" si="9"/>
        <v>264</v>
      </c>
      <c r="I39" s="443">
        <f t="shared" si="9"/>
        <v>134</v>
      </c>
      <c r="J39" s="443">
        <f t="shared" si="9"/>
        <v>40</v>
      </c>
      <c r="K39" s="443">
        <f t="shared" si="9"/>
        <v>12</v>
      </c>
      <c r="L39" s="443">
        <f t="shared" si="9"/>
        <v>7</v>
      </c>
      <c r="M39" s="445">
        <f t="shared" si="1"/>
        <v>11943</v>
      </c>
      <c r="N39" s="315"/>
      <c r="O39" s="314"/>
    </row>
    <row r="40" spans="1:15" s="1" customFormat="1" ht="18" customHeight="1" x14ac:dyDescent="0.35">
      <c r="A40" s="114"/>
      <c r="B40" s="115"/>
      <c r="C40" s="308" t="s">
        <v>64</v>
      </c>
      <c r="D40" s="463">
        <v>7780</v>
      </c>
      <c r="E40" s="441">
        <v>1801</v>
      </c>
      <c r="F40" s="441">
        <v>1136</v>
      </c>
      <c r="G40" s="441">
        <v>769</v>
      </c>
      <c r="H40" s="441">
        <v>264</v>
      </c>
      <c r="I40" s="441">
        <v>134</v>
      </c>
      <c r="J40" s="441">
        <v>40</v>
      </c>
      <c r="K40" s="441">
        <v>12</v>
      </c>
      <c r="L40" s="441">
        <v>7</v>
      </c>
      <c r="M40" s="442">
        <f t="shared" si="1"/>
        <v>11943</v>
      </c>
      <c r="N40" s="2"/>
      <c r="O40" s="308"/>
    </row>
    <row r="41" spans="1:15" s="316" customFormat="1" ht="24" customHeight="1" x14ac:dyDescent="0.35">
      <c r="A41" s="111"/>
      <c r="B41" s="313" t="s">
        <v>65</v>
      </c>
      <c r="C41" s="314"/>
      <c r="D41" s="444">
        <f>SUM(D42:D48)</f>
        <v>18039</v>
      </c>
      <c r="E41" s="443">
        <f t="shared" ref="E41:L41" si="10">SUM(E42:E48)</f>
        <v>4645</v>
      </c>
      <c r="F41" s="443">
        <f t="shared" si="10"/>
        <v>2778</v>
      </c>
      <c r="G41" s="443">
        <f t="shared" si="10"/>
        <v>2261</v>
      </c>
      <c r="H41" s="443">
        <f t="shared" si="10"/>
        <v>779</v>
      </c>
      <c r="I41" s="443">
        <f t="shared" si="10"/>
        <v>459</v>
      </c>
      <c r="J41" s="443">
        <f t="shared" si="10"/>
        <v>183</v>
      </c>
      <c r="K41" s="443">
        <f t="shared" si="10"/>
        <v>37</v>
      </c>
      <c r="L41" s="443">
        <f t="shared" si="10"/>
        <v>17</v>
      </c>
      <c r="M41" s="445">
        <f t="shared" si="1"/>
        <v>29198</v>
      </c>
      <c r="N41" s="315"/>
      <c r="O41" s="314"/>
    </row>
    <row r="42" spans="1:15" s="1" customFormat="1" ht="18" customHeight="1" x14ac:dyDescent="0.35">
      <c r="A42" s="114"/>
      <c r="B42" s="115"/>
      <c r="C42" s="308" t="s">
        <v>66</v>
      </c>
      <c r="D42" s="463">
        <v>1760</v>
      </c>
      <c r="E42" s="441">
        <v>400</v>
      </c>
      <c r="F42" s="441">
        <v>226</v>
      </c>
      <c r="G42" s="441">
        <v>166</v>
      </c>
      <c r="H42" s="441">
        <v>70</v>
      </c>
      <c r="I42" s="441">
        <v>36</v>
      </c>
      <c r="J42" s="441">
        <v>8</v>
      </c>
      <c r="K42" s="441">
        <v>4</v>
      </c>
      <c r="L42" s="441">
        <v>1</v>
      </c>
      <c r="M42" s="442">
        <f t="shared" si="1"/>
        <v>2671</v>
      </c>
      <c r="N42" s="2"/>
      <c r="O42" s="308"/>
    </row>
    <row r="43" spans="1:15" s="1" customFormat="1" ht="18" customHeight="1" x14ac:dyDescent="0.35">
      <c r="A43" s="114"/>
      <c r="B43" s="115"/>
      <c r="C43" s="308" t="s">
        <v>67</v>
      </c>
      <c r="D43" s="463">
        <v>5037</v>
      </c>
      <c r="E43" s="441">
        <v>1298</v>
      </c>
      <c r="F43" s="441">
        <v>781</v>
      </c>
      <c r="G43" s="441">
        <v>706</v>
      </c>
      <c r="H43" s="441">
        <v>227</v>
      </c>
      <c r="I43" s="441">
        <v>120</v>
      </c>
      <c r="J43" s="441">
        <v>65</v>
      </c>
      <c r="K43" s="441">
        <v>14</v>
      </c>
      <c r="L43" s="441">
        <v>9</v>
      </c>
      <c r="M43" s="442">
        <f t="shared" si="1"/>
        <v>8257</v>
      </c>
      <c r="N43" s="2"/>
      <c r="O43" s="308"/>
    </row>
    <row r="44" spans="1:15" s="1" customFormat="1" ht="18" customHeight="1" x14ac:dyDescent="0.35">
      <c r="A44" s="114"/>
      <c r="B44" s="115"/>
      <c r="C44" s="308" t="s">
        <v>68</v>
      </c>
      <c r="D44" s="463">
        <v>3357</v>
      </c>
      <c r="E44" s="441">
        <v>882</v>
      </c>
      <c r="F44" s="441">
        <v>512</v>
      </c>
      <c r="G44" s="441">
        <v>419</v>
      </c>
      <c r="H44" s="441">
        <v>161</v>
      </c>
      <c r="I44" s="441">
        <v>84</v>
      </c>
      <c r="J44" s="441">
        <v>49</v>
      </c>
      <c r="K44" s="441">
        <v>8</v>
      </c>
      <c r="L44" s="441">
        <v>2</v>
      </c>
      <c r="M44" s="442">
        <f t="shared" si="1"/>
        <v>5474</v>
      </c>
      <c r="N44" s="2"/>
      <c r="O44" s="308"/>
    </row>
    <row r="45" spans="1:15" s="1" customFormat="1" ht="18" customHeight="1" x14ac:dyDescent="0.35">
      <c r="A45" s="114"/>
      <c r="B45" s="115"/>
      <c r="C45" s="308" t="s">
        <v>69</v>
      </c>
      <c r="D45" s="463">
        <v>1289</v>
      </c>
      <c r="E45" s="441">
        <v>295</v>
      </c>
      <c r="F45" s="441">
        <v>194</v>
      </c>
      <c r="G45" s="441">
        <v>142</v>
      </c>
      <c r="H45" s="441">
        <v>48</v>
      </c>
      <c r="I45" s="441">
        <v>38</v>
      </c>
      <c r="J45" s="441">
        <v>12</v>
      </c>
      <c r="K45" s="441">
        <v>2</v>
      </c>
      <c r="L45" s="441">
        <v>0</v>
      </c>
      <c r="M45" s="442">
        <f t="shared" si="1"/>
        <v>2020</v>
      </c>
      <c r="N45" s="2"/>
      <c r="O45" s="308"/>
    </row>
    <row r="46" spans="1:15" s="1" customFormat="1" ht="18" customHeight="1" x14ac:dyDescent="0.35">
      <c r="A46" s="114"/>
      <c r="B46" s="115"/>
      <c r="C46" s="308" t="s">
        <v>70</v>
      </c>
      <c r="D46" s="463">
        <v>1386</v>
      </c>
      <c r="E46" s="441">
        <v>287</v>
      </c>
      <c r="F46" s="441">
        <v>179</v>
      </c>
      <c r="G46" s="441">
        <v>127</v>
      </c>
      <c r="H46" s="441">
        <v>53</v>
      </c>
      <c r="I46" s="441">
        <v>14</v>
      </c>
      <c r="J46" s="441">
        <v>5</v>
      </c>
      <c r="K46" s="441">
        <v>3</v>
      </c>
      <c r="L46" s="441">
        <v>0</v>
      </c>
      <c r="M46" s="442">
        <f t="shared" si="1"/>
        <v>2054</v>
      </c>
      <c r="N46" s="2"/>
      <c r="O46" s="308"/>
    </row>
    <row r="47" spans="1:15" s="1" customFormat="1" ht="18" customHeight="1" x14ac:dyDescent="0.35">
      <c r="A47" s="114"/>
      <c r="B47" s="115"/>
      <c r="C47" s="308" t="s">
        <v>263</v>
      </c>
      <c r="D47" s="463">
        <v>3486</v>
      </c>
      <c r="E47" s="441">
        <v>1033</v>
      </c>
      <c r="F47" s="441">
        <v>649</v>
      </c>
      <c r="G47" s="441">
        <v>508</v>
      </c>
      <c r="H47" s="441">
        <v>168</v>
      </c>
      <c r="I47" s="441">
        <v>114</v>
      </c>
      <c r="J47" s="441">
        <v>31</v>
      </c>
      <c r="K47" s="441">
        <v>4</v>
      </c>
      <c r="L47" s="441">
        <v>3</v>
      </c>
      <c r="M47" s="442">
        <f t="shared" si="1"/>
        <v>5996</v>
      </c>
      <c r="N47" s="2"/>
      <c r="O47" s="308"/>
    </row>
    <row r="48" spans="1:15" s="1" customFormat="1" ht="18" customHeight="1" x14ac:dyDescent="0.35">
      <c r="A48" s="114"/>
      <c r="B48" s="115"/>
      <c r="C48" s="308" t="s">
        <v>264</v>
      </c>
      <c r="D48" s="463">
        <v>1724</v>
      </c>
      <c r="E48" s="441">
        <v>450</v>
      </c>
      <c r="F48" s="441">
        <v>237</v>
      </c>
      <c r="G48" s="441">
        <v>193</v>
      </c>
      <c r="H48" s="441">
        <v>52</v>
      </c>
      <c r="I48" s="441">
        <v>53</v>
      </c>
      <c r="J48" s="441">
        <v>13</v>
      </c>
      <c r="K48" s="441">
        <v>2</v>
      </c>
      <c r="L48" s="441">
        <v>2</v>
      </c>
      <c r="M48" s="442">
        <f t="shared" si="1"/>
        <v>2726</v>
      </c>
      <c r="N48" s="2"/>
      <c r="O48" s="308"/>
    </row>
    <row r="49" spans="1:22" s="316" customFormat="1" ht="24" customHeight="1" x14ac:dyDescent="0.35">
      <c r="A49" s="111"/>
      <c r="B49" s="313" t="s">
        <v>71</v>
      </c>
      <c r="C49" s="319"/>
      <c r="D49" s="444">
        <f t="shared" ref="D49:L49" si="11">D50+D51+D52+D53</f>
        <v>17667</v>
      </c>
      <c r="E49" s="443">
        <f t="shared" si="11"/>
        <v>4506</v>
      </c>
      <c r="F49" s="443">
        <f t="shared" si="11"/>
        <v>2741</v>
      </c>
      <c r="G49" s="443">
        <f t="shared" si="11"/>
        <v>2033</v>
      </c>
      <c r="H49" s="443">
        <f t="shared" si="11"/>
        <v>712</v>
      </c>
      <c r="I49" s="443">
        <f t="shared" si="11"/>
        <v>354</v>
      </c>
      <c r="J49" s="443">
        <f t="shared" si="11"/>
        <v>139</v>
      </c>
      <c r="K49" s="443">
        <f t="shared" si="11"/>
        <v>33</v>
      </c>
      <c r="L49" s="443">
        <f t="shared" si="11"/>
        <v>15</v>
      </c>
      <c r="M49" s="445">
        <f t="shared" si="1"/>
        <v>28200</v>
      </c>
      <c r="N49" s="320"/>
      <c r="O49" s="319"/>
      <c r="P49" s="320"/>
      <c r="Q49" s="320"/>
      <c r="R49" s="320"/>
      <c r="S49" s="320"/>
      <c r="T49" s="320"/>
      <c r="U49" s="320"/>
      <c r="V49" s="320"/>
    </row>
    <row r="50" spans="1:22" s="1" customFormat="1" ht="18" x14ac:dyDescent="0.3">
      <c r="A50" s="114"/>
      <c r="B50" s="115"/>
      <c r="C50" s="317" t="s">
        <v>72</v>
      </c>
      <c r="D50" s="463">
        <v>1671</v>
      </c>
      <c r="E50" s="441">
        <v>423</v>
      </c>
      <c r="F50" s="441">
        <v>260</v>
      </c>
      <c r="G50" s="441">
        <v>200</v>
      </c>
      <c r="H50" s="441">
        <v>71</v>
      </c>
      <c r="I50" s="441">
        <v>26</v>
      </c>
      <c r="J50" s="441">
        <v>8</v>
      </c>
      <c r="K50" s="441">
        <v>4</v>
      </c>
      <c r="L50" s="441">
        <v>0</v>
      </c>
      <c r="M50" s="442">
        <f t="shared" si="1"/>
        <v>2663</v>
      </c>
      <c r="N50" s="21"/>
      <c r="O50" s="317"/>
      <c r="P50" s="21"/>
      <c r="Q50" s="21"/>
      <c r="R50" s="21"/>
      <c r="S50" s="21"/>
      <c r="T50" s="21"/>
      <c r="U50" s="21"/>
      <c r="V50" s="21"/>
    </row>
    <row r="51" spans="1:22" s="1" customFormat="1" ht="18" x14ac:dyDescent="0.3">
      <c r="A51" s="114"/>
      <c r="B51" s="115"/>
      <c r="C51" s="317" t="s">
        <v>71</v>
      </c>
      <c r="D51" s="463">
        <v>9598</v>
      </c>
      <c r="E51" s="441">
        <v>2572</v>
      </c>
      <c r="F51" s="441">
        <v>1584</v>
      </c>
      <c r="G51" s="441">
        <v>1197</v>
      </c>
      <c r="H51" s="441">
        <v>406</v>
      </c>
      <c r="I51" s="441">
        <v>229</v>
      </c>
      <c r="J51" s="441">
        <v>90</v>
      </c>
      <c r="K51" s="441">
        <v>23</v>
      </c>
      <c r="L51" s="441">
        <v>14</v>
      </c>
      <c r="M51" s="442">
        <f t="shared" si="1"/>
        <v>15713</v>
      </c>
      <c r="N51" s="21"/>
      <c r="O51" s="317"/>
      <c r="P51" s="21"/>
      <c r="Q51" s="21"/>
      <c r="R51" s="21"/>
      <c r="S51" s="21"/>
      <c r="T51" s="21"/>
      <c r="U51" s="21"/>
      <c r="V51" s="21"/>
    </row>
    <row r="52" spans="1:22" s="1" customFormat="1" ht="18" customHeight="1" x14ac:dyDescent="0.35">
      <c r="A52" s="114"/>
      <c r="B52" s="115"/>
      <c r="C52" s="308" t="s">
        <v>73</v>
      </c>
      <c r="D52" s="463">
        <v>5160</v>
      </c>
      <c r="E52" s="441">
        <v>1208</v>
      </c>
      <c r="F52" s="441">
        <v>739</v>
      </c>
      <c r="G52" s="441">
        <v>516</v>
      </c>
      <c r="H52" s="441">
        <v>194</v>
      </c>
      <c r="I52" s="441">
        <v>87</v>
      </c>
      <c r="J52" s="441">
        <v>34</v>
      </c>
      <c r="K52" s="441">
        <v>5</v>
      </c>
      <c r="L52" s="441">
        <v>1</v>
      </c>
      <c r="M52" s="442">
        <f t="shared" si="1"/>
        <v>7944</v>
      </c>
      <c r="N52" s="2"/>
      <c r="O52" s="308"/>
    </row>
    <row r="53" spans="1:22" s="1" customFormat="1" ht="18" customHeight="1" x14ac:dyDescent="0.35">
      <c r="A53" s="114"/>
      <c r="B53" s="115"/>
      <c r="C53" s="308" t="s">
        <v>74</v>
      </c>
      <c r="D53" s="463">
        <v>1238</v>
      </c>
      <c r="E53" s="441">
        <v>303</v>
      </c>
      <c r="F53" s="441">
        <v>158</v>
      </c>
      <c r="G53" s="441">
        <v>120</v>
      </c>
      <c r="H53" s="441">
        <v>41</v>
      </c>
      <c r="I53" s="441">
        <v>12</v>
      </c>
      <c r="J53" s="441">
        <v>7</v>
      </c>
      <c r="K53" s="441">
        <v>1</v>
      </c>
      <c r="L53" s="441">
        <v>0</v>
      </c>
      <c r="M53" s="442">
        <f t="shared" si="1"/>
        <v>1880</v>
      </c>
      <c r="N53" s="2"/>
      <c r="O53" s="308"/>
    </row>
    <row r="54" spans="1:22" s="316" customFormat="1" ht="24" customHeight="1" x14ac:dyDescent="0.35">
      <c r="A54" s="111"/>
      <c r="B54" s="313" t="s">
        <v>75</v>
      </c>
      <c r="C54" s="314"/>
      <c r="D54" s="444">
        <f>SUM(D55:D59)</f>
        <v>4587</v>
      </c>
      <c r="E54" s="443">
        <f t="shared" ref="E54:L54" si="12">SUM(E55:E59)</f>
        <v>1316</v>
      </c>
      <c r="F54" s="443">
        <f t="shared" si="12"/>
        <v>796</v>
      </c>
      <c r="G54" s="443">
        <f t="shared" si="12"/>
        <v>517</v>
      </c>
      <c r="H54" s="443">
        <f t="shared" si="12"/>
        <v>197</v>
      </c>
      <c r="I54" s="443">
        <f t="shared" si="12"/>
        <v>89</v>
      </c>
      <c r="J54" s="443">
        <f t="shared" si="12"/>
        <v>30</v>
      </c>
      <c r="K54" s="443">
        <f t="shared" si="12"/>
        <v>4</v>
      </c>
      <c r="L54" s="443">
        <f t="shared" si="12"/>
        <v>3</v>
      </c>
      <c r="M54" s="445">
        <f t="shared" si="1"/>
        <v>7539</v>
      </c>
      <c r="N54" s="315"/>
      <c r="O54" s="314"/>
    </row>
    <row r="55" spans="1:22" s="1" customFormat="1" ht="18" customHeight="1" x14ac:dyDescent="0.35">
      <c r="A55" s="114"/>
      <c r="B55" s="115"/>
      <c r="C55" s="308" t="s">
        <v>76</v>
      </c>
      <c r="D55" s="463">
        <v>767</v>
      </c>
      <c r="E55" s="441">
        <v>274</v>
      </c>
      <c r="F55" s="441">
        <v>130</v>
      </c>
      <c r="G55" s="441">
        <v>98</v>
      </c>
      <c r="H55" s="441">
        <v>38</v>
      </c>
      <c r="I55" s="441">
        <v>27</v>
      </c>
      <c r="J55" s="441">
        <v>10</v>
      </c>
      <c r="K55" s="441">
        <v>1</v>
      </c>
      <c r="L55" s="441">
        <v>1</v>
      </c>
      <c r="M55" s="442">
        <f t="shared" si="1"/>
        <v>1346</v>
      </c>
      <c r="N55" s="2"/>
      <c r="O55" s="308"/>
    </row>
    <row r="56" spans="1:22" s="1" customFormat="1" ht="18" customHeight="1" x14ac:dyDescent="0.35">
      <c r="A56" s="114"/>
      <c r="B56" s="115"/>
      <c r="C56" s="308" t="s">
        <v>77</v>
      </c>
      <c r="D56" s="463">
        <v>833</v>
      </c>
      <c r="E56" s="441">
        <v>206</v>
      </c>
      <c r="F56" s="441">
        <v>125</v>
      </c>
      <c r="G56" s="441">
        <v>83</v>
      </c>
      <c r="H56" s="441">
        <v>37</v>
      </c>
      <c r="I56" s="441">
        <v>8</v>
      </c>
      <c r="J56" s="441">
        <v>6</v>
      </c>
      <c r="K56" s="441">
        <v>0</v>
      </c>
      <c r="L56" s="441">
        <v>0</v>
      </c>
      <c r="M56" s="442">
        <f t="shared" si="1"/>
        <v>1298</v>
      </c>
      <c r="N56" s="2"/>
      <c r="O56" s="308"/>
    </row>
    <row r="57" spans="1:22" s="1" customFormat="1" ht="18" customHeight="1" x14ac:dyDescent="0.35">
      <c r="A57" s="114"/>
      <c r="B57" s="115"/>
      <c r="C57" s="308" t="s">
        <v>78</v>
      </c>
      <c r="D57" s="463">
        <v>1156</v>
      </c>
      <c r="E57" s="441">
        <v>309</v>
      </c>
      <c r="F57" s="441">
        <v>211</v>
      </c>
      <c r="G57" s="441">
        <v>124</v>
      </c>
      <c r="H57" s="441">
        <v>48</v>
      </c>
      <c r="I57" s="441">
        <v>20</v>
      </c>
      <c r="J57" s="441">
        <v>3</v>
      </c>
      <c r="K57" s="441">
        <v>1</v>
      </c>
      <c r="L57" s="441">
        <v>1</v>
      </c>
      <c r="M57" s="442">
        <f t="shared" si="1"/>
        <v>1873</v>
      </c>
      <c r="N57" s="2"/>
      <c r="O57" s="308"/>
    </row>
    <row r="58" spans="1:22" s="1" customFormat="1" ht="18" customHeight="1" x14ac:dyDescent="0.35">
      <c r="A58" s="114"/>
      <c r="B58" s="115"/>
      <c r="C58" s="308" t="s">
        <v>79</v>
      </c>
      <c r="D58" s="463">
        <v>1122</v>
      </c>
      <c r="E58" s="441">
        <v>343</v>
      </c>
      <c r="F58" s="441">
        <v>217</v>
      </c>
      <c r="G58" s="441">
        <v>132</v>
      </c>
      <c r="H58" s="441">
        <v>46</v>
      </c>
      <c r="I58" s="441">
        <v>21</v>
      </c>
      <c r="J58" s="441">
        <v>9</v>
      </c>
      <c r="K58" s="441">
        <v>1</v>
      </c>
      <c r="L58" s="441">
        <v>1</v>
      </c>
      <c r="M58" s="442">
        <f t="shared" si="1"/>
        <v>1892</v>
      </c>
      <c r="N58" s="2"/>
      <c r="O58" s="308"/>
    </row>
    <row r="59" spans="1:22" s="1" customFormat="1" ht="18" customHeight="1" x14ac:dyDescent="0.35">
      <c r="A59" s="114"/>
      <c r="B59" s="115"/>
      <c r="C59" s="308" t="s">
        <v>80</v>
      </c>
      <c r="D59" s="463">
        <v>709</v>
      </c>
      <c r="E59" s="441">
        <v>184</v>
      </c>
      <c r="F59" s="441">
        <v>113</v>
      </c>
      <c r="G59" s="441">
        <v>80</v>
      </c>
      <c r="H59" s="441">
        <v>28</v>
      </c>
      <c r="I59" s="441">
        <v>13</v>
      </c>
      <c r="J59" s="441">
        <v>2</v>
      </c>
      <c r="K59" s="441">
        <v>1</v>
      </c>
      <c r="L59" s="441">
        <v>0</v>
      </c>
      <c r="M59" s="442">
        <f t="shared" si="1"/>
        <v>1130</v>
      </c>
      <c r="N59" s="2"/>
      <c r="O59" s="308"/>
    </row>
    <row r="60" spans="1:22" s="316" customFormat="1" ht="24" customHeight="1" x14ac:dyDescent="0.35">
      <c r="A60" s="111"/>
      <c r="B60" s="313" t="s">
        <v>81</v>
      </c>
      <c r="C60" s="314"/>
      <c r="D60" s="444">
        <f>SUM(D61:D63)</f>
        <v>8405</v>
      </c>
      <c r="E60" s="443">
        <f t="shared" ref="E60:L60" si="13">SUM(E61:E63)</f>
        <v>2048</v>
      </c>
      <c r="F60" s="443">
        <f t="shared" si="13"/>
        <v>1236</v>
      </c>
      <c r="G60" s="443">
        <f t="shared" si="13"/>
        <v>867</v>
      </c>
      <c r="H60" s="443">
        <f t="shared" si="13"/>
        <v>298</v>
      </c>
      <c r="I60" s="443">
        <f t="shared" si="13"/>
        <v>154</v>
      </c>
      <c r="J60" s="443">
        <f t="shared" si="13"/>
        <v>53</v>
      </c>
      <c r="K60" s="443">
        <f t="shared" si="13"/>
        <v>15</v>
      </c>
      <c r="L60" s="443">
        <f t="shared" si="13"/>
        <v>8</v>
      </c>
      <c r="M60" s="445">
        <f t="shared" si="1"/>
        <v>13084</v>
      </c>
      <c r="N60" s="315"/>
      <c r="O60" s="314"/>
    </row>
    <row r="61" spans="1:22" s="1" customFormat="1" ht="18" customHeight="1" x14ac:dyDescent="0.35">
      <c r="A61" s="114"/>
      <c r="B61" s="115"/>
      <c r="C61" s="308" t="s">
        <v>82</v>
      </c>
      <c r="D61" s="463">
        <v>2013</v>
      </c>
      <c r="E61" s="441">
        <v>451</v>
      </c>
      <c r="F61" s="441">
        <v>274</v>
      </c>
      <c r="G61" s="441">
        <v>180</v>
      </c>
      <c r="H61" s="441">
        <v>58</v>
      </c>
      <c r="I61" s="441">
        <v>27</v>
      </c>
      <c r="J61" s="441">
        <v>6</v>
      </c>
      <c r="K61" s="441">
        <v>2</v>
      </c>
      <c r="L61" s="441">
        <v>1</v>
      </c>
      <c r="M61" s="442">
        <f t="shared" si="1"/>
        <v>3012</v>
      </c>
      <c r="N61" s="2"/>
      <c r="O61" s="308"/>
    </row>
    <row r="62" spans="1:22" s="1" customFormat="1" ht="18" customHeight="1" x14ac:dyDescent="0.35">
      <c r="A62" s="114"/>
      <c r="B62" s="115"/>
      <c r="C62" s="308" t="s">
        <v>81</v>
      </c>
      <c r="D62" s="463">
        <v>5426</v>
      </c>
      <c r="E62" s="441">
        <v>1369</v>
      </c>
      <c r="F62" s="441">
        <v>830</v>
      </c>
      <c r="G62" s="441">
        <v>601</v>
      </c>
      <c r="H62" s="441">
        <v>207</v>
      </c>
      <c r="I62" s="441">
        <v>110</v>
      </c>
      <c r="J62" s="441">
        <v>45</v>
      </c>
      <c r="K62" s="441">
        <v>13</v>
      </c>
      <c r="L62" s="441">
        <v>6</v>
      </c>
      <c r="M62" s="442">
        <f t="shared" si="1"/>
        <v>8607</v>
      </c>
      <c r="N62" s="2"/>
      <c r="O62" s="308"/>
    </row>
    <row r="63" spans="1:22" s="14" customFormat="1" ht="18" customHeight="1" x14ac:dyDescent="0.35">
      <c r="A63" s="114"/>
      <c r="B63" s="115"/>
      <c r="C63" s="308" t="s">
        <v>83</v>
      </c>
      <c r="D63" s="463">
        <v>966</v>
      </c>
      <c r="E63" s="441">
        <v>228</v>
      </c>
      <c r="F63" s="441">
        <v>132</v>
      </c>
      <c r="G63" s="441">
        <v>86</v>
      </c>
      <c r="H63" s="441">
        <v>33</v>
      </c>
      <c r="I63" s="441">
        <v>17</v>
      </c>
      <c r="J63" s="441">
        <v>2</v>
      </c>
      <c r="K63" s="441">
        <v>0</v>
      </c>
      <c r="L63" s="441">
        <v>1</v>
      </c>
      <c r="M63" s="442">
        <f t="shared" si="1"/>
        <v>1465</v>
      </c>
      <c r="N63" s="318"/>
      <c r="O63" s="308"/>
    </row>
    <row r="64" spans="1:22" s="14" customFormat="1" ht="42" customHeight="1" x14ac:dyDescent="0.35">
      <c r="A64" s="114"/>
      <c r="B64" s="607" t="s">
        <v>252</v>
      </c>
      <c r="C64" s="561"/>
      <c r="D64" s="444">
        <v>599</v>
      </c>
      <c r="E64" s="443">
        <v>31</v>
      </c>
      <c r="F64" s="443">
        <v>12</v>
      </c>
      <c r="G64" s="443">
        <v>5</v>
      </c>
      <c r="H64" s="443">
        <v>1</v>
      </c>
      <c r="I64" s="443">
        <v>0</v>
      </c>
      <c r="J64" s="443">
        <v>2</v>
      </c>
      <c r="K64" s="443">
        <v>0</v>
      </c>
      <c r="L64" s="443">
        <v>0</v>
      </c>
      <c r="M64" s="445">
        <f>SUM(D64:L64)</f>
        <v>650</v>
      </c>
      <c r="N64" s="350"/>
      <c r="O64" s="308"/>
    </row>
    <row r="65" spans="1:15" s="14" customFormat="1" ht="42" customHeight="1" x14ac:dyDescent="0.35">
      <c r="A65" s="114"/>
      <c r="B65" s="607" t="s">
        <v>260</v>
      </c>
      <c r="C65" s="561"/>
      <c r="D65" s="444">
        <v>1455</v>
      </c>
      <c r="E65" s="443">
        <v>346</v>
      </c>
      <c r="F65" s="443">
        <v>222</v>
      </c>
      <c r="G65" s="443">
        <v>135</v>
      </c>
      <c r="H65" s="443">
        <v>64</v>
      </c>
      <c r="I65" s="443">
        <v>24</v>
      </c>
      <c r="J65" s="443">
        <v>6</v>
      </c>
      <c r="K65" s="443">
        <v>3</v>
      </c>
      <c r="L65" s="443">
        <v>0</v>
      </c>
      <c r="M65" s="445">
        <f>SUM(D65:L65)</f>
        <v>2255</v>
      </c>
      <c r="N65" s="350"/>
      <c r="O65" s="308"/>
    </row>
    <row r="66" spans="1:15" s="14" customFormat="1" ht="9" customHeight="1" x14ac:dyDescent="0.35">
      <c r="A66" s="114"/>
      <c r="B66" s="115"/>
      <c r="C66" s="308"/>
      <c r="D66" s="464"/>
      <c r="E66" s="441"/>
      <c r="F66" s="441"/>
      <c r="G66" s="441"/>
      <c r="H66" s="441"/>
      <c r="I66" s="441"/>
      <c r="J66" s="441"/>
      <c r="K66" s="441"/>
      <c r="L66" s="441"/>
      <c r="M66" s="465"/>
      <c r="N66" s="350"/>
      <c r="O66" s="308"/>
    </row>
    <row r="67" spans="1:15" s="321" customFormat="1" ht="27" customHeight="1" thickBot="1" x14ac:dyDescent="0.3">
      <c r="A67" s="598" t="s">
        <v>242</v>
      </c>
      <c r="B67" s="599"/>
      <c r="C67" s="599"/>
      <c r="D67" s="349">
        <f>D38+D9+D7</f>
        <v>190770</v>
      </c>
      <c r="E67" s="349">
        <f t="shared" ref="E67:L67" si="14">E38+E9+E7</f>
        <v>47690</v>
      </c>
      <c r="F67" s="349">
        <f t="shared" si="14"/>
        <v>29102</v>
      </c>
      <c r="G67" s="349">
        <f t="shared" si="14"/>
        <v>22711</v>
      </c>
      <c r="H67" s="349">
        <f t="shared" si="14"/>
        <v>8346</v>
      </c>
      <c r="I67" s="349">
        <f t="shared" si="14"/>
        <v>4204</v>
      </c>
      <c r="J67" s="349">
        <f t="shared" si="14"/>
        <v>1824</v>
      </c>
      <c r="K67" s="349">
        <f t="shared" si="14"/>
        <v>467</v>
      </c>
      <c r="L67" s="349">
        <f t="shared" si="14"/>
        <v>240</v>
      </c>
      <c r="M67" s="466">
        <f>SUM(D67:L67)</f>
        <v>305354</v>
      </c>
    </row>
    <row r="68" spans="1:15" s="1" customFormat="1" ht="18" customHeight="1" x14ac:dyDescent="0.3">
      <c r="A68" s="371" t="s">
        <v>253</v>
      </c>
      <c r="B68" s="371"/>
      <c r="C68" s="371"/>
      <c r="D68" s="371"/>
      <c r="E68" s="371"/>
      <c r="F68" s="371"/>
      <c r="G68" s="371"/>
      <c r="H68" s="371"/>
      <c r="I68" s="371"/>
      <c r="J68" s="371"/>
      <c r="K68" s="371"/>
      <c r="L68" s="371"/>
      <c r="M68" s="371"/>
    </row>
    <row r="69" spans="1:15" s="1" customFormat="1" ht="15.6" x14ac:dyDescent="0.3">
      <c r="A69" s="600"/>
      <c r="B69" s="600"/>
      <c r="C69" s="600"/>
      <c r="D69" s="600"/>
    </row>
    <row r="70" spans="1:15" s="1" customFormat="1" ht="17.399999999999999" customHeight="1" x14ac:dyDescent="0.25">
      <c r="B70" s="14"/>
    </row>
    <row r="71" spans="1:15" s="1" customFormat="1" x14ac:dyDescent="0.25">
      <c r="B71" s="14"/>
    </row>
    <row r="72" spans="1:15" s="1" customFormat="1" ht="24" customHeight="1" x14ac:dyDescent="0.25">
      <c r="B72" s="14"/>
    </row>
    <row r="73" spans="1:15" s="1" customFormat="1" x14ac:dyDescent="0.25">
      <c r="B73" s="14"/>
    </row>
    <row r="74" spans="1:15" s="1" customFormat="1" x14ac:dyDescent="0.25">
      <c r="B74" s="14"/>
    </row>
    <row r="75" spans="1:15" s="1" customFormat="1" ht="21" customHeight="1" x14ac:dyDescent="0.25">
      <c r="B75" s="14"/>
    </row>
    <row r="76" spans="1:15" s="1" customFormat="1" x14ac:dyDescent="0.25">
      <c r="B76" s="14"/>
    </row>
    <row r="77" spans="1:15" s="1" customFormat="1" x14ac:dyDescent="0.25">
      <c r="B77" s="14"/>
    </row>
    <row r="78" spans="1:15" s="1" customFormat="1" x14ac:dyDescent="0.25">
      <c r="B78" s="14"/>
    </row>
    <row r="79" spans="1:15" s="1" customFormat="1" x14ac:dyDescent="0.25">
      <c r="B79" s="14"/>
    </row>
    <row r="80" spans="1:15" s="1" customFormat="1" x14ac:dyDescent="0.25">
      <c r="B80" s="14"/>
    </row>
    <row r="81" spans="2:2" s="1" customFormat="1" x14ac:dyDescent="0.25">
      <c r="B81" s="14"/>
    </row>
    <row r="82" spans="2:2" s="1" customFormat="1" x14ac:dyDescent="0.25">
      <c r="B82" s="14"/>
    </row>
    <row r="83" spans="2:2" s="1" customFormat="1" x14ac:dyDescent="0.25">
      <c r="B83" s="14"/>
    </row>
    <row r="84" spans="2:2" s="1" customFormat="1" x14ac:dyDescent="0.25">
      <c r="B84" s="14"/>
    </row>
    <row r="85" spans="2:2" s="1" customFormat="1" x14ac:dyDescent="0.25">
      <c r="B85" s="14"/>
    </row>
    <row r="86" spans="2:2" s="1" customFormat="1" x14ac:dyDescent="0.25">
      <c r="B86" s="14"/>
    </row>
    <row r="87" spans="2:2" s="1" customFormat="1" x14ac:dyDescent="0.25">
      <c r="B87" s="14"/>
    </row>
    <row r="88" spans="2:2" s="1" customFormat="1" x14ac:dyDescent="0.25">
      <c r="B88" s="14"/>
    </row>
    <row r="89" spans="2:2" s="1" customFormat="1" x14ac:dyDescent="0.25">
      <c r="B89" s="14"/>
    </row>
    <row r="90" spans="2:2" s="1" customFormat="1" x14ac:dyDescent="0.25">
      <c r="B90" s="14"/>
    </row>
    <row r="91" spans="2:2" s="1" customFormat="1" x14ac:dyDescent="0.25">
      <c r="B91" s="14"/>
    </row>
    <row r="92" spans="2:2" s="1" customFormat="1" x14ac:dyDescent="0.25">
      <c r="B92" s="14"/>
    </row>
    <row r="93" spans="2:2" s="1" customFormat="1" x14ac:dyDescent="0.25">
      <c r="B93" s="14"/>
    </row>
    <row r="94" spans="2:2" s="1" customFormat="1" x14ac:dyDescent="0.25">
      <c r="B94" s="14"/>
    </row>
    <row r="95" spans="2:2" s="1" customFormat="1" x14ac:dyDescent="0.25">
      <c r="B95" s="14"/>
    </row>
    <row r="96" spans="2:2" s="1" customFormat="1" x14ac:dyDescent="0.25">
      <c r="B96" s="14"/>
    </row>
    <row r="97" spans="2:2" s="1" customFormat="1" x14ac:dyDescent="0.25">
      <c r="B97" s="14"/>
    </row>
    <row r="98" spans="2:2" s="1" customFormat="1" x14ac:dyDescent="0.25">
      <c r="B98" s="14"/>
    </row>
    <row r="99" spans="2:2" s="1" customFormat="1" x14ac:dyDescent="0.25">
      <c r="B99" s="14"/>
    </row>
    <row r="100" spans="2:2" s="1" customFormat="1" x14ac:dyDescent="0.25">
      <c r="B100" s="14"/>
    </row>
    <row r="101" spans="2:2" s="1" customFormat="1" x14ac:dyDescent="0.25">
      <c r="B101" s="14"/>
    </row>
    <row r="102" spans="2:2" s="1" customFormat="1" x14ac:dyDescent="0.25">
      <c r="B102" s="14"/>
    </row>
    <row r="103" spans="2:2" s="1" customFormat="1" x14ac:dyDescent="0.25">
      <c r="B103" s="14"/>
    </row>
    <row r="104" spans="2:2" s="1" customFormat="1" x14ac:dyDescent="0.25">
      <c r="B104" s="14"/>
    </row>
    <row r="105" spans="2:2" s="1" customFormat="1" x14ac:dyDescent="0.25">
      <c r="B105" s="14"/>
    </row>
    <row r="106" spans="2:2" s="1" customFormat="1" x14ac:dyDescent="0.25">
      <c r="B106" s="14"/>
    </row>
    <row r="107" spans="2:2" s="1" customFormat="1" x14ac:dyDescent="0.25">
      <c r="B107" s="14"/>
    </row>
    <row r="108" spans="2:2" s="1" customFormat="1" x14ac:dyDescent="0.25">
      <c r="B108" s="14"/>
    </row>
    <row r="109" spans="2:2" s="1" customFormat="1" x14ac:dyDescent="0.25">
      <c r="B109" s="14"/>
    </row>
    <row r="110" spans="2:2" s="1" customFormat="1" x14ac:dyDescent="0.25">
      <c r="B110" s="14"/>
    </row>
    <row r="111" spans="2:2" s="1" customFormat="1" x14ac:dyDescent="0.25">
      <c r="B111" s="14"/>
    </row>
    <row r="112" spans="2:2" s="1" customFormat="1" x14ac:dyDescent="0.25">
      <c r="B112" s="14"/>
    </row>
    <row r="113" spans="2:2" s="1" customFormat="1" x14ac:dyDescent="0.25">
      <c r="B113" s="14"/>
    </row>
    <row r="114" spans="2:2" s="1" customFormat="1" x14ac:dyDescent="0.25">
      <c r="B114" s="14"/>
    </row>
    <row r="115" spans="2:2" s="1" customFormat="1" x14ac:dyDescent="0.25">
      <c r="B115" s="14"/>
    </row>
    <row r="116" spans="2:2" s="1" customFormat="1" x14ac:dyDescent="0.25">
      <c r="B116" s="14"/>
    </row>
    <row r="117" spans="2:2" s="1" customFormat="1" x14ac:dyDescent="0.25">
      <c r="B117" s="14"/>
    </row>
    <row r="118" spans="2:2" s="1" customFormat="1" x14ac:dyDescent="0.25">
      <c r="B118" s="14"/>
    </row>
    <row r="119" spans="2:2" s="1" customFormat="1" x14ac:dyDescent="0.25">
      <c r="B119" s="14"/>
    </row>
    <row r="120" spans="2:2" s="1" customFormat="1" x14ac:dyDescent="0.25">
      <c r="B120" s="14"/>
    </row>
    <row r="121" spans="2:2" s="1" customFormat="1" x14ac:dyDescent="0.25">
      <c r="B121" s="14"/>
    </row>
    <row r="122" spans="2:2" s="1" customFormat="1" x14ac:dyDescent="0.25">
      <c r="B122" s="14"/>
    </row>
    <row r="123" spans="2:2" s="1" customFormat="1" x14ac:dyDescent="0.25">
      <c r="B123" s="14"/>
    </row>
    <row r="124" spans="2:2" s="1" customFormat="1" x14ac:dyDescent="0.25">
      <c r="B124" s="14"/>
    </row>
    <row r="125" spans="2:2" s="1" customFormat="1" x14ac:dyDescent="0.25">
      <c r="B125" s="14"/>
    </row>
    <row r="126" spans="2:2" s="1" customFormat="1" x14ac:dyDescent="0.25">
      <c r="B126" s="14"/>
    </row>
    <row r="127" spans="2:2" s="1" customFormat="1" x14ac:dyDescent="0.25">
      <c r="B127" s="14"/>
    </row>
    <row r="128" spans="2:2" s="1" customFormat="1" x14ac:dyDescent="0.25">
      <c r="B128" s="14"/>
    </row>
    <row r="129" spans="2:13" s="1" customFormat="1" x14ac:dyDescent="0.25">
      <c r="B129" s="14"/>
    </row>
    <row r="130" spans="2:13" s="1" customFormat="1" x14ac:dyDescent="0.25">
      <c r="B130" s="14"/>
    </row>
    <row r="131" spans="2:13" s="1" customFormat="1" x14ac:dyDescent="0.25">
      <c r="B131" s="14"/>
    </row>
    <row r="132" spans="2:13" s="1" customFormat="1" x14ac:dyDescent="0.25">
      <c r="B132" s="14"/>
    </row>
    <row r="133" spans="2:13" s="1" customFormat="1" x14ac:dyDescent="0.25">
      <c r="B133" s="14"/>
    </row>
    <row r="134" spans="2:13" s="1" customFormat="1" x14ac:dyDescent="0.25">
      <c r="B134" s="14"/>
    </row>
    <row r="135" spans="2:13" s="1" customFormat="1" x14ac:dyDescent="0.25">
      <c r="B135" s="14"/>
    </row>
    <row r="136" spans="2:13" s="1" customFormat="1" x14ac:dyDescent="0.25">
      <c r="B136" s="14"/>
    </row>
    <row r="137" spans="2:13" x14ac:dyDescent="0.25">
      <c r="C137"/>
      <c r="D137"/>
      <c r="E137"/>
      <c r="F137"/>
      <c r="G137"/>
      <c r="H137"/>
      <c r="I137"/>
      <c r="J137"/>
      <c r="K137"/>
      <c r="L137"/>
      <c r="M137"/>
    </row>
    <row r="138" spans="2:13" x14ac:dyDescent="0.25">
      <c r="C138"/>
      <c r="D138"/>
      <c r="E138"/>
      <c r="F138"/>
      <c r="G138"/>
      <c r="H138"/>
      <c r="I138"/>
      <c r="J138"/>
      <c r="K138"/>
      <c r="L138"/>
      <c r="M138"/>
    </row>
    <row r="139" spans="2:13" x14ac:dyDescent="0.25">
      <c r="C139"/>
      <c r="D139"/>
      <c r="E139"/>
      <c r="F139"/>
      <c r="G139"/>
      <c r="H139"/>
      <c r="I139"/>
      <c r="J139"/>
      <c r="K139"/>
      <c r="L139"/>
      <c r="M139"/>
    </row>
    <row r="140" spans="2:13" x14ac:dyDescent="0.25">
      <c r="C140"/>
      <c r="D140"/>
      <c r="E140"/>
      <c r="F140"/>
      <c r="G140"/>
      <c r="H140"/>
      <c r="I140"/>
      <c r="J140"/>
      <c r="K140"/>
      <c r="L140"/>
      <c r="M140"/>
    </row>
    <row r="141" spans="2:13" x14ac:dyDescent="0.25">
      <c r="C141"/>
      <c r="D141"/>
      <c r="E141"/>
      <c r="F141"/>
      <c r="G141"/>
      <c r="H141"/>
      <c r="I141"/>
      <c r="J141"/>
      <c r="K141"/>
      <c r="L141"/>
      <c r="M141"/>
    </row>
    <row r="142" spans="2:13" x14ac:dyDescent="0.25">
      <c r="C142"/>
      <c r="D142"/>
      <c r="E142"/>
      <c r="F142"/>
      <c r="G142"/>
      <c r="H142"/>
      <c r="I142"/>
      <c r="J142"/>
      <c r="K142"/>
      <c r="L142"/>
      <c r="M142"/>
    </row>
    <row r="143" spans="2:13" x14ac:dyDescent="0.25">
      <c r="C143"/>
      <c r="D143"/>
      <c r="E143"/>
      <c r="F143"/>
      <c r="G143"/>
      <c r="H143"/>
      <c r="I143"/>
      <c r="J143"/>
      <c r="K143"/>
      <c r="L143"/>
      <c r="M143"/>
    </row>
    <row r="144" spans="2:13" x14ac:dyDescent="0.25">
      <c r="C144"/>
      <c r="D144"/>
      <c r="E144"/>
      <c r="F144"/>
      <c r="G144"/>
      <c r="H144"/>
      <c r="I144"/>
      <c r="J144"/>
      <c r="K144"/>
      <c r="L144"/>
      <c r="M144"/>
    </row>
    <row r="145" spans="3:13" x14ac:dyDescent="0.25">
      <c r="C145"/>
      <c r="D145"/>
      <c r="E145"/>
      <c r="F145"/>
      <c r="G145"/>
      <c r="H145"/>
      <c r="I145"/>
      <c r="J145"/>
      <c r="K145"/>
      <c r="L145"/>
      <c r="M145"/>
    </row>
    <row r="146" spans="3:13" x14ac:dyDescent="0.25">
      <c r="C146"/>
      <c r="D146"/>
      <c r="E146"/>
      <c r="F146"/>
      <c r="G146"/>
      <c r="H146"/>
      <c r="I146"/>
      <c r="J146"/>
      <c r="K146"/>
      <c r="L146"/>
      <c r="M146"/>
    </row>
    <row r="147" spans="3:13" x14ac:dyDescent="0.25">
      <c r="C147"/>
      <c r="D147"/>
      <c r="E147"/>
      <c r="F147"/>
      <c r="G147"/>
      <c r="H147"/>
      <c r="I147"/>
      <c r="J147"/>
      <c r="K147"/>
      <c r="L147"/>
      <c r="M147"/>
    </row>
    <row r="148" spans="3:13" x14ac:dyDescent="0.25">
      <c r="C148"/>
      <c r="D148"/>
      <c r="E148"/>
      <c r="F148"/>
      <c r="G148"/>
      <c r="H148"/>
      <c r="I148"/>
      <c r="J148"/>
      <c r="K148"/>
      <c r="L148"/>
      <c r="M148"/>
    </row>
    <row r="149" spans="3:13" x14ac:dyDescent="0.25">
      <c r="C149"/>
      <c r="D149"/>
      <c r="E149"/>
      <c r="F149"/>
      <c r="G149"/>
      <c r="H149"/>
      <c r="I149"/>
      <c r="J149"/>
      <c r="K149"/>
      <c r="L149"/>
      <c r="M149"/>
    </row>
    <row r="150" spans="3:13" x14ac:dyDescent="0.25">
      <c r="C150"/>
      <c r="D150"/>
      <c r="E150"/>
      <c r="F150"/>
      <c r="G150"/>
      <c r="H150"/>
      <c r="I150"/>
      <c r="J150"/>
      <c r="K150"/>
      <c r="L150"/>
      <c r="M150"/>
    </row>
    <row r="151" spans="3:13" x14ac:dyDescent="0.25">
      <c r="C151"/>
      <c r="D151"/>
      <c r="E151"/>
      <c r="F151"/>
      <c r="G151"/>
      <c r="H151"/>
      <c r="I151"/>
      <c r="J151"/>
      <c r="K151"/>
      <c r="L151"/>
      <c r="M151"/>
    </row>
    <row r="152" spans="3:13" x14ac:dyDescent="0.25">
      <c r="C152"/>
      <c r="D152"/>
      <c r="E152"/>
      <c r="F152"/>
      <c r="G152"/>
      <c r="H152"/>
      <c r="I152"/>
      <c r="J152"/>
      <c r="K152"/>
      <c r="L152"/>
      <c r="M152"/>
    </row>
    <row r="153" spans="3:13" x14ac:dyDescent="0.25">
      <c r="C153"/>
      <c r="D153"/>
      <c r="E153"/>
      <c r="F153"/>
      <c r="G153"/>
      <c r="H153"/>
      <c r="I153"/>
      <c r="J153"/>
      <c r="K153"/>
      <c r="L153"/>
      <c r="M153"/>
    </row>
    <row r="154" spans="3:13" x14ac:dyDescent="0.25">
      <c r="C154"/>
      <c r="D154"/>
      <c r="E154"/>
      <c r="F154"/>
      <c r="G154"/>
      <c r="H154"/>
      <c r="I154"/>
      <c r="J154"/>
      <c r="K154"/>
      <c r="L154"/>
      <c r="M154"/>
    </row>
    <row r="155" spans="3:13" x14ac:dyDescent="0.25">
      <c r="C155"/>
      <c r="D155"/>
      <c r="E155"/>
      <c r="F155"/>
      <c r="G155"/>
      <c r="H155"/>
      <c r="I155"/>
      <c r="J155"/>
      <c r="K155"/>
      <c r="L155"/>
      <c r="M155"/>
    </row>
    <row r="156" spans="3:13" x14ac:dyDescent="0.25">
      <c r="C156"/>
      <c r="D156"/>
      <c r="E156"/>
      <c r="F156"/>
      <c r="G156"/>
      <c r="H156"/>
      <c r="I156"/>
      <c r="J156"/>
      <c r="K156"/>
      <c r="L156"/>
      <c r="M156"/>
    </row>
    <row r="157" spans="3:13" x14ac:dyDescent="0.25">
      <c r="C157"/>
      <c r="D157"/>
      <c r="E157"/>
      <c r="F157"/>
      <c r="G157"/>
      <c r="H157"/>
      <c r="I157"/>
      <c r="J157"/>
      <c r="K157"/>
      <c r="L157"/>
      <c r="M157"/>
    </row>
    <row r="158" spans="3:13" x14ac:dyDescent="0.25">
      <c r="C158"/>
      <c r="D158"/>
      <c r="E158"/>
      <c r="F158"/>
      <c r="G158"/>
      <c r="H158"/>
      <c r="I158"/>
      <c r="J158"/>
      <c r="K158"/>
      <c r="L158"/>
      <c r="M158"/>
    </row>
    <row r="159" spans="3:13" x14ac:dyDescent="0.25">
      <c r="C159"/>
      <c r="D159"/>
      <c r="E159"/>
      <c r="F159"/>
      <c r="G159"/>
      <c r="H159"/>
      <c r="I159"/>
      <c r="J159"/>
      <c r="K159"/>
      <c r="L159"/>
      <c r="M159"/>
    </row>
    <row r="160" spans="3:13" x14ac:dyDescent="0.25">
      <c r="C160"/>
      <c r="D160"/>
      <c r="E160"/>
      <c r="F160"/>
      <c r="G160"/>
      <c r="H160"/>
      <c r="I160"/>
      <c r="J160"/>
      <c r="K160"/>
      <c r="L160"/>
      <c r="M160"/>
    </row>
    <row r="161" spans="3:13" x14ac:dyDescent="0.25">
      <c r="C161"/>
      <c r="D161"/>
      <c r="E161"/>
      <c r="F161"/>
      <c r="G161"/>
      <c r="H161"/>
      <c r="I161"/>
      <c r="J161"/>
      <c r="K161"/>
      <c r="L161"/>
      <c r="M161"/>
    </row>
    <row r="162" spans="3:13" x14ac:dyDescent="0.25">
      <c r="C162"/>
      <c r="D162"/>
      <c r="E162"/>
      <c r="F162"/>
      <c r="G162"/>
      <c r="H162"/>
      <c r="I162"/>
      <c r="J162"/>
      <c r="K162"/>
      <c r="L162"/>
      <c r="M162"/>
    </row>
    <row r="163" spans="3:13" x14ac:dyDescent="0.25">
      <c r="C163"/>
      <c r="D163"/>
      <c r="E163"/>
      <c r="F163"/>
      <c r="G163"/>
      <c r="H163"/>
      <c r="I163"/>
      <c r="J163"/>
      <c r="K163"/>
      <c r="L163"/>
      <c r="M163"/>
    </row>
    <row r="164" spans="3:13" x14ac:dyDescent="0.25">
      <c r="C164"/>
      <c r="D164"/>
      <c r="E164"/>
      <c r="F164"/>
      <c r="G164"/>
      <c r="H164"/>
      <c r="I164"/>
      <c r="J164"/>
      <c r="K164"/>
      <c r="L164"/>
      <c r="M164"/>
    </row>
    <row r="165" spans="3:13" x14ac:dyDescent="0.25">
      <c r="C165"/>
      <c r="D165"/>
      <c r="E165"/>
      <c r="F165"/>
      <c r="G165"/>
      <c r="H165"/>
      <c r="I165"/>
      <c r="J165"/>
      <c r="K165"/>
      <c r="L165"/>
      <c r="M165"/>
    </row>
    <row r="166" spans="3:13" x14ac:dyDescent="0.25">
      <c r="C166"/>
      <c r="D166"/>
      <c r="E166"/>
      <c r="F166"/>
      <c r="G166"/>
      <c r="H166"/>
      <c r="I166"/>
      <c r="J166"/>
      <c r="K166"/>
      <c r="L166"/>
      <c r="M166"/>
    </row>
    <row r="167" spans="3:13" x14ac:dyDescent="0.25">
      <c r="C167"/>
      <c r="D167"/>
      <c r="E167"/>
      <c r="F167"/>
      <c r="G167"/>
      <c r="H167"/>
      <c r="I167"/>
      <c r="J167"/>
      <c r="K167"/>
      <c r="L167"/>
      <c r="M167"/>
    </row>
    <row r="168" spans="3:13" x14ac:dyDescent="0.25">
      <c r="C168"/>
      <c r="D168"/>
      <c r="E168"/>
      <c r="F168"/>
      <c r="G168"/>
      <c r="H168"/>
      <c r="I168"/>
      <c r="J168"/>
      <c r="K168"/>
      <c r="L168"/>
      <c r="M168"/>
    </row>
    <row r="169" spans="3:13" x14ac:dyDescent="0.25">
      <c r="C169"/>
      <c r="D169"/>
      <c r="E169"/>
      <c r="F169"/>
      <c r="G169"/>
      <c r="H169"/>
      <c r="I169"/>
      <c r="J169"/>
      <c r="K169"/>
      <c r="L169"/>
      <c r="M169"/>
    </row>
    <row r="170" spans="3:13" x14ac:dyDescent="0.25">
      <c r="C170"/>
      <c r="D170"/>
      <c r="E170"/>
      <c r="F170"/>
      <c r="G170"/>
      <c r="H170"/>
      <c r="I170"/>
      <c r="J170"/>
      <c r="K170"/>
      <c r="L170"/>
      <c r="M170"/>
    </row>
    <row r="171" spans="3:13" x14ac:dyDescent="0.25">
      <c r="C171"/>
      <c r="D171"/>
      <c r="E171"/>
      <c r="F171"/>
      <c r="G171"/>
      <c r="H171"/>
      <c r="I171"/>
      <c r="J171"/>
      <c r="K171"/>
      <c r="L171"/>
      <c r="M171"/>
    </row>
    <row r="172" spans="3:13" x14ac:dyDescent="0.25">
      <c r="C172"/>
      <c r="D172"/>
      <c r="E172"/>
      <c r="F172"/>
      <c r="G172"/>
      <c r="H172"/>
      <c r="I172"/>
      <c r="J172"/>
      <c r="K172"/>
      <c r="L172"/>
      <c r="M172"/>
    </row>
    <row r="173" spans="3:13" x14ac:dyDescent="0.25">
      <c r="C173"/>
      <c r="D173"/>
      <c r="E173"/>
      <c r="F173"/>
      <c r="G173"/>
      <c r="H173"/>
      <c r="I173"/>
      <c r="J173"/>
      <c r="K173"/>
      <c r="L173"/>
      <c r="M173"/>
    </row>
    <row r="174" spans="3:13" x14ac:dyDescent="0.25">
      <c r="C174"/>
      <c r="D174"/>
      <c r="E174"/>
      <c r="F174"/>
      <c r="G174"/>
      <c r="H174"/>
      <c r="I174"/>
      <c r="J174"/>
      <c r="K174"/>
      <c r="L174"/>
      <c r="M174"/>
    </row>
    <row r="175" spans="3:13" x14ac:dyDescent="0.25">
      <c r="C175"/>
      <c r="D175"/>
      <c r="E175"/>
      <c r="F175"/>
      <c r="G175"/>
      <c r="H175"/>
      <c r="I175"/>
      <c r="J175"/>
      <c r="K175"/>
      <c r="L175"/>
      <c r="M175"/>
    </row>
    <row r="176" spans="3:13" x14ac:dyDescent="0.25">
      <c r="C176"/>
      <c r="D176"/>
      <c r="E176"/>
      <c r="F176"/>
      <c r="G176"/>
      <c r="H176"/>
      <c r="I176"/>
      <c r="J176"/>
      <c r="K176"/>
      <c r="L176"/>
      <c r="M176"/>
    </row>
    <row r="177" spans="3:13" x14ac:dyDescent="0.25">
      <c r="C177"/>
      <c r="D177"/>
      <c r="E177"/>
      <c r="F177"/>
      <c r="G177"/>
      <c r="H177"/>
      <c r="I177"/>
      <c r="J177"/>
      <c r="K177"/>
      <c r="L177"/>
      <c r="M177"/>
    </row>
    <row r="178" spans="3:13" x14ac:dyDescent="0.25">
      <c r="C178"/>
      <c r="D178"/>
      <c r="E178"/>
      <c r="F178"/>
      <c r="G178"/>
      <c r="H178"/>
      <c r="I178"/>
      <c r="J178"/>
      <c r="K178"/>
      <c r="L178"/>
      <c r="M178"/>
    </row>
    <row r="179" spans="3:13" x14ac:dyDescent="0.25">
      <c r="C179"/>
      <c r="D179"/>
      <c r="E179"/>
      <c r="F179"/>
      <c r="G179"/>
      <c r="H179"/>
      <c r="I179"/>
      <c r="J179"/>
      <c r="K179"/>
      <c r="L179"/>
      <c r="M179"/>
    </row>
    <row r="180" spans="3:13" x14ac:dyDescent="0.25">
      <c r="C180"/>
      <c r="D180"/>
      <c r="E180"/>
      <c r="F180"/>
      <c r="G180"/>
      <c r="H180"/>
      <c r="I180"/>
      <c r="J180"/>
      <c r="K180"/>
      <c r="L180"/>
      <c r="M180"/>
    </row>
    <row r="181" spans="3:13" x14ac:dyDescent="0.25">
      <c r="C181"/>
      <c r="D181"/>
      <c r="E181"/>
      <c r="F181"/>
      <c r="G181"/>
      <c r="H181"/>
      <c r="I181"/>
      <c r="J181"/>
      <c r="K181"/>
      <c r="L181"/>
      <c r="M181"/>
    </row>
    <row r="182" spans="3:13" x14ac:dyDescent="0.25">
      <c r="C182"/>
      <c r="D182"/>
      <c r="E182"/>
      <c r="F182"/>
      <c r="G182"/>
      <c r="H182"/>
      <c r="I182"/>
      <c r="J182"/>
      <c r="K182"/>
      <c r="L182"/>
      <c r="M182"/>
    </row>
    <row r="183" spans="3:13" x14ac:dyDescent="0.25">
      <c r="C183"/>
      <c r="D183"/>
      <c r="E183"/>
      <c r="F183"/>
      <c r="G183"/>
      <c r="H183"/>
      <c r="I183"/>
      <c r="J183"/>
      <c r="K183"/>
      <c r="L183"/>
      <c r="M183"/>
    </row>
    <row r="184" spans="3:13" x14ac:dyDescent="0.25">
      <c r="C184"/>
      <c r="D184"/>
      <c r="E184"/>
      <c r="F184"/>
      <c r="G184"/>
      <c r="H184"/>
      <c r="I184"/>
      <c r="J184"/>
      <c r="K184"/>
      <c r="L184"/>
      <c r="M184"/>
    </row>
    <row r="185" spans="3:13" x14ac:dyDescent="0.25">
      <c r="C185"/>
      <c r="D185"/>
      <c r="E185"/>
      <c r="F185"/>
      <c r="G185"/>
      <c r="H185"/>
      <c r="I185"/>
      <c r="J185"/>
      <c r="K185"/>
      <c r="L185"/>
      <c r="M185"/>
    </row>
    <row r="186" spans="3:13" x14ac:dyDescent="0.25">
      <c r="C186"/>
      <c r="D186"/>
      <c r="E186"/>
      <c r="F186"/>
      <c r="G186"/>
      <c r="H186"/>
      <c r="I186"/>
      <c r="J186"/>
      <c r="K186"/>
      <c r="L186"/>
      <c r="M186"/>
    </row>
    <row r="187" spans="3:13" x14ac:dyDescent="0.25">
      <c r="C187"/>
      <c r="D187"/>
      <c r="E187"/>
      <c r="F187"/>
      <c r="G187"/>
      <c r="H187"/>
      <c r="I187"/>
      <c r="J187"/>
      <c r="K187"/>
      <c r="L187"/>
      <c r="M187"/>
    </row>
    <row r="188" spans="3:13" x14ac:dyDescent="0.25">
      <c r="C188"/>
      <c r="D188"/>
      <c r="E188"/>
      <c r="F188"/>
      <c r="G188"/>
      <c r="H188"/>
      <c r="I188"/>
      <c r="J188"/>
      <c r="K188"/>
      <c r="L188"/>
      <c r="M188"/>
    </row>
    <row r="189" spans="3:13" x14ac:dyDescent="0.25">
      <c r="C189"/>
      <c r="D189"/>
      <c r="E189"/>
      <c r="F189"/>
      <c r="G189"/>
      <c r="H189"/>
      <c r="I189"/>
      <c r="J189"/>
      <c r="K189"/>
      <c r="L189"/>
      <c r="M189"/>
    </row>
    <row r="190" spans="3:13" x14ac:dyDescent="0.25">
      <c r="C190"/>
      <c r="D190"/>
      <c r="E190"/>
      <c r="F190"/>
      <c r="G190"/>
      <c r="H190"/>
      <c r="I190"/>
      <c r="J190"/>
      <c r="K190"/>
      <c r="L190"/>
      <c r="M190"/>
    </row>
    <row r="191" spans="3:13" x14ac:dyDescent="0.25">
      <c r="C191"/>
      <c r="D191"/>
      <c r="E191"/>
      <c r="F191"/>
      <c r="G191"/>
      <c r="H191"/>
      <c r="I191"/>
      <c r="J191"/>
      <c r="K191"/>
      <c r="L191"/>
      <c r="M191"/>
    </row>
    <row r="192" spans="3:13" x14ac:dyDescent="0.25">
      <c r="C192"/>
      <c r="D192"/>
      <c r="E192"/>
      <c r="F192"/>
      <c r="G192"/>
      <c r="H192"/>
      <c r="I192"/>
      <c r="J192"/>
      <c r="K192"/>
      <c r="L192"/>
      <c r="M192"/>
    </row>
    <row r="193" spans="3:13" x14ac:dyDescent="0.25">
      <c r="C193"/>
      <c r="D193"/>
      <c r="E193"/>
      <c r="F193"/>
      <c r="G193"/>
      <c r="H193"/>
      <c r="I193"/>
      <c r="J193"/>
      <c r="K193"/>
      <c r="L193"/>
      <c r="M193"/>
    </row>
    <row r="194" spans="3:13" x14ac:dyDescent="0.25">
      <c r="C194"/>
      <c r="D194"/>
      <c r="E194"/>
      <c r="F194"/>
      <c r="G194"/>
      <c r="H194"/>
      <c r="I194"/>
      <c r="J194"/>
      <c r="K194"/>
      <c r="L194"/>
      <c r="M194"/>
    </row>
    <row r="195" spans="3:13" x14ac:dyDescent="0.25">
      <c r="C195"/>
      <c r="D195"/>
      <c r="E195"/>
      <c r="F195"/>
      <c r="G195"/>
      <c r="H195"/>
      <c r="I195"/>
      <c r="J195"/>
      <c r="K195"/>
      <c r="L195"/>
      <c r="M195"/>
    </row>
    <row r="196" spans="3:13" x14ac:dyDescent="0.25">
      <c r="C196"/>
      <c r="D196"/>
      <c r="E196"/>
      <c r="F196"/>
      <c r="G196"/>
      <c r="H196"/>
      <c r="I196"/>
      <c r="J196"/>
      <c r="K196"/>
      <c r="L196"/>
      <c r="M196"/>
    </row>
    <row r="197" spans="3:13" x14ac:dyDescent="0.25">
      <c r="C197"/>
      <c r="D197"/>
      <c r="E197"/>
      <c r="F197"/>
      <c r="G197"/>
      <c r="H197"/>
      <c r="I197"/>
      <c r="J197"/>
      <c r="K197"/>
      <c r="L197"/>
      <c r="M197"/>
    </row>
    <row r="198" spans="3:13" x14ac:dyDescent="0.25">
      <c r="C198"/>
      <c r="D198"/>
      <c r="E198"/>
      <c r="F198"/>
      <c r="G198"/>
      <c r="H198"/>
      <c r="I198"/>
      <c r="J198"/>
      <c r="K198"/>
      <c r="L198"/>
      <c r="M198"/>
    </row>
    <row r="199" spans="3:13" x14ac:dyDescent="0.25">
      <c r="C199"/>
      <c r="D199"/>
      <c r="E199"/>
      <c r="F199"/>
      <c r="G199"/>
      <c r="H199"/>
      <c r="I199"/>
      <c r="J199"/>
      <c r="K199"/>
      <c r="L199"/>
      <c r="M199"/>
    </row>
    <row r="200" spans="3:13" x14ac:dyDescent="0.25">
      <c r="C200"/>
      <c r="D200"/>
      <c r="E200"/>
      <c r="F200"/>
      <c r="G200"/>
      <c r="H200"/>
      <c r="I200"/>
      <c r="J200"/>
      <c r="K200"/>
      <c r="L200"/>
      <c r="M200"/>
    </row>
    <row r="201" spans="3:13" x14ac:dyDescent="0.25">
      <c r="C201"/>
      <c r="D201"/>
      <c r="E201"/>
      <c r="F201"/>
      <c r="G201"/>
      <c r="H201"/>
      <c r="I201"/>
      <c r="J201"/>
      <c r="K201"/>
      <c r="L201"/>
      <c r="M201"/>
    </row>
    <row r="202" spans="3:13" x14ac:dyDescent="0.25">
      <c r="C202"/>
      <c r="D202"/>
      <c r="E202"/>
      <c r="F202"/>
      <c r="G202"/>
      <c r="H202"/>
      <c r="I202"/>
      <c r="J202"/>
      <c r="K202"/>
      <c r="L202"/>
      <c r="M202"/>
    </row>
    <row r="203" spans="3:13" x14ac:dyDescent="0.25">
      <c r="C203"/>
      <c r="D203"/>
      <c r="E203"/>
      <c r="F203"/>
      <c r="G203"/>
      <c r="H203"/>
      <c r="I203"/>
      <c r="J203"/>
      <c r="K203"/>
      <c r="L203"/>
      <c r="M203"/>
    </row>
    <row r="204" spans="3:13" x14ac:dyDescent="0.25">
      <c r="C204"/>
      <c r="D204"/>
      <c r="E204"/>
      <c r="F204"/>
      <c r="G204"/>
      <c r="H204"/>
      <c r="I204"/>
      <c r="J204"/>
      <c r="K204"/>
      <c r="L204"/>
      <c r="M204"/>
    </row>
    <row r="205" spans="3:13" x14ac:dyDescent="0.25">
      <c r="C205"/>
      <c r="D205"/>
      <c r="E205"/>
      <c r="F205"/>
      <c r="G205"/>
      <c r="H205"/>
      <c r="I205"/>
      <c r="J205"/>
      <c r="K205"/>
      <c r="L205"/>
      <c r="M205"/>
    </row>
    <row r="206" spans="3:13" x14ac:dyDescent="0.25">
      <c r="C206"/>
      <c r="D206"/>
      <c r="E206"/>
      <c r="F206"/>
      <c r="G206"/>
      <c r="H206"/>
      <c r="I206"/>
      <c r="J206"/>
      <c r="K206"/>
      <c r="L206"/>
      <c r="M206"/>
    </row>
    <row r="207" spans="3:13" x14ac:dyDescent="0.25">
      <c r="C207"/>
      <c r="D207"/>
      <c r="E207"/>
      <c r="F207"/>
      <c r="G207"/>
      <c r="H207"/>
      <c r="I207"/>
      <c r="J207"/>
      <c r="K207"/>
      <c r="L207"/>
      <c r="M207"/>
    </row>
    <row r="208" spans="3:13" x14ac:dyDescent="0.25">
      <c r="C208"/>
      <c r="D208"/>
      <c r="E208"/>
      <c r="F208"/>
      <c r="G208"/>
      <c r="H208"/>
      <c r="I208"/>
      <c r="J208"/>
      <c r="K208"/>
      <c r="L208"/>
      <c r="M208"/>
    </row>
    <row r="209" spans="3:13" x14ac:dyDescent="0.25">
      <c r="C209"/>
      <c r="D209"/>
      <c r="E209"/>
      <c r="F209"/>
      <c r="G209"/>
      <c r="H209"/>
      <c r="I209"/>
      <c r="J209"/>
      <c r="K209"/>
      <c r="L209"/>
      <c r="M209"/>
    </row>
    <row r="210" spans="3:13" x14ac:dyDescent="0.25">
      <c r="C210"/>
      <c r="D210"/>
      <c r="E210"/>
      <c r="F210"/>
      <c r="G210"/>
      <c r="H210"/>
      <c r="I210"/>
      <c r="J210"/>
      <c r="K210"/>
      <c r="L210"/>
      <c r="M210"/>
    </row>
    <row r="211" spans="3:13" x14ac:dyDescent="0.25">
      <c r="C211"/>
      <c r="D211"/>
      <c r="E211"/>
      <c r="F211"/>
      <c r="G211"/>
      <c r="H211"/>
      <c r="I211"/>
      <c r="J211"/>
      <c r="K211"/>
      <c r="L211"/>
      <c r="M211"/>
    </row>
    <row r="212" spans="3:13" x14ac:dyDescent="0.25">
      <c r="C212"/>
      <c r="D212"/>
      <c r="E212"/>
      <c r="F212"/>
      <c r="G212"/>
      <c r="H212"/>
      <c r="I212"/>
      <c r="J212"/>
      <c r="K212"/>
      <c r="L212"/>
      <c r="M212"/>
    </row>
    <row r="213" spans="3:13" x14ac:dyDescent="0.25">
      <c r="C213"/>
      <c r="D213"/>
      <c r="E213"/>
      <c r="F213"/>
      <c r="G213"/>
      <c r="H213"/>
      <c r="I213"/>
      <c r="J213"/>
      <c r="K213"/>
      <c r="L213"/>
      <c r="M213"/>
    </row>
    <row r="214" spans="3:13" x14ac:dyDescent="0.25">
      <c r="C214"/>
      <c r="D214"/>
      <c r="E214"/>
      <c r="F214"/>
      <c r="G214"/>
      <c r="H214"/>
      <c r="I214"/>
      <c r="J214"/>
      <c r="K214"/>
      <c r="L214"/>
      <c r="M214"/>
    </row>
    <row r="215" spans="3:13" x14ac:dyDescent="0.25">
      <c r="C215"/>
      <c r="D215"/>
      <c r="E215"/>
      <c r="F215"/>
      <c r="G215"/>
      <c r="H215"/>
      <c r="I215"/>
      <c r="J215"/>
      <c r="K215"/>
      <c r="L215"/>
      <c r="M215"/>
    </row>
    <row r="216" spans="3:13" x14ac:dyDescent="0.25">
      <c r="C216"/>
      <c r="D216"/>
      <c r="E216"/>
      <c r="F216"/>
      <c r="G216"/>
      <c r="H216"/>
      <c r="I216"/>
      <c r="J216"/>
      <c r="K216"/>
      <c r="L216"/>
      <c r="M216"/>
    </row>
    <row r="217" spans="3:13" x14ac:dyDescent="0.25">
      <c r="C217"/>
      <c r="D217"/>
      <c r="E217"/>
      <c r="F217"/>
      <c r="G217"/>
      <c r="H217"/>
      <c r="I217"/>
      <c r="J217"/>
      <c r="K217"/>
      <c r="L217"/>
      <c r="M217"/>
    </row>
    <row r="218" spans="3:13" x14ac:dyDescent="0.25">
      <c r="C218"/>
      <c r="D218"/>
      <c r="E218"/>
      <c r="F218"/>
      <c r="G218"/>
      <c r="H218"/>
      <c r="I218"/>
      <c r="J218"/>
      <c r="K218"/>
      <c r="L218"/>
      <c r="M218"/>
    </row>
    <row r="219" spans="3:13" x14ac:dyDescent="0.25">
      <c r="C219"/>
      <c r="D219"/>
      <c r="E219"/>
      <c r="F219"/>
      <c r="G219"/>
      <c r="H219"/>
      <c r="I219"/>
      <c r="J219"/>
      <c r="K219"/>
      <c r="L219"/>
      <c r="M219"/>
    </row>
    <row r="220" spans="3:13" x14ac:dyDescent="0.25">
      <c r="C220"/>
      <c r="D220"/>
      <c r="E220"/>
      <c r="F220"/>
      <c r="G220"/>
      <c r="H220"/>
      <c r="I220"/>
      <c r="J220"/>
      <c r="K220"/>
      <c r="L220"/>
      <c r="M220"/>
    </row>
    <row r="221" spans="3:13" x14ac:dyDescent="0.25">
      <c r="C221"/>
      <c r="D221"/>
      <c r="E221"/>
      <c r="F221"/>
      <c r="G221"/>
      <c r="H221"/>
      <c r="I221"/>
      <c r="J221"/>
      <c r="K221"/>
      <c r="L221"/>
      <c r="M221"/>
    </row>
    <row r="222" spans="3:13" x14ac:dyDescent="0.25">
      <c r="C222"/>
      <c r="D222"/>
      <c r="E222"/>
      <c r="F222"/>
      <c r="G222"/>
      <c r="H222"/>
      <c r="I222"/>
      <c r="J222"/>
      <c r="K222"/>
      <c r="L222"/>
      <c r="M222"/>
    </row>
    <row r="223" spans="3:13" x14ac:dyDescent="0.25">
      <c r="C223"/>
      <c r="D223"/>
      <c r="E223"/>
      <c r="F223"/>
      <c r="G223"/>
      <c r="H223"/>
      <c r="I223"/>
      <c r="J223"/>
      <c r="K223"/>
      <c r="L223"/>
      <c r="M223"/>
    </row>
    <row r="224" spans="3:13" x14ac:dyDescent="0.25">
      <c r="C224"/>
      <c r="D224"/>
      <c r="E224"/>
      <c r="F224"/>
      <c r="G224"/>
      <c r="H224"/>
      <c r="I224"/>
      <c r="J224"/>
      <c r="K224"/>
      <c r="L224"/>
      <c r="M224"/>
    </row>
    <row r="225" spans="3:13" x14ac:dyDescent="0.25">
      <c r="C225"/>
      <c r="D225"/>
      <c r="E225"/>
      <c r="F225"/>
      <c r="G225"/>
      <c r="H225"/>
      <c r="I225"/>
      <c r="J225"/>
      <c r="K225"/>
      <c r="L225"/>
      <c r="M225"/>
    </row>
    <row r="226" spans="3:13" x14ac:dyDescent="0.25">
      <c r="C226"/>
      <c r="D226"/>
      <c r="E226"/>
      <c r="F226"/>
      <c r="G226"/>
      <c r="H226"/>
      <c r="I226"/>
      <c r="J226"/>
      <c r="K226"/>
      <c r="L226"/>
      <c r="M226"/>
    </row>
    <row r="227" spans="3:13" x14ac:dyDescent="0.25">
      <c r="C227"/>
      <c r="D227"/>
      <c r="E227"/>
      <c r="F227"/>
      <c r="G227"/>
      <c r="H227"/>
      <c r="I227"/>
      <c r="J227"/>
      <c r="K227"/>
      <c r="L227"/>
      <c r="M227"/>
    </row>
    <row r="228" spans="3:13" x14ac:dyDescent="0.25">
      <c r="C228"/>
      <c r="D228"/>
      <c r="E228"/>
      <c r="F228"/>
      <c r="G228"/>
      <c r="H228"/>
      <c r="I228"/>
      <c r="J228"/>
      <c r="K228"/>
      <c r="L228"/>
      <c r="M228"/>
    </row>
    <row r="229" spans="3:13" x14ac:dyDescent="0.25">
      <c r="C229"/>
      <c r="D229"/>
      <c r="E229"/>
      <c r="F229"/>
      <c r="G229"/>
      <c r="H229"/>
      <c r="I229"/>
      <c r="J229"/>
      <c r="K229"/>
      <c r="L229"/>
      <c r="M229"/>
    </row>
    <row r="230" spans="3:13" x14ac:dyDescent="0.25">
      <c r="C230"/>
      <c r="D230"/>
      <c r="E230"/>
      <c r="F230"/>
      <c r="G230"/>
      <c r="H230"/>
      <c r="I230"/>
      <c r="J230"/>
      <c r="K230"/>
      <c r="L230"/>
      <c r="M230"/>
    </row>
    <row r="231" spans="3:13" x14ac:dyDescent="0.25">
      <c r="C231"/>
      <c r="D231"/>
      <c r="E231"/>
      <c r="F231"/>
      <c r="G231"/>
      <c r="H231"/>
      <c r="I231"/>
      <c r="J231"/>
      <c r="K231"/>
      <c r="L231"/>
      <c r="M231"/>
    </row>
    <row r="232" spans="3:13" x14ac:dyDescent="0.25">
      <c r="C232"/>
      <c r="D232"/>
      <c r="E232"/>
      <c r="F232"/>
      <c r="G232"/>
      <c r="H232"/>
      <c r="I232"/>
      <c r="J232"/>
      <c r="K232"/>
      <c r="L232"/>
      <c r="M232"/>
    </row>
    <row r="233" spans="3:13" x14ac:dyDescent="0.25">
      <c r="C233"/>
      <c r="D233"/>
      <c r="E233"/>
      <c r="F233"/>
      <c r="G233"/>
      <c r="H233"/>
      <c r="I233"/>
      <c r="J233"/>
      <c r="K233"/>
      <c r="L233"/>
      <c r="M233"/>
    </row>
    <row r="234" spans="3:13" x14ac:dyDescent="0.25">
      <c r="C234"/>
      <c r="D234"/>
      <c r="E234"/>
      <c r="F234"/>
      <c r="G234"/>
      <c r="H234"/>
      <c r="I234"/>
      <c r="J234"/>
      <c r="K234"/>
      <c r="L234"/>
      <c r="M234"/>
    </row>
    <row r="235" spans="3:13" x14ac:dyDescent="0.25">
      <c r="C235"/>
      <c r="D235"/>
      <c r="E235"/>
      <c r="F235"/>
      <c r="G235"/>
      <c r="H235"/>
      <c r="I235"/>
      <c r="J235"/>
      <c r="K235"/>
      <c r="L235"/>
      <c r="M235"/>
    </row>
    <row r="236" spans="3:13" x14ac:dyDescent="0.25">
      <c r="C236"/>
      <c r="D236"/>
      <c r="E236"/>
      <c r="F236"/>
      <c r="G236"/>
      <c r="H236"/>
      <c r="I236"/>
      <c r="J236"/>
      <c r="K236"/>
      <c r="L236"/>
      <c r="M236"/>
    </row>
    <row r="237" spans="3:13" x14ac:dyDescent="0.25">
      <c r="C237"/>
      <c r="D237"/>
      <c r="E237"/>
      <c r="F237"/>
      <c r="G237"/>
      <c r="H237"/>
      <c r="I237"/>
      <c r="J237"/>
      <c r="K237"/>
      <c r="L237"/>
      <c r="M237"/>
    </row>
    <row r="238" spans="3:13" x14ac:dyDescent="0.25">
      <c r="C238"/>
      <c r="D238"/>
      <c r="E238"/>
      <c r="F238"/>
      <c r="G238"/>
      <c r="H238"/>
      <c r="I238"/>
      <c r="J238"/>
      <c r="K238"/>
      <c r="L238"/>
      <c r="M238"/>
    </row>
    <row r="239" spans="3:13" x14ac:dyDescent="0.25">
      <c r="C239"/>
      <c r="D239"/>
      <c r="E239"/>
      <c r="F239"/>
      <c r="G239"/>
      <c r="H239"/>
      <c r="I239"/>
      <c r="J239"/>
      <c r="K239"/>
      <c r="L239"/>
      <c r="M239"/>
    </row>
    <row r="240" spans="3:13" x14ac:dyDescent="0.25">
      <c r="C240"/>
      <c r="D240"/>
      <c r="E240"/>
      <c r="F240"/>
      <c r="G240"/>
      <c r="H240"/>
      <c r="I240"/>
      <c r="J240"/>
      <c r="K240"/>
      <c r="L240"/>
      <c r="M240"/>
    </row>
    <row r="241" spans="3:13" x14ac:dyDescent="0.25">
      <c r="C241"/>
      <c r="D241"/>
      <c r="E241"/>
      <c r="F241"/>
      <c r="G241"/>
      <c r="H241"/>
      <c r="I241"/>
      <c r="J241"/>
      <c r="K241"/>
      <c r="L241"/>
      <c r="M241"/>
    </row>
    <row r="242" spans="3:13" x14ac:dyDescent="0.25">
      <c r="C242"/>
      <c r="D242"/>
      <c r="E242"/>
      <c r="F242"/>
      <c r="G242"/>
      <c r="H242"/>
      <c r="I242"/>
      <c r="J242"/>
      <c r="K242"/>
      <c r="L242"/>
      <c r="M242"/>
    </row>
    <row r="243" spans="3:13" x14ac:dyDescent="0.25">
      <c r="C243"/>
      <c r="D243"/>
      <c r="E243"/>
      <c r="F243"/>
      <c r="G243"/>
      <c r="H243"/>
      <c r="I243"/>
      <c r="J243"/>
      <c r="K243"/>
      <c r="L243"/>
      <c r="M243"/>
    </row>
    <row r="244" spans="3:13" x14ac:dyDescent="0.25">
      <c r="C244"/>
      <c r="D244"/>
      <c r="E244"/>
      <c r="F244"/>
      <c r="G244"/>
      <c r="H244"/>
      <c r="I244"/>
      <c r="J244"/>
      <c r="K244"/>
      <c r="L244"/>
      <c r="M244"/>
    </row>
    <row r="245" spans="3:13" x14ac:dyDescent="0.25">
      <c r="C245"/>
      <c r="D245"/>
      <c r="E245"/>
      <c r="F245"/>
      <c r="G245"/>
      <c r="H245"/>
      <c r="I245"/>
      <c r="J245"/>
      <c r="K245"/>
      <c r="L245"/>
      <c r="M245"/>
    </row>
    <row r="246" spans="3:13" x14ac:dyDescent="0.25">
      <c r="C246"/>
      <c r="D246"/>
      <c r="E246"/>
      <c r="F246"/>
      <c r="G246"/>
      <c r="H246"/>
      <c r="I246"/>
      <c r="J246"/>
      <c r="K246"/>
      <c r="L246"/>
      <c r="M246"/>
    </row>
    <row r="247" spans="3:13" x14ac:dyDescent="0.25">
      <c r="C247"/>
      <c r="D247"/>
      <c r="E247"/>
      <c r="F247"/>
      <c r="G247"/>
      <c r="H247"/>
      <c r="I247"/>
      <c r="J247"/>
      <c r="K247"/>
      <c r="L247"/>
      <c r="M247"/>
    </row>
    <row r="248" spans="3:13" x14ac:dyDescent="0.25">
      <c r="C248"/>
      <c r="D248"/>
      <c r="E248"/>
      <c r="F248"/>
      <c r="G248"/>
      <c r="H248"/>
      <c r="I248"/>
      <c r="J248"/>
      <c r="K248"/>
      <c r="L248"/>
      <c r="M248"/>
    </row>
    <row r="249" spans="3:13" x14ac:dyDescent="0.25">
      <c r="C249"/>
      <c r="D249"/>
      <c r="E249"/>
      <c r="F249"/>
      <c r="G249"/>
      <c r="H249"/>
      <c r="I249"/>
      <c r="J249"/>
      <c r="K249"/>
      <c r="L249"/>
      <c r="M249"/>
    </row>
    <row r="250" spans="3:13" x14ac:dyDescent="0.25">
      <c r="C250"/>
      <c r="D250"/>
      <c r="E250"/>
      <c r="F250"/>
      <c r="G250"/>
      <c r="H250"/>
      <c r="I250"/>
      <c r="J250"/>
      <c r="K250"/>
      <c r="L250"/>
      <c r="M250"/>
    </row>
    <row r="251" spans="3:13" x14ac:dyDescent="0.25">
      <c r="C251"/>
      <c r="D251"/>
      <c r="E251"/>
      <c r="F251"/>
      <c r="G251"/>
      <c r="H251"/>
      <c r="I251"/>
      <c r="J251"/>
      <c r="K251"/>
      <c r="L251"/>
      <c r="M251"/>
    </row>
    <row r="252" spans="3:13" x14ac:dyDescent="0.25">
      <c r="C252"/>
      <c r="D252"/>
      <c r="E252"/>
      <c r="F252"/>
      <c r="G252"/>
      <c r="H252"/>
      <c r="I252"/>
      <c r="J252"/>
      <c r="K252"/>
      <c r="L252"/>
      <c r="M252"/>
    </row>
  </sheetData>
  <mergeCells count="12">
    <mergeCell ref="A67:C67"/>
    <mergeCell ref="A69:D69"/>
    <mergeCell ref="A1:M1"/>
    <mergeCell ref="A3:C3"/>
    <mergeCell ref="A4:C4"/>
    <mergeCell ref="A5:C6"/>
    <mergeCell ref="D5:L5"/>
    <mergeCell ref="M5:M6"/>
    <mergeCell ref="B37:C37"/>
    <mergeCell ref="B64:C64"/>
    <mergeCell ref="A38:C38"/>
    <mergeCell ref="B65:C65"/>
  </mergeCells>
  <printOptions horizontalCentered="1"/>
  <pageMargins left="0.78740157480314965" right="0.78740157480314965" top="0.70866141732283472" bottom="0.70866141732283472" header="0.70866141732283472" footer="0.11811023622047245"/>
  <pageSetup paperSize="9" scale="64" fitToHeight="2" orientation="landscape" r:id="rId1"/>
  <headerFooter alignWithMargins="0"/>
  <rowBreaks count="1" manualBreakCount="1">
    <brk id="33"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87"/>
  <sheetViews>
    <sheetView topLeftCell="F4" zoomScale="70" zoomScaleNormal="70" zoomScaleSheetLayoutView="82" workbookViewId="0">
      <selection sqref="A1:V1"/>
    </sheetView>
  </sheetViews>
  <sheetFormatPr defaultColWidth="26.33203125" defaultRowHeight="13.2" x14ac:dyDescent="0.25"/>
  <cols>
    <col min="1" max="1" width="4.6640625" style="412" customWidth="1"/>
    <col min="2" max="2" width="24.6640625" style="409" customWidth="1"/>
    <col min="3" max="19" width="9.6640625" style="410" customWidth="1"/>
    <col min="20" max="20" width="9.33203125" style="410" customWidth="1"/>
    <col min="21" max="21" width="11.44140625" style="410" customWidth="1"/>
    <col min="22" max="22" width="11.5546875" style="410" customWidth="1"/>
    <col min="23" max="24" width="26.33203125" style="410" customWidth="1"/>
    <col min="25" max="16384" width="26.33203125" style="388"/>
  </cols>
  <sheetData>
    <row r="1" spans="1:25" s="381" customFormat="1" ht="60" customHeight="1" x14ac:dyDescent="0.25">
      <c r="A1" s="611"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12"/>
      <c r="C1" s="612"/>
      <c r="D1" s="612"/>
      <c r="E1" s="612"/>
      <c r="F1" s="612"/>
      <c r="G1" s="612"/>
      <c r="H1" s="612"/>
      <c r="I1" s="612"/>
      <c r="J1" s="612"/>
      <c r="K1" s="612"/>
      <c r="L1" s="612"/>
      <c r="M1" s="612"/>
      <c r="N1" s="612"/>
      <c r="O1" s="612"/>
      <c r="P1" s="612"/>
      <c r="Q1" s="612"/>
      <c r="R1" s="612"/>
      <c r="S1" s="612"/>
      <c r="T1" s="612"/>
      <c r="U1" s="612"/>
      <c r="V1" s="612"/>
      <c r="W1" s="380"/>
      <c r="X1" s="380"/>
      <c r="Y1" s="380"/>
    </row>
    <row r="2" spans="1:25" s="382" customFormat="1" ht="21.9" customHeight="1" x14ac:dyDescent="0.3">
      <c r="A2" s="613" t="s">
        <v>33</v>
      </c>
      <c r="B2" s="614"/>
      <c r="C2" s="614"/>
      <c r="D2" s="614"/>
      <c r="E2" s="614"/>
      <c r="F2" s="614"/>
      <c r="G2" s="614"/>
      <c r="H2" s="614"/>
      <c r="I2" s="614"/>
      <c r="J2" s="614"/>
      <c r="K2" s="614"/>
      <c r="L2" s="614"/>
      <c r="M2" s="614"/>
      <c r="N2" s="614"/>
      <c r="O2" s="614"/>
      <c r="P2" s="614"/>
      <c r="Q2" s="614"/>
      <c r="R2" s="614"/>
      <c r="S2" s="614"/>
      <c r="T2" s="614"/>
      <c r="U2" s="614"/>
      <c r="V2" s="615"/>
    </row>
    <row r="3" spans="1:25" s="382" customFormat="1" ht="21.9" customHeight="1" x14ac:dyDescent="0.25">
      <c r="A3" s="616"/>
      <c r="B3" s="617"/>
      <c r="C3" s="617"/>
      <c r="D3" s="617"/>
      <c r="E3" s="617"/>
      <c r="F3" s="617"/>
      <c r="G3" s="617"/>
      <c r="H3" s="617"/>
      <c r="I3" s="617"/>
      <c r="J3" s="617"/>
      <c r="K3" s="617"/>
      <c r="L3" s="617"/>
      <c r="M3" s="617"/>
      <c r="N3" s="617"/>
      <c r="O3" s="617"/>
      <c r="P3" s="617"/>
      <c r="Q3" s="617"/>
      <c r="R3" s="617"/>
      <c r="S3" s="617"/>
      <c r="T3" s="617"/>
      <c r="U3" s="617"/>
      <c r="V3" s="618"/>
    </row>
    <row r="4" spans="1:25" s="383" customFormat="1" ht="12" customHeight="1" x14ac:dyDescent="0.3">
      <c r="C4" s="384"/>
      <c r="D4" s="384"/>
      <c r="E4" s="385"/>
      <c r="F4" s="385"/>
      <c r="G4" s="385"/>
      <c r="H4" s="385"/>
      <c r="I4" s="385"/>
      <c r="J4" s="385"/>
      <c r="K4" s="385"/>
      <c r="L4" s="385"/>
      <c r="M4" s="385"/>
      <c r="N4" s="385"/>
      <c r="O4" s="385"/>
      <c r="P4" s="385"/>
      <c r="Q4" s="385"/>
      <c r="R4" s="385"/>
      <c r="S4" s="385"/>
      <c r="T4" s="385"/>
      <c r="U4" s="385"/>
    </row>
    <row r="5" spans="1:25" s="383" customFormat="1" ht="18.899999999999999" customHeight="1" thickBot="1" x14ac:dyDescent="0.35">
      <c r="A5" s="619" t="s">
        <v>243</v>
      </c>
      <c r="B5" s="620"/>
      <c r="C5" s="386"/>
      <c r="D5" s="386"/>
      <c r="E5" s="387"/>
      <c r="F5" s="387"/>
      <c r="G5" s="387"/>
      <c r="H5" s="387"/>
      <c r="I5" s="387"/>
      <c r="J5" s="387"/>
      <c r="K5" s="387"/>
      <c r="L5" s="387"/>
      <c r="M5" s="387"/>
      <c r="N5" s="387"/>
      <c r="O5" s="387"/>
      <c r="P5" s="387"/>
      <c r="Q5" s="387"/>
      <c r="R5" s="387"/>
      <c r="S5" s="387"/>
      <c r="T5" s="387"/>
      <c r="U5" s="387"/>
    </row>
    <row r="6" spans="1:25" s="383" customFormat="1" ht="27.9" customHeight="1" x14ac:dyDescent="0.3">
      <c r="A6" s="621" t="s">
        <v>32</v>
      </c>
      <c r="B6" s="622"/>
      <c r="C6" s="627" t="s">
        <v>225</v>
      </c>
      <c r="D6" s="628"/>
      <c r="E6" s="628"/>
      <c r="F6" s="628"/>
      <c r="G6" s="628"/>
      <c r="H6" s="628"/>
      <c r="I6" s="628"/>
      <c r="J6" s="628"/>
      <c r="K6" s="628"/>
      <c r="L6" s="628"/>
      <c r="M6" s="628"/>
      <c r="N6" s="628"/>
      <c r="O6" s="628"/>
      <c r="P6" s="628"/>
      <c r="Q6" s="628"/>
      <c r="R6" s="628"/>
      <c r="S6" s="628"/>
      <c r="T6" s="629"/>
      <c r="U6" s="630" t="s">
        <v>255</v>
      </c>
      <c r="V6" s="631"/>
    </row>
    <row r="7" spans="1:25" ht="51" customHeight="1" x14ac:dyDescent="0.25">
      <c r="A7" s="623"/>
      <c r="B7" s="624"/>
      <c r="C7" s="634" t="s">
        <v>19</v>
      </c>
      <c r="D7" s="635"/>
      <c r="E7" s="634" t="s">
        <v>226</v>
      </c>
      <c r="F7" s="635"/>
      <c r="G7" s="634" t="s">
        <v>227</v>
      </c>
      <c r="H7" s="635"/>
      <c r="I7" s="634" t="s">
        <v>228</v>
      </c>
      <c r="J7" s="635"/>
      <c r="K7" s="634" t="s">
        <v>229</v>
      </c>
      <c r="L7" s="635"/>
      <c r="M7" s="634" t="s">
        <v>230</v>
      </c>
      <c r="N7" s="635"/>
      <c r="O7" s="634" t="s">
        <v>231</v>
      </c>
      <c r="P7" s="635"/>
      <c r="Q7" s="634" t="s">
        <v>232</v>
      </c>
      <c r="R7" s="635"/>
      <c r="S7" s="634" t="s">
        <v>233</v>
      </c>
      <c r="T7" s="635"/>
      <c r="U7" s="632"/>
      <c r="V7" s="633"/>
      <c r="W7" s="388"/>
      <c r="X7" s="388"/>
    </row>
    <row r="8" spans="1:25" ht="39.9" customHeight="1" x14ac:dyDescent="0.25">
      <c r="A8" s="625"/>
      <c r="B8" s="626"/>
      <c r="C8" s="389" t="s">
        <v>9</v>
      </c>
      <c r="D8" s="390" t="s">
        <v>10</v>
      </c>
      <c r="E8" s="389" t="s">
        <v>9</v>
      </c>
      <c r="F8" s="390" t="s">
        <v>10</v>
      </c>
      <c r="G8" s="389" t="s">
        <v>9</v>
      </c>
      <c r="H8" s="390" t="s">
        <v>10</v>
      </c>
      <c r="I8" s="389" t="s">
        <v>9</v>
      </c>
      <c r="J8" s="390" t="s">
        <v>10</v>
      </c>
      <c r="K8" s="389" t="s">
        <v>9</v>
      </c>
      <c r="L8" s="390" t="s">
        <v>10</v>
      </c>
      <c r="M8" s="389" t="s">
        <v>9</v>
      </c>
      <c r="N8" s="390" t="s">
        <v>10</v>
      </c>
      <c r="O8" s="389" t="s">
        <v>9</v>
      </c>
      <c r="P8" s="390" t="s">
        <v>10</v>
      </c>
      <c r="Q8" s="389" t="s">
        <v>9</v>
      </c>
      <c r="R8" s="390" t="s">
        <v>10</v>
      </c>
      <c r="S8" s="389" t="s">
        <v>9</v>
      </c>
      <c r="T8" s="391" t="s">
        <v>10</v>
      </c>
      <c r="U8" s="389" t="s">
        <v>9</v>
      </c>
      <c r="V8" s="392" t="s">
        <v>10</v>
      </c>
      <c r="W8" s="388"/>
      <c r="X8" s="388"/>
    </row>
    <row r="9" spans="1:25" s="396" customFormat="1" ht="33" customHeight="1" x14ac:dyDescent="0.35">
      <c r="A9" s="393" t="s">
        <v>196</v>
      </c>
      <c r="B9" s="394"/>
      <c r="C9" s="467">
        <f>C10</f>
        <v>20306</v>
      </c>
      <c r="D9" s="467">
        <f t="shared" ref="D9:T9" si="0">D10</f>
        <v>22280</v>
      </c>
      <c r="E9" s="467">
        <f t="shared" si="0"/>
        <v>18497</v>
      </c>
      <c r="F9" s="467">
        <f t="shared" si="0"/>
        <v>18999</v>
      </c>
      <c r="G9" s="467">
        <f t="shared" si="0"/>
        <v>22177</v>
      </c>
      <c r="H9" s="467">
        <f t="shared" si="0"/>
        <v>25456</v>
      </c>
      <c r="I9" s="467">
        <f t="shared" si="0"/>
        <v>34323</v>
      </c>
      <c r="J9" s="467">
        <f t="shared" si="0"/>
        <v>46643</v>
      </c>
      <c r="K9" s="467">
        <f t="shared" si="0"/>
        <v>30586</v>
      </c>
      <c r="L9" s="467">
        <f t="shared" si="0"/>
        <v>36691</v>
      </c>
      <c r="M9" s="467">
        <f t="shared" si="0"/>
        <v>31463</v>
      </c>
      <c r="N9" s="467">
        <f t="shared" si="0"/>
        <v>37220</v>
      </c>
      <c r="O9" s="467">
        <f t="shared" si="0"/>
        <v>45518</v>
      </c>
      <c r="P9" s="467">
        <f t="shared" si="0"/>
        <v>45307</v>
      </c>
      <c r="Q9" s="467">
        <f t="shared" si="0"/>
        <v>33829</v>
      </c>
      <c r="R9" s="467">
        <f t="shared" si="0"/>
        <v>33552</v>
      </c>
      <c r="S9" s="467">
        <f t="shared" si="0"/>
        <v>78251</v>
      </c>
      <c r="T9" s="467">
        <f t="shared" si="0"/>
        <v>69785</v>
      </c>
      <c r="U9" s="467">
        <f t="shared" ref="U9:V24" si="1">C9+E9+G9+I9+K9+M9+O9+Q9+S9</f>
        <v>314950</v>
      </c>
      <c r="V9" s="468">
        <f t="shared" si="1"/>
        <v>335933</v>
      </c>
      <c r="W9" s="395"/>
    </row>
    <row r="10" spans="1:25" ht="18" customHeight="1" x14ac:dyDescent="0.35">
      <c r="A10" s="397"/>
      <c r="B10" s="398" t="s">
        <v>35</v>
      </c>
      <c r="C10" s="469">
        <v>20306</v>
      </c>
      <c r="D10" s="470">
        <v>22280</v>
      </c>
      <c r="E10" s="470">
        <v>18497</v>
      </c>
      <c r="F10" s="470">
        <v>18999</v>
      </c>
      <c r="G10" s="470">
        <v>22177</v>
      </c>
      <c r="H10" s="470">
        <v>25456</v>
      </c>
      <c r="I10" s="470">
        <v>34323</v>
      </c>
      <c r="J10" s="470">
        <v>46643</v>
      </c>
      <c r="K10" s="470">
        <v>30586</v>
      </c>
      <c r="L10" s="470">
        <v>36691</v>
      </c>
      <c r="M10" s="470">
        <v>31463</v>
      </c>
      <c r="N10" s="470">
        <v>37220</v>
      </c>
      <c r="O10" s="470">
        <v>45518</v>
      </c>
      <c r="P10" s="470">
        <v>45307</v>
      </c>
      <c r="Q10" s="470">
        <v>33829</v>
      </c>
      <c r="R10" s="470">
        <v>33552</v>
      </c>
      <c r="S10" s="470">
        <v>78251</v>
      </c>
      <c r="T10" s="470">
        <v>69785</v>
      </c>
      <c r="U10" s="469">
        <f t="shared" si="1"/>
        <v>314950</v>
      </c>
      <c r="V10" s="471">
        <f t="shared" si="1"/>
        <v>335933</v>
      </c>
      <c r="W10" s="388"/>
      <c r="X10" s="388"/>
    </row>
    <row r="11" spans="1:25" ht="33" customHeight="1" x14ac:dyDescent="0.35">
      <c r="A11" s="393" t="s">
        <v>36</v>
      </c>
      <c r="B11" s="399"/>
      <c r="C11" s="472">
        <f>C12+C16+C19+C23+C30+C39</f>
        <v>92583</v>
      </c>
      <c r="D11" s="472">
        <f t="shared" ref="D11:V11" si="2">D12+D16+D19+D23+D30+D39</f>
        <v>100134</v>
      </c>
      <c r="E11" s="472">
        <f t="shared" si="2"/>
        <v>94501</v>
      </c>
      <c r="F11" s="472">
        <f t="shared" si="2"/>
        <v>86230</v>
      </c>
      <c r="G11" s="472">
        <f t="shared" si="2"/>
        <v>124300</v>
      </c>
      <c r="H11" s="472">
        <f t="shared" si="2"/>
        <v>105463</v>
      </c>
      <c r="I11" s="472">
        <f t="shared" si="2"/>
        <v>213097</v>
      </c>
      <c r="J11" s="472">
        <f t="shared" si="2"/>
        <v>203296</v>
      </c>
      <c r="K11" s="472">
        <f t="shared" si="2"/>
        <v>170394</v>
      </c>
      <c r="L11" s="472">
        <f t="shared" si="2"/>
        <v>186297</v>
      </c>
      <c r="M11" s="472">
        <f t="shared" si="2"/>
        <v>167123</v>
      </c>
      <c r="N11" s="472">
        <f t="shared" si="2"/>
        <v>177628</v>
      </c>
      <c r="O11" s="472">
        <f t="shared" si="2"/>
        <v>181682</v>
      </c>
      <c r="P11" s="472">
        <f t="shared" si="2"/>
        <v>143076</v>
      </c>
      <c r="Q11" s="472">
        <f t="shared" si="2"/>
        <v>93822</v>
      </c>
      <c r="R11" s="472">
        <f t="shared" si="2"/>
        <v>92719</v>
      </c>
      <c r="S11" s="472">
        <f t="shared" si="2"/>
        <v>118403</v>
      </c>
      <c r="T11" s="472">
        <f t="shared" si="2"/>
        <v>107586</v>
      </c>
      <c r="U11" s="472">
        <f t="shared" si="2"/>
        <v>1255905</v>
      </c>
      <c r="V11" s="473">
        <f t="shared" si="2"/>
        <v>1202429</v>
      </c>
      <c r="W11" s="388"/>
      <c r="X11" s="388"/>
    </row>
    <row r="12" spans="1:25" s="396" customFormat="1" ht="24" customHeight="1" x14ac:dyDescent="0.35">
      <c r="A12" s="400" t="s">
        <v>37</v>
      </c>
      <c r="B12" s="401"/>
      <c r="C12" s="474">
        <f>SUM(C13:C15)</f>
        <v>24554</v>
      </c>
      <c r="D12" s="474">
        <f t="shared" ref="D12:T12" si="3">SUM(D13:D15)</f>
        <v>28667</v>
      </c>
      <c r="E12" s="474">
        <f t="shared" si="3"/>
        <v>26645</v>
      </c>
      <c r="F12" s="474">
        <f t="shared" si="3"/>
        <v>25640</v>
      </c>
      <c r="G12" s="474">
        <f t="shared" si="3"/>
        <v>36121</v>
      </c>
      <c r="H12" s="474">
        <f t="shared" si="3"/>
        <v>31596</v>
      </c>
      <c r="I12" s="474">
        <f t="shared" si="3"/>
        <v>61636</v>
      </c>
      <c r="J12" s="474">
        <f t="shared" si="3"/>
        <v>59074</v>
      </c>
      <c r="K12" s="474">
        <f t="shared" si="3"/>
        <v>48323</v>
      </c>
      <c r="L12" s="474">
        <f t="shared" si="3"/>
        <v>52738</v>
      </c>
      <c r="M12" s="474">
        <f t="shared" si="3"/>
        <v>50543</v>
      </c>
      <c r="N12" s="474">
        <f t="shared" si="3"/>
        <v>53724</v>
      </c>
      <c r="O12" s="474">
        <f t="shared" si="3"/>
        <v>57694</v>
      </c>
      <c r="P12" s="474">
        <f t="shared" si="3"/>
        <v>44072</v>
      </c>
      <c r="Q12" s="474">
        <f t="shared" si="3"/>
        <v>26045</v>
      </c>
      <c r="R12" s="474">
        <f t="shared" si="3"/>
        <v>29036</v>
      </c>
      <c r="S12" s="474">
        <f t="shared" si="3"/>
        <v>51635</v>
      </c>
      <c r="T12" s="474">
        <f t="shared" si="3"/>
        <v>35013</v>
      </c>
      <c r="U12" s="474">
        <f t="shared" si="1"/>
        <v>383196</v>
      </c>
      <c r="V12" s="475">
        <f t="shared" si="1"/>
        <v>359560</v>
      </c>
    </row>
    <row r="13" spans="1:25" s="396" customFormat="1" ht="18" customHeight="1" x14ac:dyDescent="0.35">
      <c r="A13" s="402"/>
      <c r="B13" s="347" t="s">
        <v>37</v>
      </c>
      <c r="C13" s="469">
        <v>14190</v>
      </c>
      <c r="D13" s="470">
        <v>17165</v>
      </c>
      <c r="E13" s="470">
        <v>15188</v>
      </c>
      <c r="F13" s="470">
        <v>15169</v>
      </c>
      <c r="G13" s="470">
        <v>20803</v>
      </c>
      <c r="H13" s="470">
        <v>18554</v>
      </c>
      <c r="I13" s="470">
        <v>35024</v>
      </c>
      <c r="J13" s="470">
        <v>35099</v>
      </c>
      <c r="K13" s="470">
        <v>26989</v>
      </c>
      <c r="L13" s="470">
        <v>30540</v>
      </c>
      <c r="M13" s="470">
        <v>26790</v>
      </c>
      <c r="N13" s="470">
        <v>28854</v>
      </c>
      <c r="O13" s="470">
        <v>33205</v>
      </c>
      <c r="P13" s="470">
        <v>26735</v>
      </c>
      <c r="Q13" s="470">
        <v>15811</v>
      </c>
      <c r="R13" s="470">
        <v>17690</v>
      </c>
      <c r="S13" s="470">
        <v>32628</v>
      </c>
      <c r="T13" s="470">
        <v>20081</v>
      </c>
      <c r="U13" s="469">
        <f t="shared" si="1"/>
        <v>220628</v>
      </c>
      <c r="V13" s="471">
        <f t="shared" si="1"/>
        <v>209887</v>
      </c>
    </row>
    <row r="14" spans="1:25" ht="18" customHeight="1" x14ac:dyDescent="0.35">
      <c r="A14" s="402"/>
      <c r="B14" s="347" t="s">
        <v>38</v>
      </c>
      <c r="C14" s="469">
        <v>4440</v>
      </c>
      <c r="D14" s="470">
        <v>4934</v>
      </c>
      <c r="E14" s="470">
        <v>4803</v>
      </c>
      <c r="F14" s="470">
        <v>4337</v>
      </c>
      <c r="G14" s="470">
        <v>6724</v>
      </c>
      <c r="H14" s="470">
        <v>5546</v>
      </c>
      <c r="I14" s="470">
        <v>11663</v>
      </c>
      <c r="J14" s="470">
        <v>10309</v>
      </c>
      <c r="K14" s="470">
        <v>9350</v>
      </c>
      <c r="L14" s="470">
        <v>10215</v>
      </c>
      <c r="M14" s="470">
        <v>10442</v>
      </c>
      <c r="N14" s="470">
        <v>11427</v>
      </c>
      <c r="O14" s="470">
        <v>10511</v>
      </c>
      <c r="P14" s="470">
        <v>7524</v>
      </c>
      <c r="Q14" s="470">
        <v>5156</v>
      </c>
      <c r="R14" s="470">
        <v>4089</v>
      </c>
      <c r="S14" s="470">
        <v>9413</v>
      </c>
      <c r="T14" s="470">
        <v>7841</v>
      </c>
      <c r="U14" s="469">
        <f t="shared" si="1"/>
        <v>72502</v>
      </c>
      <c r="V14" s="471">
        <f t="shared" si="1"/>
        <v>66222</v>
      </c>
      <c r="W14" s="388"/>
      <c r="X14" s="388"/>
    </row>
    <row r="15" spans="1:25" ht="18" customHeight="1" x14ac:dyDescent="0.35">
      <c r="A15" s="402"/>
      <c r="B15" s="347" t="s">
        <v>39</v>
      </c>
      <c r="C15" s="469">
        <v>5924</v>
      </c>
      <c r="D15" s="470">
        <v>6568</v>
      </c>
      <c r="E15" s="470">
        <v>6654</v>
      </c>
      <c r="F15" s="470">
        <v>6134</v>
      </c>
      <c r="G15" s="470">
        <v>8594</v>
      </c>
      <c r="H15" s="470">
        <v>7496</v>
      </c>
      <c r="I15" s="470">
        <v>14949</v>
      </c>
      <c r="J15" s="470">
        <v>13666</v>
      </c>
      <c r="K15" s="470">
        <v>11984</v>
      </c>
      <c r="L15" s="470">
        <v>11983</v>
      </c>
      <c r="M15" s="470">
        <v>13311</v>
      </c>
      <c r="N15" s="470">
        <v>13443</v>
      </c>
      <c r="O15" s="470">
        <v>13978</v>
      </c>
      <c r="P15" s="470">
        <v>9813</v>
      </c>
      <c r="Q15" s="470">
        <v>5078</v>
      </c>
      <c r="R15" s="470">
        <v>7257</v>
      </c>
      <c r="S15" s="470">
        <v>9594</v>
      </c>
      <c r="T15" s="470">
        <v>7091</v>
      </c>
      <c r="U15" s="469">
        <f t="shared" si="1"/>
        <v>90066</v>
      </c>
      <c r="V15" s="471">
        <f t="shared" si="1"/>
        <v>83451</v>
      </c>
      <c r="W15" s="388"/>
      <c r="X15" s="388"/>
    </row>
    <row r="16" spans="1:25" s="396" customFormat="1" ht="24" customHeight="1" x14ac:dyDescent="0.35">
      <c r="A16" s="400" t="s">
        <v>40</v>
      </c>
      <c r="B16" s="401"/>
      <c r="C16" s="474">
        <f>C17+C18</f>
        <v>13691</v>
      </c>
      <c r="D16" s="474">
        <f t="shared" ref="D16:T16" si="4">D17+D18</f>
        <v>13616</v>
      </c>
      <c r="E16" s="474">
        <f t="shared" si="4"/>
        <v>13877</v>
      </c>
      <c r="F16" s="474">
        <f t="shared" si="4"/>
        <v>11843</v>
      </c>
      <c r="G16" s="474">
        <f t="shared" si="4"/>
        <v>18994</v>
      </c>
      <c r="H16" s="474">
        <f t="shared" si="4"/>
        <v>15119</v>
      </c>
      <c r="I16" s="474">
        <f t="shared" si="4"/>
        <v>33100</v>
      </c>
      <c r="J16" s="474">
        <f t="shared" si="4"/>
        <v>32011</v>
      </c>
      <c r="K16" s="474">
        <f t="shared" si="4"/>
        <v>27355</v>
      </c>
      <c r="L16" s="474">
        <f t="shared" si="4"/>
        <v>30168</v>
      </c>
      <c r="M16" s="474">
        <f t="shared" si="4"/>
        <v>27121</v>
      </c>
      <c r="N16" s="474">
        <f t="shared" si="4"/>
        <v>24950</v>
      </c>
      <c r="O16" s="474">
        <f t="shared" si="4"/>
        <v>36504</v>
      </c>
      <c r="P16" s="474">
        <f t="shared" si="4"/>
        <v>27147</v>
      </c>
      <c r="Q16" s="474">
        <f t="shared" si="4"/>
        <v>23684</v>
      </c>
      <c r="R16" s="474">
        <f t="shared" si="4"/>
        <v>17281</v>
      </c>
      <c r="S16" s="474">
        <f t="shared" si="4"/>
        <v>21835</v>
      </c>
      <c r="T16" s="474">
        <f t="shared" si="4"/>
        <v>19462</v>
      </c>
      <c r="U16" s="474">
        <f t="shared" si="1"/>
        <v>216161</v>
      </c>
      <c r="V16" s="475">
        <f t="shared" si="1"/>
        <v>191597</v>
      </c>
    </row>
    <row r="17" spans="1:24" ht="18" customHeight="1" x14ac:dyDescent="0.35">
      <c r="A17" s="402"/>
      <c r="B17" s="347" t="s">
        <v>41</v>
      </c>
      <c r="C17" s="469">
        <v>7927</v>
      </c>
      <c r="D17" s="470">
        <v>7268</v>
      </c>
      <c r="E17" s="470">
        <v>8388</v>
      </c>
      <c r="F17" s="470">
        <v>6350</v>
      </c>
      <c r="G17" s="470">
        <v>11474</v>
      </c>
      <c r="H17" s="470">
        <v>8099</v>
      </c>
      <c r="I17" s="470">
        <v>20794</v>
      </c>
      <c r="J17" s="470">
        <v>18474</v>
      </c>
      <c r="K17" s="470">
        <v>18849</v>
      </c>
      <c r="L17" s="470">
        <v>17033</v>
      </c>
      <c r="M17" s="470">
        <v>18312</v>
      </c>
      <c r="N17" s="470">
        <v>14389</v>
      </c>
      <c r="O17" s="470">
        <v>25445</v>
      </c>
      <c r="P17" s="470">
        <v>16648</v>
      </c>
      <c r="Q17" s="470">
        <v>15559</v>
      </c>
      <c r="R17" s="470">
        <v>9051</v>
      </c>
      <c r="S17" s="470">
        <v>12658</v>
      </c>
      <c r="T17" s="470">
        <v>6776</v>
      </c>
      <c r="U17" s="469">
        <f t="shared" si="1"/>
        <v>139406</v>
      </c>
      <c r="V17" s="471">
        <f t="shared" si="1"/>
        <v>104088</v>
      </c>
      <c r="W17" s="388"/>
      <c r="X17" s="388"/>
    </row>
    <row r="18" spans="1:24" ht="18" customHeight="1" x14ac:dyDescent="0.35">
      <c r="A18" s="402"/>
      <c r="B18" s="347" t="s">
        <v>42</v>
      </c>
      <c r="C18" s="469">
        <v>5764</v>
      </c>
      <c r="D18" s="470">
        <v>6348</v>
      </c>
      <c r="E18" s="470">
        <v>5489</v>
      </c>
      <c r="F18" s="470">
        <v>5493</v>
      </c>
      <c r="G18" s="470">
        <v>7520</v>
      </c>
      <c r="H18" s="470">
        <v>7020</v>
      </c>
      <c r="I18" s="470">
        <v>12306</v>
      </c>
      <c r="J18" s="470">
        <v>13537</v>
      </c>
      <c r="K18" s="470">
        <v>8506</v>
      </c>
      <c r="L18" s="470">
        <v>13135</v>
      </c>
      <c r="M18" s="470">
        <v>8809</v>
      </c>
      <c r="N18" s="470">
        <v>10561</v>
      </c>
      <c r="O18" s="470">
        <v>11059</v>
      </c>
      <c r="P18" s="470">
        <v>10499</v>
      </c>
      <c r="Q18" s="470">
        <v>8125</v>
      </c>
      <c r="R18" s="470">
        <v>8230</v>
      </c>
      <c r="S18" s="470">
        <v>9177</v>
      </c>
      <c r="T18" s="470">
        <v>12686</v>
      </c>
      <c r="U18" s="469">
        <f t="shared" si="1"/>
        <v>76755</v>
      </c>
      <c r="V18" s="471">
        <f t="shared" si="1"/>
        <v>87509</v>
      </c>
      <c r="W18" s="388"/>
      <c r="X18" s="388"/>
    </row>
    <row r="19" spans="1:24" ht="24" customHeight="1" x14ac:dyDescent="0.35">
      <c r="A19" s="400" t="s">
        <v>43</v>
      </c>
      <c r="B19" s="401"/>
      <c r="C19" s="474">
        <f>SUM(C20:C22)</f>
        <v>11586</v>
      </c>
      <c r="D19" s="474">
        <f t="shared" ref="D19:T19" si="5">SUM(D20:D22)</f>
        <v>13170</v>
      </c>
      <c r="E19" s="474">
        <f t="shared" si="5"/>
        <v>12239</v>
      </c>
      <c r="F19" s="474">
        <f t="shared" si="5"/>
        <v>11186</v>
      </c>
      <c r="G19" s="474">
        <f t="shared" si="5"/>
        <v>16393</v>
      </c>
      <c r="H19" s="474">
        <f t="shared" si="5"/>
        <v>14121</v>
      </c>
      <c r="I19" s="474">
        <f t="shared" si="5"/>
        <v>29602</v>
      </c>
      <c r="J19" s="474">
        <f t="shared" si="5"/>
        <v>28277</v>
      </c>
      <c r="K19" s="474">
        <f t="shared" si="5"/>
        <v>23142</v>
      </c>
      <c r="L19" s="474">
        <f t="shared" si="5"/>
        <v>26605</v>
      </c>
      <c r="M19" s="474">
        <f t="shared" si="5"/>
        <v>20062</v>
      </c>
      <c r="N19" s="474">
        <f t="shared" si="5"/>
        <v>21404</v>
      </c>
      <c r="O19" s="474">
        <f t="shared" si="5"/>
        <v>20798</v>
      </c>
      <c r="P19" s="474">
        <f t="shared" si="5"/>
        <v>17346</v>
      </c>
      <c r="Q19" s="474">
        <f t="shared" si="5"/>
        <v>10647</v>
      </c>
      <c r="R19" s="474">
        <f t="shared" si="5"/>
        <v>11967</v>
      </c>
      <c r="S19" s="474">
        <f t="shared" si="5"/>
        <v>7222</v>
      </c>
      <c r="T19" s="474">
        <f t="shared" si="5"/>
        <v>7973</v>
      </c>
      <c r="U19" s="474">
        <f t="shared" si="1"/>
        <v>151691</v>
      </c>
      <c r="V19" s="475">
        <f t="shared" si="1"/>
        <v>152049</v>
      </c>
      <c r="W19" s="388"/>
      <c r="X19" s="388"/>
    </row>
    <row r="20" spans="1:24" ht="18" customHeight="1" x14ac:dyDescent="0.35">
      <c r="A20" s="402"/>
      <c r="B20" s="403" t="s">
        <v>44</v>
      </c>
      <c r="C20" s="469">
        <v>5868</v>
      </c>
      <c r="D20" s="470">
        <v>7087</v>
      </c>
      <c r="E20" s="470">
        <v>6383</v>
      </c>
      <c r="F20" s="470">
        <v>6109</v>
      </c>
      <c r="G20" s="470">
        <v>9038</v>
      </c>
      <c r="H20" s="470">
        <v>7940</v>
      </c>
      <c r="I20" s="470">
        <v>16632</v>
      </c>
      <c r="J20" s="470">
        <v>15551</v>
      </c>
      <c r="K20" s="470">
        <v>12414</v>
      </c>
      <c r="L20" s="470">
        <v>14427</v>
      </c>
      <c r="M20" s="470">
        <v>11912</v>
      </c>
      <c r="N20" s="470">
        <v>12307</v>
      </c>
      <c r="O20" s="470">
        <v>15172</v>
      </c>
      <c r="P20" s="470">
        <v>12656</v>
      </c>
      <c r="Q20" s="470">
        <v>5584</v>
      </c>
      <c r="R20" s="470">
        <v>7483</v>
      </c>
      <c r="S20" s="470">
        <v>5846</v>
      </c>
      <c r="T20" s="470">
        <v>6950</v>
      </c>
      <c r="U20" s="469">
        <f t="shared" si="1"/>
        <v>88849</v>
      </c>
      <c r="V20" s="471">
        <f t="shared" si="1"/>
        <v>90510</v>
      </c>
      <c r="W20" s="388"/>
      <c r="X20" s="388"/>
    </row>
    <row r="21" spans="1:24" ht="18" customHeight="1" x14ac:dyDescent="0.35">
      <c r="A21" s="402"/>
      <c r="B21" s="347" t="s">
        <v>45</v>
      </c>
      <c r="C21" s="469">
        <v>3141</v>
      </c>
      <c r="D21" s="470">
        <v>3280</v>
      </c>
      <c r="E21" s="470">
        <v>3375</v>
      </c>
      <c r="F21" s="470">
        <v>2668</v>
      </c>
      <c r="G21" s="470">
        <v>4621</v>
      </c>
      <c r="H21" s="470">
        <v>3525</v>
      </c>
      <c r="I21" s="470">
        <v>8012</v>
      </c>
      <c r="J21" s="470">
        <v>6841</v>
      </c>
      <c r="K21" s="470">
        <v>7052</v>
      </c>
      <c r="L21" s="470">
        <v>7358</v>
      </c>
      <c r="M21" s="470">
        <v>5397</v>
      </c>
      <c r="N21" s="470">
        <v>5549</v>
      </c>
      <c r="O21" s="470">
        <v>3656</v>
      </c>
      <c r="P21" s="470">
        <v>2971</v>
      </c>
      <c r="Q21" s="470">
        <v>3211</v>
      </c>
      <c r="R21" s="470">
        <v>2465</v>
      </c>
      <c r="S21" s="470">
        <v>1376</v>
      </c>
      <c r="T21" s="470">
        <v>1023</v>
      </c>
      <c r="U21" s="469">
        <f t="shared" si="1"/>
        <v>39841</v>
      </c>
      <c r="V21" s="471">
        <f t="shared" si="1"/>
        <v>35680</v>
      </c>
      <c r="W21" s="388"/>
      <c r="X21" s="388"/>
    </row>
    <row r="22" spans="1:24" ht="18" customHeight="1" x14ac:dyDescent="0.35">
      <c r="A22" s="402"/>
      <c r="B22" s="347" t="s">
        <v>46</v>
      </c>
      <c r="C22" s="469">
        <v>2577</v>
      </c>
      <c r="D22" s="470">
        <v>2803</v>
      </c>
      <c r="E22" s="470">
        <v>2481</v>
      </c>
      <c r="F22" s="470">
        <v>2409</v>
      </c>
      <c r="G22" s="470">
        <v>2734</v>
      </c>
      <c r="H22" s="470">
        <v>2656</v>
      </c>
      <c r="I22" s="470">
        <v>4958</v>
      </c>
      <c r="J22" s="470">
        <v>5885</v>
      </c>
      <c r="K22" s="470">
        <v>3676</v>
      </c>
      <c r="L22" s="470">
        <v>4820</v>
      </c>
      <c r="M22" s="470">
        <v>2753</v>
      </c>
      <c r="N22" s="470">
        <v>3548</v>
      </c>
      <c r="O22" s="470">
        <v>1970</v>
      </c>
      <c r="P22" s="470">
        <v>1719</v>
      </c>
      <c r="Q22" s="470">
        <v>1852</v>
      </c>
      <c r="R22" s="470">
        <v>2019</v>
      </c>
      <c r="S22" s="470">
        <v>0</v>
      </c>
      <c r="T22" s="470">
        <v>0</v>
      </c>
      <c r="U22" s="469">
        <f t="shared" si="1"/>
        <v>23001</v>
      </c>
      <c r="V22" s="471">
        <f t="shared" si="1"/>
        <v>25859</v>
      </c>
      <c r="W22" s="388"/>
      <c r="X22" s="388"/>
    </row>
    <row r="23" spans="1:24" ht="24" customHeight="1" x14ac:dyDescent="0.35">
      <c r="A23" s="400" t="s">
        <v>47</v>
      </c>
      <c r="B23" s="401"/>
      <c r="C23" s="474">
        <f>SUM(C24:C29)</f>
        <v>20703</v>
      </c>
      <c r="D23" s="474">
        <f t="shared" ref="D23:T23" si="6">SUM(D24:D29)</f>
        <v>22313</v>
      </c>
      <c r="E23" s="474">
        <f t="shared" si="6"/>
        <v>21230</v>
      </c>
      <c r="F23" s="474">
        <f t="shared" si="6"/>
        <v>19145</v>
      </c>
      <c r="G23" s="474">
        <f t="shared" si="6"/>
        <v>26557</v>
      </c>
      <c r="H23" s="474">
        <f t="shared" si="6"/>
        <v>23667</v>
      </c>
      <c r="I23" s="474">
        <f t="shared" si="6"/>
        <v>47821</v>
      </c>
      <c r="J23" s="474">
        <f t="shared" si="6"/>
        <v>47183</v>
      </c>
      <c r="K23" s="474">
        <f t="shared" si="6"/>
        <v>38763</v>
      </c>
      <c r="L23" s="474">
        <f t="shared" si="6"/>
        <v>43973</v>
      </c>
      <c r="M23" s="474">
        <f t="shared" si="6"/>
        <v>38534</v>
      </c>
      <c r="N23" s="474">
        <f t="shared" si="6"/>
        <v>41831</v>
      </c>
      <c r="O23" s="474">
        <f t="shared" si="6"/>
        <v>36670</v>
      </c>
      <c r="P23" s="474">
        <f t="shared" si="6"/>
        <v>29500</v>
      </c>
      <c r="Q23" s="474">
        <f t="shared" si="6"/>
        <v>17076</v>
      </c>
      <c r="R23" s="474">
        <f t="shared" si="6"/>
        <v>18436</v>
      </c>
      <c r="S23" s="474">
        <f t="shared" si="6"/>
        <v>25754</v>
      </c>
      <c r="T23" s="474">
        <f t="shared" si="6"/>
        <v>30638</v>
      </c>
      <c r="U23" s="474">
        <f t="shared" si="1"/>
        <v>273108</v>
      </c>
      <c r="V23" s="475">
        <f t="shared" si="1"/>
        <v>276686</v>
      </c>
      <c r="W23" s="388"/>
      <c r="X23" s="388"/>
    </row>
    <row r="24" spans="1:24" ht="18" customHeight="1" x14ac:dyDescent="0.35">
      <c r="A24" s="402"/>
      <c r="B24" s="347" t="s">
        <v>48</v>
      </c>
      <c r="C24" s="469">
        <v>3171</v>
      </c>
      <c r="D24" s="470">
        <v>3536</v>
      </c>
      <c r="E24" s="470">
        <v>3151</v>
      </c>
      <c r="F24" s="470">
        <v>3053</v>
      </c>
      <c r="G24" s="470">
        <v>3602</v>
      </c>
      <c r="H24" s="470">
        <v>3529</v>
      </c>
      <c r="I24" s="470">
        <v>5741</v>
      </c>
      <c r="J24" s="470">
        <v>6512</v>
      </c>
      <c r="K24" s="470">
        <v>5065</v>
      </c>
      <c r="L24" s="470">
        <v>7256</v>
      </c>
      <c r="M24" s="470">
        <v>4155</v>
      </c>
      <c r="N24" s="470">
        <v>6276</v>
      </c>
      <c r="O24" s="470">
        <v>5184</v>
      </c>
      <c r="P24" s="470">
        <v>4045</v>
      </c>
      <c r="Q24" s="470">
        <v>1893</v>
      </c>
      <c r="R24" s="470">
        <v>4065</v>
      </c>
      <c r="S24" s="470">
        <v>1606</v>
      </c>
      <c r="T24" s="470">
        <v>2148</v>
      </c>
      <c r="U24" s="469">
        <f t="shared" si="1"/>
        <v>33568</v>
      </c>
      <c r="V24" s="471">
        <f t="shared" si="1"/>
        <v>40420</v>
      </c>
      <c r="W24" s="388"/>
      <c r="X24" s="388"/>
    </row>
    <row r="25" spans="1:24" ht="18" customHeight="1" x14ac:dyDescent="0.35">
      <c r="A25" s="402"/>
      <c r="B25" s="347" t="s">
        <v>49</v>
      </c>
      <c r="C25" s="469">
        <v>2635</v>
      </c>
      <c r="D25" s="470">
        <v>2559</v>
      </c>
      <c r="E25" s="470">
        <v>2541</v>
      </c>
      <c r="F25" s="470">
        <v>2012</v>
      </c>
      <c r="G25" s="470">
        <v>3163</v>
      </c>
      <c r="H25" s="470">
        <v>2364</v>
      </c>
      <c r="I25" s="470">
        <v>5646</v>
      </c>
      <c r="J25" s="470">
        <v>5405</v>
      </c>
      <c r="K25" s="470">
        <v>3633</v>
      </c>
      <c r="L25" s="470">
        <v>4567</v>
      </c>
      <c r="M25" s="470">
        <v>4242</v>
      </c>
      <c r="N25" s="470">
        <v>4470</v>
      </c>
      <c r="O25" s="470">
        <v>2212</v>
      </c>
      <c r="P25" s="470">
        <v>1553</v>
      </c>
      <c r="Q25" s="470">
        <v>940</v>
      </c>
      <c r="R25" s="470">
        <v>254</v>
      </c>
      <c r="S25" s="470">
        <v>842</v>
      </c>
      <c r="T25" s="470">
        <v>1470</v>
      </c>
      <c r="U25" s="469">
        <f t="shared" ref="U25:V69" si="7">C25+E25+G25+I25+K25+M25+O25+Q25+S25</f>
        <v>25854</v>
      </c>
      <c r="V25" s="471">
        <f t="shared" si="7"/>
        <v>24654</v>
      </c>
      <c r="W25" s="388"/>
      <c r="X25" s="388"/>
    </row>
    <row r="26" spans="1:24" ht="18" customHeight="1" x14ac:dyDescent="0.35">
      <c r="A26" s="402"/>
      <c r="B26" s="347" t="s">
        <v>50</v>
      </c>
      <c r="C26" s="469">
        <v>1204</v>
      </c>
      <c r="D26" s="470">
        <v>1180</v>
      </c>
      <c r="E26" s="470">
        <v>990</v>
      </c>
      <c r="F26" s="470">
        <v>1028</v>
      </c>
      <c r="G26" s="470">
        <v>1240</v>
      </c>
      <c r="H26" s="470">
        <v>1247</v>
      </c>
      <c r="I26" s="470">
        <v>2256</v>
      </c>
      <c r="J26" s="470">
        <v>2562</v>
      </c>
      <c r="K26" s="470">
        <v>1707</v>
      </c>
      <c r="L26" s="470">
        <v>2218</v>
      </c>
      <c r="M26" s="470">
        <v>1301</v>
      </c>
      <c r="N26" s="470">
        <v>1689</v>
      </c>
      <c r="O26" s="470">
        <v>1242</v>
      </c>
      <c r="P26" s="470">
        <v>998</v>
      </c>
      <c r="Q26" s="470">
        <v>826</v>
      </c>
      <c r="R26" s="470">
        <v>497</v>
      </c>
      <c r="S26" s="470">
        <v>178</v>
      </c>
      <c r="T26" s="470">
        <v>1151</v>
      </c>
      <c r="U26" s="469">
        <f t="shared" si="7"/>
        <v>10944</v>
      </c>
      <c r="V26" s="471">
        <f t="shared" si="7"/>
        <v>12570</v>
      </c>
      <c r="W26" s="388"/>
      <c r="X26" s="388"/>
    </row>
    <row r="27" spans="1:24" ht="18" customHeight="1" x14ac:dyDescent="0.35">
      <c r="A27" s="402"/>
      <c r="B27" s="347" t="s">
        <v>51</v>
      </c>
      <c r="C27" s="469">
        <v>8498</v>
      </c>
      <c r="D27" s="470">
        <v>9543</v>
      </c>
      <c r="E27" s="470">
        <v>8896</v>
      </c>
      <c r="F27" s="470">
        <v>8347</v>
      </c>
      <c r="G27" s="470">
        <v>11604</v>
      </c>
      <c r="H27" s="470">
        <v>10449</v>
      </c>
      <c r="I27" s="470">
        <v>21181</v>
      </c>
      <c r="J27" s="470">
        <v>20873</v>
      </c>
      <c r="K27" s="470">
        <v>17481</v>
      </c>
      <c r="L27" s="470">
        <v>19050</v>
      </c>
      <c r="M27" s="470">
        <v>18355</v>
      </c>
      <c r="N27" s="470">
        <v>18817</v>
      </c>
      <c r="O27" s="470">
        <v>19387</v>
      </c>
      <c r="P27" s="470">
        <v>17507</v>
      </c>
      <c r="Q27" s="470">
        <v>11569</v>
      </c>
      <c r="R27" s="470">
        <v>10633</v>
      </c>
      <c r="S27" s="470">
        <v>21531</v>
      </c>
      <c r="T27" s="470">
        <v>23579</v>
      </c>
      <c r="U27" s="469">
        <f t="shared" si="7"/>
        <v>138502</v>
      </c>
      <c r="V27" s="471">
        <f t="shared" si="7"/>
        <v>138798</v>
      </c>
      <c r="W27" s="388"/>
      <c r="X27" s="388"/>
    </row>
    <row r="28" spans="1:24" ht="18" customHeight="1" x14ac:dyDescent="0.35">
      <c r="A28" s="402"/>
      <c r="B28" s="347" t="s">
        <v>52</v>
      </c>
      <c r="C28" s="469">
        <v>1628</v>
      </c>
      <c r="D28" s="470">
        <v>1723</v>
      </c>
      <c r="E28" s="470">
        <v>1602</v>
      </c>
      <c r="F28" s="470">
        <v>1444</v>
      </c>
      <c r="G28" s="470">
        <v>1852</v>
      </c>
      <c r="H28" s="470">
        <v>1810</v>
      </c>
      <c r="I28" s="470">
        <v>3647</v>
      </c>
      <c r="J28" s="470">
        <v>3578</v>
      </c>
      <c r="K28" s="470">
        <v>3215</v>
      </c>
      <c r="L28" s="470">
        <v>3469</v>
      </c>
      <c r="M28" s="470">
        <v>2561</v>
      </c>
      <c r="N28" s="470">
        <v>2271</v>
      </c>
      <c r="O28" s="470">
        <v>1991</v>
      </c>
      <c r="P28" s="470">
        <v>1206</v>
      </c>
      <c r="Q28" s="470">
        <v>505</v>
      </c>
      <c r="R28" s="470">
        <v>1570</v>
      </c>
      <c r="S28" s="470">
        <v>0</v>
      </c>
      <c r="T28" s="470">
        <v>0</v>
      </c>
      <c r="U28" s="469">
        <f t="shared" si="7"/>
        <v>17001</v>
      </c>
      <c r="V28" s="471">
        <f t="shared" si="7"/>
        <v>17071</v>
      </c>
      <c r="W28" s="388"/>
      <c r="X28" s="388"/>
    </row>
    <row r="29" spans="1:24" ht="18" customHeight="1" x14ac:dyDescent="0.35">
      <c r="A29" s="402"/>
      <c r="B29" s="347" t="s">
        <v>53</v>
      </c>
      <c r="C29" s="469">
        <v>3567</v>
      </c>
      <c r="D29" s="470">
        <v>3772</v>
      </c>
      <c r="E29" s="470">
        <v>4050</v>
      </c>
      <c r="F29" s="470">
        <v>3261</v>
      </c>
      <c r="G29" s="470">
        <v>5096</v>
      </c>
      <c r="H29" s="470">
        <v>4268</v>
      </c>
      <c r="I29" s="470">
        <v>9350</v>
      </c>
      <c r="J29" s="470">
        <v>8253</v>
      </c>
      <c r="K29" s="470">
        <v>7662</v>
      </c>
      <c r="L29" s="470">
        <v>7413</v>
      </c>
      <c r="M29" s="470">
        <v>7920</v>
      </c>
      <c r="N29" s="470">
        <v>8308</v>
      </c>
      <c r="O29" s="470">
        <v>6654</v>
      </c>
      <c r="P29" s="470">
        <v>4191</v>
      </c>
      <c r="Q29" s="470">
        <v>1343</v>
      </c>
      <c r="R29" s="470">
        <v>1417</v>
      </c>
      <c r="S29" s="470">
        <v>1597</v>
      </c>
      <c r="T29" s="470">
        <v>2290</v>
      </c>
      <c r="U29" s="469">
        <f t="shared" si="7"/>
        <v>47239</v>
      </c>
      <c r="V29" s="471">
        <f t="shared" si="7"/>
        <v>43173</v>
      </c>
      <c r="W29" s="388"/>
      <c r="X29" s="388"/>
    </row>
    <row r="30" spans="1:24" ht="24" customHeight="1" x14ac:dyDescent="0.35">
      <c r="A30" s="400" t="s">
        <v>54</v>
      </c>
      <c r="B30" s="401"/>
      <c r="C30" s="474">
        <f>SUM(C31:C38)</f>
        <v>19440</v>
      </c>
      <c r="D30" s="474">
        <f t="shared" ref="D30:T30" si="8">SUM(D31:D38)</f>
        <v>21462</v>
      </c>
      <c r="E30" s="474">
        <f t="shared" si="8"/>
        <v>19821</v>
      </c>
      <c r="F30" s="474">
        <f t="shared" si="8"/>
        <v>18198</v>
      </c>
      <c r="G30" s="474">
        <f t="shared" si="8"/>
        <v>25959</v>
      </c>
      <c r="H30" s="474">
        <f t="shared" si="8"/>
        <v>20869</v>
      </c>
      <c r="I30" s="474">
        <f t="shared" si="8"/>
        <v>40698</v>
      </c>
      <c r="J30" s="474">
        <f t="shared" si="8"/>
        <v>36627</v>
      </c>
      <c r="K30" s="474">
        <f t="shared" si="8"/>
        <v>32691</v>
      </c>
      <c r="L30" s="474">
        <f t="shared" si="8"/>
        <v>32687</v>
      </c>
      <c r="M30" s="474">
        <f t="shared" si="8"/>
        <v>30863</v>
      </c>
      <c r="N30" s="474">
        <f t="shared" si="8"/>
        <v>35719</v>
      </c>
      <c r="O30" s="474">
        <f t="shared" si="8"/>
        <v>30016</v>
      </c>
      <c r="P30" s="474">
        <f t="shared" si="8"/>
        <v>25011</v>
      </c>
      <c r="Q30" s="474">
        <f t="shared" si="8"/>
        <v>16370</v>
      </c>
      <c r="R30" s="474">
        <f t="shared" si="8"/>
        <v>15999</v>
      </c>
      <c r="S30" s="474">
        <f t="shared" si="8"/>
        <v>11957</v>
      </c>
      <c r="T30" s="474">
        <f t="shared" si="8"/>
        <v>14500</v>
      </c>
      <c r="U30" s="474">
        <f t="shared" si="7"/>
        <v>227815</v>
      </c>
      <c r="V30" s="475">
        <f t="shared" si="7"/>
        <v>221072</v>
      </c>
      <c r="W30" s="388"/>
      <c r="X30" s="388"/>
    </row>
    <row r="31" spans="1:24" ht="18" customHeight="1" x14ac:dyDescent="0.35">
      <c r="A31" s="402"/>
      <c r="B31" s="347" t="s">
        <v>55</v>
      </c>
      <c r="C31" s="469">
        <v>4756</v>
      </c>
      <c r="D31" s="470">
        <v>5777</v>
      </c>
      <c r="E31" s="470">
        <v>4847</v>
      </c>
      <c r="F31" s="470">
        <v>4854</v>
      </c>
      <c r="G31" s="470">
        <v>5888</v>
      </c>
      <c r="H31" s="470">
        <v>5176</v>
      </c>
      <c r="I31" s="470">
        <v>8422</v>
      </c>
      <c r="J31" s="470">
        <v>8857</v>
      </c>
      <c r="K31" s="470">
        <v>6149</v>
      </c>
      <c r="L31" s="470">
        <v>7134</v>
      </c>
      <c r="M31" s="470">
        <v>7104</v>
      </c>
      <c r="N31" s="470">
        <v>8957</v>
      </c>
      <c r="O31" s="470">
        <v>5875</v>
      </c>
      <c r="P31" s="470">
        <v>6831</v>
      </c>
      <c r="Q31" s="470">
        <v>3387</v>
      </c>
      <c r="R31" s="470">
        <v>3523</v>
      </c>
      <c r="S31" s="470">
        <v>6724</v>
      </c>
      <c r="T31" s="470">
        <v>4260</v>
      </c>
      <c r="U31" s="469">
        <f t="shared" si="7"/>
        <v>53152</v>
      </c>
      <c r="V31" s="471">
        <f t="shared" si="7"/>
        <v>55369</v>
      </c>
      <c r="W31" s="388"/>
      <c r="X31" s="388"/>
    </row>
    <row r="32" spans="1:24" ht="18" customHeight="1" x14ac:dyDescent="0.35">
      <c r="A32" s="402"/>
      <c r="B32" s="347" t="s">
        <v>56</v>
      </c>
      <c r="C32" s="469">
        <v>861</v>
      </c>
      <c r="D32" s="470">
        <v>711</v>
      </c>
      <c r="E32" s="470">
        <v>776</v>
      </c>
      <c r="F32" s="470">
        <v>615</v>
      </c>
      <c r="G32" s="470">
        <v>1029</v>
      </c>
      <c r="H32" s="470">
        <v>894</v>
      </c>
      <c r="I32" s="470">
        <v>1460</v>
      </c>
      <c r="J32" s="470">
        <v>1312</v>
      </c>
      <c r="K32" s="470">
        <v>1083</v>
      </c>
      <c r="L32" s="470">
        <v>866</v>
      </c>
      <c r="M32" s="470">
        <v>688</v>
      </c>
      <c r="N32" s="470">
        <v>1303</v>
      </c>
      <c r="O32" s="470">
        <v>603</v>
      </c>
      <c r="P32" s="470">
        <v>159</v>
      </c>
      <c r="Q32" s="470">
        <v>62</v>
      </c>
      <c r="R32" s="470">
        <v>466</v>
      </c>
      <c r="S32" s="470">
        <v>0</v>
      </c>
      <c r="T32" s="470">
        <v>0</v>
      </c>
      <c r="U32" s="469">
        <f t="shared" si="7"/>
        <v>6562</v>
      </c>
      <c r="V32" s="471">
        <f t="shared" si="7"/>
        <v>6326</v>
      </c>
      <c r="W32" s="388"/>
      <c r="X32" s="388"/>
    </row>
    <row r="33" spans="1:24" ht="18" customHeight="1" x14ac:dyDescent="0.35">
      <c r="A33" s="402"/>
      <c r="B33" s="347" t="s">
        <v>57</v>
      </c>
      <c r="C33" s="469">
        <v>1578</v>
      </c>
      <c r="D33" s="470">
        <v>1657</v>
      </c>
      <c r="E33" s="470">
        <v>1536</v>
      </c>
      <c r="F33" s="470">
        <v>1372</v>
      </c>
      <c r="G33" s="470">
        <v>2302</v>
      </c>
      <c r="H33" s="470">
        <v>1864</v>
      </c>
      <c r="I33" s="470">
        <v>3352</v>
      </c>
      <c r="J33" s="470">
        <v>2848</v>
      </c>
      <c r="K33" s="470">
        <v>2874</v>
      </c>
      <c r="L33" s="470">
        <v>2947</v>
      </c>
      <c r="M33" s="470">
        <v>2918</v>
      </c>
      <c r="N33" s="470">
        <v>3657</v>
      </c>
      <c r="O33" s="470">
        <v>1540</v>
      </c>
      <c r="P33" s="470">
        <v>1115</v>
      </c>
      <c r="Q33" s="470">
        <v>2451</v>
      </c>
      <c r="R33" s="470">
        <v>1816</v>
      </c>
      <c r="S33" s="470">
        <v>204</v>
      </c>
      <c r="T33" s="470">
        <v>1143</v>
      </c>
      <c r="U33" s="469">
        <f t="shared" si="7"/>
        <v>18755</v>
      </c>
      <c r="V33" s="471">
        <f t="shared" si="7"/>
        <v>18419</v>
      </c>
      <c r="W33" s="388"/>
      <c r="X33" s="388"/>
    </row>
    <row r="34" spans="1:24" ht="18" customHeight="1" x14ac:dyDescent="0.35">
      <c r="A34" s="402"/>
      <c r="B34" s="347" t="s">
        <v>58</v>
      </c>
      <c r="C34" s="469">
        <v>4491</v>
      </c>
      <c r="D34" s="470">
        <v>4980</v>
      </c>
      <c r="E34" s="470">
        <v>4968</v>
      </c>
      <c r="F34" s="470">
        <v>4460</v>
      </c>
      <c r="G34" s="470">
        <v>6631</v>
      </c>
      <c r="H34" s="470">
        <v>5154</v>
      </c>
      <c r="I34" s="470">
        <v>12255</v>
      </c>
      <c r="J34" s="470">
        <v>10472</v>
      </c>
      <c r="K34" s="470">
        <v>10755</v>
      </c>
      <c r="L34" s="470">
        <v>10142</v>
      </c>
      <c r="M34" s="470">
        <v>7753</v>
      </c>
      <c r="N34" s="470">
        <v>8414</v>
      </c>
      <c r="O34" s="470">
        <v>9445</v>
      </c>
      <c r="P34" s="470">
        <v>7481</v>
      </c>
      <c r="Q34" s="470">
        <v>5826</v>
      </c>
      <c r="R34" s="470">
        <v>4399</v>
      </c>
      <c r="S34" s="470">
        <v>2296</v>
      </c>
      <c r="T34" s="470">
        <v>3953</v>
      </c>
      <c r="U34" s="469">
        <f t="shared" si="7"/>
        <v>64420</v>
      </c>
      <c r="V34" s="471">
        <f t="shared" si="7"/>
        <v>59455</v>
      </c>
      <c r="W34" s="388"/>
      <c r="X34" s="388"/>
    </row>
    <row r="35" spans="1:24" ht="18" customHeight="1" x14ac:dyDescent="0.35">
      <c r="A35" s="402"/>
      <c r="B35" s="347" t="s">
        <v>59</v>
      </c>
      <c r="C35" s="469">
        <v>2089</v>
      </c>
      <c r="D35" s="470">
        <v>2547</v>
      </c>
      <c r="E35" s="470">
        <v>2004</v>
      </c>
      <c r="F35" s="470">
        <v>2112</v>
      </c>
      <c r="G35" s="470">
        <v>2640</v>
      </c>
      <c r="H35" s="470">
        <v>2458</v>
      </c>
      <c r="I35" s="470">
        <v>3395</v>
      </c>
      <c r="J35" s="470">
        <v>3622</v>
      </c>
      <c r="K35" s="470">
        <v>2535</v>
      </c>
      <c r="L35" s="470">
        <v>2672</v>
      </c>
      <c r="M35" s="470">
        <v>3256</v>
      </c>
      <c r="N35" s="470">
        <v>3170</v>
      </c>
      <c r="O35" s="470">
        <v>2923</v>
      </c>
      <c r="P35" s="470">
        <v>3103</v>
      </c>
      <c r="Q35" s="470">
        <v>136</v>
      </c>
      <c r="R35" s="470">
        <v>1157</v>
      </c>
      <c r="S35" s="470">
        <v>1453</v>
      </c>
      <c r="T35" s="470">
        <v>1853</v>
      </c>
      <c r="U35" s="469">
        <f t="shared" si="7"/>
        <v>20431</v>
      </c>
      <c r="V35" s="471">
        <f t="shared" si="7"/>
        <v>22694</v>
      </c>
      <c r="W35" s="388"/>
      <c r="X35" s="388"/>
    </row>
    <row r="36" spans="1:24" ht="18" customHeight="1" x14ac:dyDescent="0.35">
      <c r="A36" s="402"/>
      <c r="B36" s="347" t="s">
        <v>60</v>
      </c>
      <c r="C36" s="469">
        <v>2674</v>
      </c>
      <c r="D36" s="470">
        <v>2787</v>
      </c>
      <c r="E36" s="470">
        <v>2734</v>
      </c>
      <c r="F36" s="470">
        <v>2463</v>
      </c>
      <c r="G36" s="470">
        <v>3852</v>
      </c>
      <c r="H36" s="470">
        <v>2705</v>
      </c>
      <c r="I36" s="470">
        <v>6541</v>
      </c>
      <c r="J36" s="470">
        <v>5551</v>
      </c>
      <c r="K36" s="470">
        <v>5367</v>
      </c>
      <c r="L36" s="470">
        <v>4982</v>
      </c>
      <c r="M36" s="470">
        <v>5502</v>
      </c>
      <c r="N36" s="470">
        <v>5683</v>
      </c>
      <c r="O36" s="470">
        <v>4017</v>
      </c>
      <c r="P36" s="470">
        <v>3901</v>
      </c>
      <c r="Q36" s="470">
        <v>3132</v>
      </c>
      <c r="R36" s="470">
        <v>3143</v>
      </c>
      <c r="S36" s="470">
        <v>1280</v>
      </c>
      <c r="T36" s="470">
        <v>3291</v>
      </c>
      <c r="U36" s="469">
        <f t="shared" si="7"/>
        <v>35099</v>
      </c>
      <c r="V36" s="471">
        <f t="shared" si="7"/>
        <v>34506</v>
      </c>
      <c r="W36" s="388"/>
      <c r="X36" s="388"/>
    </row>
    <row r="37" spans="1:24" ht="18" customHeight="1" x14ac:dyDescent="0.35">
      <c r="A37" s="402"/>
      <c r="B37" s="347" t="s">
        <v>61</v>
      </c>
      <c r="C37" s="469">
        <v>1848</v>
      </c>
      <c r="D37" s="470">
        <v>1489</v>
      </c>
      <c r="E37" s="470">
        <v>1819</v>
      </c>
      <c r="F37" s="470">
        <v>1151</v>
      </c>
      <c r="G37" s="470">
        <v>2522</v>
      </c>
      <c r="H37" s="470">
        <v>1594</v>
      </c>
      <c r="I37" s="470">
        <v>3528</v>
      </c>
      <c r="J37" s="470">
        <v>2627</v>
      </c>
      <c r="K37" s="470">
        <v>2615</v>
      </c>
      <c r="L37" s="470">
        <v>1881</v>
      </c>
      <c r="M37" s="470">
        <v>1896</v>
      </c>
      <c r="N37" s="470">
        <v>2457</v>
      </c>
      <c r="O37" s="470">
        <v>4876</v>
      </c>
      <c r="P37" s="470">
        <v>2052</v>
      </c>
      <c r="Q37" s="470">
        <v>779</v>
      </c>
      <c r="R37" s="470">
        <v>759</v>
      </c>
      <c r="S37" s="470">
        <v>0</v>
      </c>
      <c r="T37" s="470">
        <v>0</v>
      </c>
      <c r="U37" s="469">
        <f t="shared" si="7"/>
        <v>19883</v>
      </c>
      <c r="V37" s="471">
        <f t="shared" si="7"/>
        <v>14010</v>
      </c>
      <c r="W37" s="388"/>
      <c r="X37" s="388"/>
    </row>
    <row r="38" spans="1:24" ht="18" customHeight="1" x14ac:dyDescent="0.35">
      <c r="A38" s="402"/>
      <c r="B38" s="347" t="s">
        <v>62</v>
      </c>
      <c r="C38" s="469">
        <v>1143</v>
      </c>
      <c r="D38" s="470">
        <v>1514</v>
      </c>
      <c r="E38" s="470">
        <v>1137</v>
      </c>
      <c r="F38" s="470">
        <v>1171</v>
      </c>
      <c r="G38" s="470">
        <v>1095</v>
      </c>
      <c r="H38" s="470">
        <v>1024</v>
      </c>
      <c r="I38" s="470">
        <v>1745</v>
      </c>
      <c r="J38" s="470">
        <v>1338</v>
      </c>
      <c r="K38" s="470">
        <v>1313</v>
      </c>
      <c r="L38" s="470">
        <v>2063</v>
      </c>
      <c r="M38" s="470">
        <v>1746</v>
      </c>
      <c r="N38" s="470">
        <v>2078</v>
      </c>
      <c r="O38" s="470">
        <v>737</v>
      </c>
      <c r="P38" s="470">
        <v>369</v>
      </c>
      <c r="Q38" s="470">
        <v>597</v>
      </c>
      <c r="R38" s="470">
        <v>736</v>
      </c>
      <c r="S38" s="470">
        <v>0</v>
      </c>
      <c r="T38" s="470">
        <v>0</v>
      </c>
      <c r="U38" s="469">
        <f t="shared" si="7"/>
        <v>9513</v>
      </c>
      <c r="V38" s="471">
        <f t="shared" si="7"/>
        <v>10293</v>
      </c>
      <c r="W38" s="388"/>
      <c r="X38" s="388"/>
    </row>
    <row r="39" spans="1:24" ht="42" customHeight="1" x14ac:dyDescent="0.35">
      <c r="A39" s="636" t="s">
        <v>251</v>
      </c>
      <c r="B39" s="637"/>
      <c r="C39" s="474">
        <v>2609</v>
      </c>
      <c r="D39" s="474">
        <v>906</v>
      </c>
      <c r="E39" s="474">
        <v>689</v>
      </c>
      <c r="F39" s="474">
        <v>218</v>
      </c>
      <c r="G39" s="474">
        <v>276</v>
      </c>
      <c r="H39" s="474">
        <v>91</v>
      </c>
      <c r="I39" s="474">
        <v>240</v>
      </c>
      <c r="J39" s="474">
        <v>124</v>
      </c>
      <c r="K39" s="474">
        <v>120</v>
      </c>
      <c r="L39" s="474">
        <v>126</v>
      </c>
      <c r="M39" s="474">
        <v>0</v>
      </c>
      <c r="N39" s="474">
        <v>0</v>
      </c>
      <c r="O39" s="474">
        <v>0</v>
      </c>
      <c r="P39" s="474">
        <v>0</v>
      </c>
      <c r="Q39" s="474">
        <v>0</v>
      </c>
      <c r="R39" s="474">
        <v>0</v>
      </c>
      <c r="S39" s="474">
        <v>0</v>
      </c>
      <c r="T39" s="474">
        <v>0</v>
      </c>
      <c r="U39" s="474">
        <f>C39+E39+G39+I39+K39+M39+O39+Q39+S39</f>
        <v>3934</v>
      </c>
      <c r="V39" s="475">
        <f>D39+F39+H39+J39+L39+N39+P39+R39+T39</f>
        <v>1465</v>
      </c>
      <c r="W39" s="388"/>
      <c r="X39" s="388"/>
    </row>
    <row r="40" spans="1:24" s="404" customFormat="1" ht="33" customHeight="1" x14ac:dyDescent="0.35">
      <c r="A40" s="638" t="s">
        <v>261</v>
      </c>
      <c r="B40" s="639"/>
      <c r="C40" s="472">
        <f t="shared" ref="C40:V40" si="9">C41+C43+C51+C56+C62+C66</f>
        <v>51156</v>
      </c>
      <c r="D40" s="472">
        <f t="shared" si="9"/>
        <v>51433</v>
      </c>
      <c r="E40" s="472">
        <f t="shared" si="9"/>
        <v>47763</v>
      </c>
      <c r="F40" s="472">
        <f t="shared" si="9"/>
        <v>46168</v>
      </c>
      <c r="G40" s="472">
        <f t="shared" si="9"/>
        <v>59464</v>
      </c>
      <c r="H40" s="472">
        <f t="shared" si="9"/>
        <v>58531</v>
      </c>
      <c r="I40" s="472">
        <f t="shared" si="9"/>
        <v>94288</v>
      </c>
      <c r="J40" s="472">
        <f t="shared" si="9"/>
        <v>100257</v>
      </c>
      <c r="K40" s="472">
        <f t="shared" si="9"/>
        <v>72945</v>
      </c>
      <c r="L40" s="472">
        <f t="shared" si="9"/>
        <v>85668</v>
      </c>
      <c r="M40" s="472">
        <f t="shared" si="9"/>
        <v>76667</v>
      </c>
      <c r="N40" s="472">
        <f t="shared" si="9"/>
        <v>84574</v>
      </c>
      <c r="O40" s="472">
        <f t="shared" si="9"/>
        <v>71999</v>
      </c>
      <c r="P40" s="472">
        <f t="shared" si="9"/>
        <v>60342</v>
      </c>
      <c r="Q40" s="472">
        <f t="shared" si="9"/>
        <v>37328</v>
      </c>
      <c r="R40" s="472">
        <f t="shared" si="9"/>
        <v>32147</v>
      </c>
      <c r="S40" s="472">
        <f t="shared" si="9"/>
        <v>36713</v>
      </c>
      <c r="T40" s="472">
        <f t="shared" si="9"/>
        <v>45579</v>
      </c>
      <c r="U40" s="472">
        <f t="shared" si="9"/>
        <v>548323</v>
      </c>
      <c r="V40" s="473">
        <f t="shared" si="9"/>
        <v>564699</v>
      </c>
    </row>
    <row r="41" spans="1:24" ht="24" customHeight="1" x14ac:dyDescent="0.35">
      <c r="A41" s="400" t="s">
        <v>63</v>
      </c>
      <c r="B41" s="401"/>
      <c r="C41" s="474">
        <f>C42</f>
        <v>6763</v>
      </c>
      <c r="D41" s="474">
        <f t="shared" ref="D41:T41" si="10">D42</f>
        <v>6978</v>
      </c>
      <c r="E41" s="474">
        <f t="shared" si="10"/>
        <v>6061</v>
      </c>
      <c r="F41" s="474">
        <f t="shared" si="10"/>
        <v>5718</v>
      </c>
      <c r="G41" s="474">
        <f t="shared" si="10"/>
        <v>8158</v>
      </c>
      <c r="H41" s="474">
        <f t="shared" si="10"/>
        <v>7338</v>
      </c>
      <c r="I41" s="474">
        <f t="shared" si="10"/>
        <v>11972</v>
      </c>
      <c r="J41" s="474">
        <f t="shared" si="10"/>
        <v>11337</v>
      </c>
      <c r="K41" s="474">
        <f t="shared" si="10"/>
        <v>8783</v>
      </c>
      <c r="L41" s="474">
        <f t="shared" si="10"/>
        <v>9913</v>
      </c>
      <c r="M41" s="474">
        <f t="shared" si="10"/>
        <v>8725</v>
      </c>
      <c r="N41" s="474">
        <f t="shared" si="10"/>
        <v>8979</v>
      </c>
      <c r="O41" s="474">
        <f t="shared" si="10"/>
        <v>6257</v>
      </c>
      <c r="P41" s="474">
        <f t="shared" si="10"/>
        <v>5378</v>
      </c>
      <c r="Q41" s="474">
        <f t="shared" si="10"/>
        <v>4119</v>
      </c>
      <c r="R41" s="474">
        <f t="shared" si="10"/>
        <v>3460</v>
      </c>
      <c r="S41" s="474">
        <f t="shared" si="10"/>
        <v>10272</v>
      </c>
      <c r="T41" s="474">
        <f t="shared" si="10"/>
        <v>8392</v>
      </c>
      <c r="U41" s="474">
        <f t="shared" si="7"/>
        <v>71110</v>
      </c>
      <c r="V41" s="475">
        <f t="shared" si="7"/>
        <v>67493</v>
      </c>
      <c r="W41" s="388"/>
      <c r="X41" s="388"/>
    </row>
    <row r="42" spans="1:24" ht="18" customHeight="1" x14ac:dyDescent="0.35">
      <c r="A42" s="402"/>
      <c r="B42" s="347" t="s">
        <v>64</v>
      </c>
      <c r="C42" s="469">
        <v>6763</v>
      </c>
      <c r="D42" s="470">
        <v>6978</v>
      </c>
      <c r="E42" s="470">
        <v>6061</v>
      </c>
      <c r="F42" s="470">
        <v>5718</v>
      </c>
      <c r="G42" s="470">
        <v>8158</v>
      </c>
      <c r="H42" s="470">
        <v>7338</v>
      </c>
      <c r="I42" s="470">
        <v>11972</v>
      </c>
      <c r="J42" s="470">
        <v>11337</v>
      </c>
      <c r="K42" s="470">
        <v>8783</v>
      </c>
      <c r="L42" s="470">
        <v>9913</v>
      </c>
      <c r="M42" s="470">
        <v>8725</v>
      </c>
      <c r="N42" s="470">
        <v>8979</v>
      </c>
      <c r="O42" s="470">
        <v>6257</v>
      </c>
      <c r="P42" s="470">
        <v>5378</v>
      </c>
      <c r="Q42" s="470">
        <v>4119</v>
      </c>
      <c r="R42" s="470">
        <v>3460</v>
      </c>
      <c r="S42" s="470">
        <v>10272</v>
      </c>
      <c r="T42" s="470">
        <v>8392</v>
      </c>
      <c r="U42" s="469">
        <f t="shared" si="7"/>
        <v>71110</v>
      </c>
      <c r="V42" s="471">
        <f t="shared" si="7"/>
        <v>67493</v>
      </c>
      <c r="W42" s="388"/>
      <c r="X42" s="388"/>
    </row>
    <row r="43" spans="1:24" ht="24" customHeight="1" x14ac:dyDescent="0.35">
      <c r="A43" s="400" t="s">
        <v>65</v>
      </c>
      <c r="B43" s="401"/>
      <c r="C43" s="474">
        <f>SUM(C44:C50)</f>
        <v>16548</v>
      </c>
      <c r="D43" s="474">
        <f t="shared" ref="D43:T43" si="11">SUM(D44:D50)</f>
        <v>16077</v>
      </c>
      <c r="E43" s="474">
        <f t="shared" si="11"/>
        <v>15835</v>
      </c>
      <c r="F43" s="474">
        <f t="shared" si="11"/>
        <v>14478</v>
      </c>
      <c r="G43" s="474">
        <f t="shared" si="11"/>
        <v>18733</v>
      </c>
      <c r="H43" s="474">
        <f t="shared" si="11"/>
        <v>18967</v>
      </c>
      <c r="I43" s="474">
        <f t="shared" si="11"/>
        <v>32871</v>
      </c>
      <c r="J43" s="474">
        <f t="shared" si="11"/>
        <v>35512</v>
      </c>
      <c r="K43" s="474">
        <f t="shared" si="11"/>
        <v>24999</v>
      </c>
      <c r="L43" s="474">
        <f t="shared" si="11"/>
        <v>29425</v>
      </c>
      <c r="M43" s="474">
        <f t="shared" si="11"/>
        <v>30359</v>
      </c>
      <c r="N43" s="474">
        <f t="shared" si="11"/>
        <v>32739</v>
      </c>
      <c r="O43" s="474">
        <f t="shared" si="11"/>
        <v>29505</v>
      </c>
      <c r="P43" s="474">
        <f t="shared" si="11"/>
        <v>24676</v>
      </c>
      <c r="Q43" s="474">
        <f t="shared" si="11"/>
        <v>14173</v>
      </c>
      <c r="R43" s="474">
        <f t="shared" si="11"/>
        <v>12757</v>
      </c>
      <c r="S43" s="474">
        <f t="shared" si="11"/>
        <v>8212</v>
      </c>
      <c r="T43" s="474">
        <f t="shared" si="11"/>
        <v>14459</v>
      </c>
      <c r="U43" s="474">
        <f t="shared" si="7"/>
        <v>191235</v>
      </c>
      <c r="V43" s="475">
        <f t="shared" si="7"/>
        <v>199090</v>
      </c>
      <c r="W43" s="388"/>
      <c r="X43" s="388"/>
    </row>
    <row r="44" spans="1:24" ht="18" customHeight="1" x14ac:dyDescent="0.35">
      <c r="A44" s="402"/>
      <c r="B44" s="347" t="s">
        <v>66</v>
      </c>
      <c r="C44" s="469">
        <v>1569</v>
      </c>
      <c r="D44" s="470">
        <v>1486</v>
      </c>
      <c r="E44" s="470">
        <v>1349</v>
      </c>
      <c r="F44" s="470">
        <v>1219</v>
      </c>
      <c r="G44" s="470">
        <v>1447</v>
      </c>
      <c r="H44" s="470">
        <v>1615</v>
      </c>
      <c r="I44" s="470">
        <v>2389</v>
      </c>
      <c r="J44" s="470">
        <v>2630</v>
      </c>
      <c r="K44" s="470">
        <v>2285</v>
      </c>
      <c r="L44" s="470">
        <v>2550</v>
      </c>
      <c r="M44" s="470">
        <v>2523</v>
      </c>
      <c r="N44" s="470">
        <v>2443</v>
      </c>
      <c r="O44" s="470">
        <v>1530</v>
      </c>
      <c r="P44" s="470">
        <v>1037</v>
      </c>
      <c r="Q44" s="470">
        <v>2037</v>
      </c>
      <c r="R44" s="470">
        <v>1305</v>
      </c>
      <c r="S44" s="470">
        <v>748</v>
      </c>
      <c r="T44" s="470">
        <v>459</v>
      </c>
      <c r="U44" s="469">
        <f t="shared" si="7"/>
        <v>15877</v>
      </c>
      <c r="V44" s="471">
        <f t="shared" si="7"/>
        <v>14744</v>
      </c>
      <c r="W44" s="388"/>
      <c r="X44" s="388"/>
    </row>
    <row r="45" spans="1:24" ht="18" customHeight="1" x14ac:dyDescent="0.35">
      <c r="A45" s="402"/>
      <c r="B45" s="347" t="s">
        <v>67</v>
      </c>
      <c r="C45" s="469">
        <v>4660</v>
      </c>
      <c r="D45" s="470">
        <v>4614</v>
      </c>
      <c r="E45" s="470">
        <v>4479</v>
      </c>
      <c r="F45" s="470">
        <v>3953</v>
      </c>
      <c r="G45" s="470">
        <v>5151</v>
      </c>
      <c r="H45" s="470">
        <v>5524</v>
      </c>
      <c r="I45" s="470">
        <v>10168</v>
      </c>
      <c r="J45" s="470">
        <v>11018</v>
      </c>
      <c r="K45" s="470">
        <v>7667</v>
      </c>
      <c r="L45" s="470">
        <v>8189</v>
      </c>
      <c r="M45" s="470">
        <v>7399</v>
      </c>
      <c r="N45" s="470">
        <v>8844</v>
      </c>
      <c r="O45" s="470">
        <v>10544</v>
      </c>
      <c r="P45" s="470">
        <v>8693</v>
      </c>
      <c r="Q45" s="470">
        <v>5615</v>
      </c>
      <c r="R45" s="470">
        <v>4649</v>
      </c>
      <c r="S45" s="470">
        <v>5248</v>
      </c>
      <c r="T45" s="470">
        <v>6205</v>
      </c>
      <c r="U45" s="469">
        <f t="shared" si="7"/>
        <v>60931</v>
      </c>
      <c r="V45" s="471">
        <f t="shared" si="7"/>
        <v>61689</v>
      </c>
      <c r="W45" s="388"/>
      <c r="X45" s="388"/>
    </row>
    <row r="46" spans="1:24" s="396" customFormat="1" ht="18" customHeight="1" x14ac:dyDescent="0.35">
      <c r="A46" s="402"/>
      <c r="B46" s="347" t="s">
        <v>68</v>
      </c>
      <c r="C46" s="469">
        <v>3030</v>
      </c>
      <c r="D46" s="470">
        <v>3079</v>
      </c>
      <c r="E46" s="470">
        <v>2911</v>
      </c>
      <c r="F46" s="470">
        <v>2925</v>
      </c>
      <c r="G46" s="470">
        <v>3330</v>
      </c>
      <c r="H46" s="470">
        <v>3556</v>
      </c>
      <c r="I46" s="470">
        <v>5799</v>
      </c>
      <c r="J46" s="470">
        <v>6976</v>
      </c>
      <c r="K46" s="470">
        <v>5074</v>
      </c>
      <c r="L46" s="470">
        <v>5947</v>
      </c>
      <c r="M46" s="470">
        <v>5086</v>
      </c>
      <c r="N46" s="470">
        <v>6399</v>
      </c>
      <c r="O46" s="470">
        <v>7184</v>
      </c>
      <c r="P46" s="470">
        <v>6732</v>
      </c>
      <c r="Q46" s="470">
        <v>2141</v>
      </c>
      <c r="R46" s="470">
        <v>3263</v>
      </c>
      <c r="S46" s="470">
        <v>583</v>
      </c>
      <c r="T46" s="470">
        <v>2106</v>
      </c>
      <c r="U46" s="469">
        <f t="shared" si="7"/>
        <v>35138</v>
      </c>
      <c r="V46" s="471">
        <f t="shared" si="7"/>
        <v>40983</v>
      </c>
    </row>
    <row r="47" spans="1:24" s="396" customFormat="1" ht="18" customHeight="1" x14ac:dyDescent="0.35">
      <c r="A47" s="402"/>
      <c r="B47" s="347" t="s">
        <v>69</v>
      </c>
      <c r="C47" s="469">
        <v>1291</v>
      </c>
      <c r="D47" s="470">
        <v>967</v>
      </c>
      <c r="E47" s="470">
        <v>1136</v>
      </c>
      <c r="F47" s="470">
        <v>794</v>
      </c>
      <c r="G47" s="470">
        <v>1510</v>
      </c>
      <c r="H47" s="470">
        <v>1149</v>
      </c>
      <c r="I47" s="470">
        <v>2125</v>
      </c>
      <c r="J47" s="470">
        <v>2146</v>
      </c>
      <c r="K47" s="470">
        <v>1689</v>
      </c>
      <c r="L47" s="470">
        <v>1756</v>
      </c>
      <c r="M47" s="470">
        <v>2902</v>
      </c>
      <c r="N47" s="470">
        <v>2562</v>
      </c>
      <c r="O47" s="470">
        <v>2641</v>
      </c>
      <c r="P47" s="470">
        <v>1575</v>
      </c>
      <c r="Q47" s="470">
        <v>655</v>
      </c>
      <c r="R47" s="470">
        <v>689</v>
      </c>
      <c r="S47" s="470">
        <v>0</v>
      </c>
      <c r="T47" s="470">
        <v>0</v>
      </c>
      <c r="U47" s="469">
        <f t="shared" si="7"/>
        <v>13949</v>
      </c>
      <c r="V47" s="471">
        <f t="shared" si="7"/>
        <v>11638</v>
      </c>
    </row>
    <row r="48" spans="1:24" s="396" customFormat="1" ht="18" customHeight="1" x14ac:dyDescent="0.35">
      <c r="A48" s="402"/>
      <c r="B48" s="347" t="s">
        <v>70</v>
      </c>
      <c r="C48" s="469">
        <v>1320</v>
      </c>
      <c r="D48" s="470">
        <v>1199</v>
      </c>
      <c r="E48" s="470">
        <v>939</v>
      </c>
      <c r="F48" s="470">
        <v>939</v>
      </c>
      <c r="G48" s="470">
        <v>1143</v>
      </c>
      <c r="H48" s="470">
        <v>1329</v>
      </c>
      <c r="I48" s="470">
        <v>1788</v>
      </c>
      <c r="J48" s="470">
        <v>2039</v>
      </c>
      <c r="K48" s="470">
        <v>1461</v>
      </c>
      <c r="L48" s="470">
        <v>2375</v>
      </c>
      <c r="M48" s="470">
        <v>654</v>
      </c>
      <c r="N48" s="470">
        <v>1284</v>
      </c>
      <c r="O48" s="470">
        <v>653</v>
      </c>
      <c r="P48" s="470">
        <v>902</v>
      </c>
      <c r="Q48" s="470">
        <v>611</v>
      </c>
      <c r="R48" s="470">
        <v>1489</v>
      </c>
      <c r="S48" s="470">
        <v>0</v>
      </c>
      <c r="T48" s="470">
        <v>0</v>
      </c>
      <c r="U48" s="469">
        <f t="shared" si="7"/>
        <v>8569</v>
      </c>
      <c r="V48" s="471">
        <f t="shared" si="7"/>
        <v>11556</v>
      </c>
    </row>
    <row r="49" spans="1:24" s="405" customFormat="1" ht="18" customHeight="1" x14ac:dyDescent="0.35">
      <c r="A49" s="402"/>
      <c r="B49" s="347" t="s">
        <v>265</v>
      </c>
      <c r="C49" s="469">
        <v>3045</v>
      </c>
      <c r="D49" s="470">
        <v>3254</v>
      </c>
      <c r="E49" s="470">
        <v>3551</v>
      </c>
      <c r="F49" s="470">
        <v>3193</v>
      </c>
      <c r="G49" s="470">
        <v>4628</v>
      </c>
      <c r="H49" s="470">
        <v>4139</v>
      </c>
      <c r="I49" s="470">
        <v>7864</v>
      </c>
      <c r="J49" s="470">
        <v>7628</v>
      </c>
      <c r="K49" s="470">
        <v>5242</v>
      </c>
      <c r="L49" s="470">
        <v>6431</v>
      </c>
      <c r="M49" s="470">
        <v>8535</v>
      </c>
      <c r="N49" s="470">
        <v>7359</v>
      </c>
      <c r="O49" s="470">
        <v>5478</v>
      </c>
      <c r="P49" s="470">
        <v>3624</v>
      </c>
      <c r="Q49" s="470">
        <v>1892</v>
      </c>
      <c r="R49" s="470">
        <v>1295</v>
      </c>
      <c r="S49" s="470">
        <v>908</v>
      </c>
      <c r="T49" s="470">
        <v>2809</v>
      </c>
      <c r="U49" s="469">
        <f t="shared" si="7"/>
        <v>41143</v>
      </c>
      <c r="V49" s="471">
        <f t="shared" si="7"/>
        <v>39732</v>
      </c>
    </row>
    <row r="50" spans="1:24" ht="18" customHeight="1" x14ac:dyDescent="0.35">
      <c r="A50" s="402"/>
      <c r="B50" s="347" t="s">
        <v>264</v>
      </c>
      <c r="C50" s="469">
        <v>1633</v>
      </c>
      <c r="D50" s="470">
        <v>1478</v>
      </c>
      <c r="E50" s="470">
        <v>1470</v>
      </c>
      <c r="F50" s="470">
        <v>1455</v>
      </c>
      <c r="G50" s="470">
        <v>1524</v>
      </c>
      <c r="H50" s="470">
        <v>1655</v>
      </c>
      <c r="I50" s="470">
        <v>2738</v>
      </c>
      <c r="J50" s="470">
        <v>3075</v>
      </c>
      <c r="K50" s="470">
        <v>1581</v>
      </c>
      <c r="L50" s="470">
        <v>2177</v>
      </c>
      <c r="M50" s="470">
        <v>3260</v>
      </c>
      <c r="N50" s="470">
        <v>3848</v>
      </c>
      <c r="O50" s="470">
        <v>1475</v>
      </c>
      <c r="P50" s="470">
        <v>2113</v>
      </c>
      <c r="Q50" s="470">
        <v>1222</v>
      </c>
      <c r="R50" s="470">
        <v>67</v>
      </c>
      <c r="S50" s="470">
        <v>725</v>
      </c>
      <c r="T50" s="470">
        <v>2880</v>
      </c>
      <c r="U50" s="469">
        <f t="shared" si="7"/>
        <v>15628</v>
      </c>
      <c r="V50" s="471">
        <f t="shared" si="7"/>
        <v>18748</v>
      </c>
      <c r="W50" s="388"/>
      <c r="X50" s="388"/>
    </row>
    <row r="51" spans="1:24" s="404" customFormat="1" ht="24" customHeight="1" x14ac:dyDescent="0.35">
      <c r="A51" s="400" t="s">
        <v>71</v>
      </c>
      <c r="B51" s="401"/>
      <c r="C51" s="474">
        <f t="shared" ref="C51:U51" si="12">C55+C54+C53+C52</f>
        <v>15566</v>
      </c>
      <c r="D51" s="474">
        <f t="shared" si="12"/>
        <v>16519</v>
      </c>
      <c r="E51" s="474">
        <f t="shared" si="12"/>
        <v>14842</v>
      </c>
      <c r="F51" s="474">
        <f t="shared" si="12"/>
        <v>14753</v>
      </c>
      <c r="G51" s="474">
        <f t="shared" si="12"/>
        <v>18933</v>
      </c>
      <c r="H51" s="474">
        <f t="shared" si="12"/>
        <v>18206</v>
      </c>
      <c r="I51" s="474">
        <f t="shared" si="12"/>
        <v>30034</v>
      </c>
      <c r="J51" s="474">
        <f t="shared" si="12"/>
        <v>31281</v>
      </c>
      <c r="K51" s="474">
        <f t="shared" si="12"/>
        <v>23403</v>
      </c>
      <c r="L51" s="474">
        <f t="shared" si="12"/>
        <v>27026</v>
      </c>
      <c r="M51" s="474">
        <f t="shared" si="12"/>
        <v>22886</v>
      </c>
      <c r="N51" s="474">
        <f t="shared" si="12"/>
        <v>25564</v>
      </c>
      <c r="O51" s="474">
        <f t="shared" si="12"/>
        <v>23050</v>
      </c>
      <c r="P51" s="474">
        <f t="shared" si="12"/>
        <v>18802</v>
      </c>
      <c r="Q51" s="474">
        <f t="shared" si="12"/>
        <v>13524</v>
      </c>
      <c r="R51" s="474">
        <f t="shared" si="12"/>
        <v>8923</v>
      </c>
      <c r="S51" s="474">
        <f t="shared" si="12"/>
        <v>10326</v>
      </c>
      <c r="T51" s="474">
        <f t="shared" si="12"/>
        <v>14798</v>
      </c>
      <c r="U51" s="474">
        <f t="shared" si="12"/>
        <v>172564</v>
      </c>
      <c r="V51" s="475">
        <f t="shared" si="7"/>
        <v>175872</v>
      </c>
    </row>
    <row r="52" spans="1:24" s="396" customFormat="1" ht="18" customHeight="1" x14ac:dyDescent="0.35">
      <c r="A52" s="402"/>
      <c r="B52" s="347" t="s">
        <v>72</v>
      </c>
      <c r="C52" s="469">
        <v>1503</v>
      </c>
      <c r="D52" s="470">
        <v>1432</v>
      </c>
      <c r="E52" s="470">
        <v>1444</v>
      </c>
      <c r="F52" s="470">
        <v>1323</v>
      </c>
      <c r="G52" s="470">
        <v>1855</v>
      </c>
      <c r="H52" s="470">
        <v>1697</v>
      </c>
      <c r="I52" s="470">
        <v>2989</v>
      </c>
      <c r="J52" s="470">
        <v>2978</v>
      </c>
      <c r="K52" s="470">
        <v>2113</v>
      </c>
      <c r="L52" s="470">
        <v>2898</v>
      </c>
      <c r="M52" s="470">
        <v>1623</v>
      </c>
      <c r="N52" s="470">
        <v>1874</v>
      </c>
      <c r="O52" s="470">
        <v>1416</v>
      </c>
      <c r="P52" s="470">
        <v>879</v>
      </c>
      <c r="Q52" s="470">
        <v>2618</v>
      </c>
      <c r="R52" s="470">
        <v>1112</v>
      </c>
      <c r="S52" s="470">
        <v>0</v>
      </c>
      <c r="T52" s="470">
        <v>0</v>
      </c>
      <c r="U52" s="469">
        <f t="shared" si="7"/>
        <v>15561</v>
      </c>
      <c r="V52" s="471">
        <f t="shared" si="7"/>
        <v>14193</v>
      </c>
    </row>
    <row r="53" spans="1:24" s="396" customFormat="1" ht="18" customHeight="1" x14ac:dyDescent="0.35">
      <c r="A53" s="402"/>
      <c r="B53" s="347" t="s">
        <v>71</v>
      </c>
      <c r="C53" s="476">
        <v>8373</v>
      </c>
      <c r="D53" s="470">
        <v>9173</v>
      </c>
      <c r="E53" s="470">
        <v>8391</v>
      </c>
      <c r="F53" s="470">
        <v>8505</v>
      </c>
      <c r="G53" s="470">
        <v>10799</v>
      </c>
      <c r="H53" s="470">
        <v>10660</v>
      </c>
      <c r="I53" s="470">
        <v>17115</v>
      </c>
      <c r="J53" s="470">
        <v>18786</v>
      </c>
      <c r="K53" s="470">
        <v>13513</v>
      </c>
      <c r="L53" s="470">
        <v>15034</v>
      </c>
      <c r="M53" s="470">
        <v>15278</v>
      </c>
      <c r="N53" s="470">
        <v>15966</v>
      </c>
      <c r="O53" s="470">
        <v>15237</v>
      </c>
      <c r="P53" s="470">
        <v>11729</v>
      </c>
      <c r="Q53" s="470">
        <v>8309</v>
      </c>
      <c r="R53" s="470">
        <v>6669</v>
      </c>
      <c r="S53" s="470">
        <v>10132</v>
      </c>
      <c r="T53" s="470">
        <v>13802</v>
      </c>
      <c r="U53" s="469">
        <f t="shared" si="7"/>
        <v>107147</v>
      </c>
      <c r="V53" s="471">
        <f t="shared" si="7"/>
        <v>110324</v>
      </c>
    </row>
    <row r="54" spans="1:24" ht="18" customHeight="1" x14ac:dyDescent="0.35">
      <c r="A54" s="402"/>
      <c r="B54" s="347" t="s">
        <v>73</v>
      </c>
      <c r="C54" s="469">
        <v>4568</v>
      </c>
      <c r="D54" s="470">
        <v>4838</v>
      </c>
      <c r="E54" s="470">
        <v>4021</v>
      </c>
      <c r="F54" s="470">
        <v>3954</v>
      </c>
      <c r="G54" s="470">
        <v>5235</v>
      </c>
      <c r="H54" s="470">
        <v>4787</v>
      </c>
      <c r="I54" s="470">
        <v>8480</v>
      </c>
      <c r="J54" s="470">
        <v>7295</v>
      </c>
      <c r="K54" s="470">
        <v>6463</v>
      </c>
      <c r="L54" s="470">
        <v>7344</v>
      </c>
      <c r="M54" s="470">
        <v>5160</v>
      </c>
      <c r="N54" s="470">
        <v>6903</v>
      </c>
      <c r="O54" s="470">
        <v>5211</v>
      </c>
      <c r="P54" s="470">
        <v>5430</v>
      </c>
      <c r="Q54" s="470">
        <v>1972</v>
      </c>
      <c r="R54" s="470">
        <v>1054</v>
      </c>
      <c r="S54" s="470">
        <v>194</v>
      </c>
      <c r="T54" s="470">
        <v>996</v>
      </c>
      <c r="U54" s="469">
        <f t="shared" si="7"/>
        <v>41304</v>
      </c>
      <c r="V54" s="471">
        <f t="shared" si="7"/>
        <v>42601</v>
      </c>
      <c r="W54" s="388"/>
      <c r="X54" s="388"/>
    </row>
    <row r="55" spans="1:24" ht="18" customHeight="1" x14ac:dyDescent="0.35">
      <c r="A55" s="402"/>
      <c r="B55" s="347" t="s">
        <v>74</v>
      </c>
      <c r="C55" s="469">
        <v>1122</v>
      </c>
      <c r="D55" s="470">
        <v>1076</v>
      </c>
      <c r="E55" s="470">
        <v>986</v>
      </c>
      <c r="F55" s="470">
        <v>971</v>
      </c>
      <c r="G55" s="470">
        <v>1044</v>
      </c>
      <c r="H55" s="470">
        <v>1062</v>
      </c>
      <c r="I55" s="470">
        <v>1450</v>
      </c>
      <c r="J55" s="470">
        <v>2222</v>
      </c>
      <c r="K55" s="470">
        <v>1314</v>
      </c>
      <c r="L55" s="470">
        <v>1750</v>
      </c>
      <c r="M55" s="470">
        <v>825</v>
      </c>
      <c r="N55" s="470">
        <v>821</v>
      </c>
      <c r="O55" s="470">
        <v>1186</v>
      </c>
      <c r="P55" s="470">
        <v>764</v>
      </c>
      <c r="Q55" s="470">
        <v>625</v>
      </c>
      <c r="R55" s="470">
        <v>88</v>
      </c>
      <c r="S55" s="470">
        <v>0</v>
      </c>
      <c r="T55" s="470">
        <v>0</v>
      </c>
      <c r="U55" s="469">
        <f t="shared" si="7"/>
        <v>8552</v>
      </c>
      <c r="V55" s="471">
        <f t="shared" si="7"/>
        <v>8754</v>
      </c>
      <c r="W55" s="388"/>
      <c r="X55" s="388"/>
    </row>
    <row r="56" spans="1:24" s="396" customFormat="1" ht="24" customHeight="1" x14ac:dyDescent="0.35">
      <c r="A56" s="400" t="s">
        <v>75</v>
      </c>
      <c r="B56" s="401"/>
      <c r="C56" s="474">
        <f>SUM(C57:C61)</f>
        <v>3992</v>
      </c>
      <c r="D56" s="474">
        <f t="shared" ref="D56:T56" si="13">SUM(D57:D61)</f>
        <v>4339</v>
      </c>
      <c r="E56" s="474">
        <f t="shared" si="13"/>
        <v>3993</v>
      </c>
      <c r="F56" s="474">
        <f t="shared" si="13"/>
        <v>4630</v>
      </c>
      <c r="G56" s="474">
        <f t="shared" si="13"/>
        <v>4917</v>
      </c>
      <c r="H56" s="474">
        <f t="shared" si="13"/>
        <v>5868</v>
      </c>
      <c r="I56" s="474">
        <f t="shared" si="13"/>
        <v>7235</v>
      </c>
      <c r="J56" s="474">
        <f t="shared" si="13"/>
        <v>8175</v>
      </c>
      <c r="K56" s="474">
        <f t="shared" si="13"/>
        <v>5718</v>
      </c>
      <c r="L56" s="474">
        <f t="shared" si="13"/>
        <v>7972</v>
      </c>
      <c r="M56" s="474">
        <f t="shared" si="13"/>
        <v>5220</v>
      </c>
      <c r="N56" s="474">
        <f t="shared" si="13"/>
        <v>6342</v>
      </c>
      <c r="O56" s="474">
        <f t="shared" si="13"/>
        <v>4541</v>
      </c>
      <c r="P56" s="474">
        <f t="shared" si="13"/>
        <v>3653</v>
      </c>
      <c r="Q56" s="474">
        <f t="shared" si="13"/>
        <v>939</v>
      </c>
      <c r="R56" s="474">
        <f t="shared" si="13"/>
        <v>2148</v>
      </c>
      <c r="S56" s="474">
        <f t="shared" si="13"/>
        <v>3716</v>
      </c>
      <c r="T56" s="474">
        <f t="shared" si="13"/>
        <v>796</v>
      </c>
      <c r="U56" s="474">
        <f t="shared" si="7"/>
        <v>40271</v>
      </c>
      <c r="V56" s="475">
        <f t="shared" si="7"/>
        <v>43923</v>
      </c>
    </row>
    <row r="57" spans="1:24" ht="18" customHeight="1" x14ac:dyDescent="0.35">
      <c r="A57" s="402"/>
      <c r="B57" s="347" t="s">
        <v>76</v>
      </c>
      <c r="C57" s="469">
        <v>611</v>
      </c>
      <c r="D57" s="470">
        <v>828</v>
      </c>
      <c r="E57" s="470">
        <v>724</v>
      </c>
      <c r="F57" s="470">
        <v>1057</v>
      </c>
      <c r="G57" s="470">
        <v>704</v>
      </c>
      <c r="H57" s="470">
        <v>1040</v>
      </c>
      <c r="I57" s="470">
        <v>1137</v>
      </c>
      <c r="J57" s="470">
        <v>1714</v>
      </c>
      <c r="K57" s="470">
        <v>1260</v>
      </c>
      <c r="L57" s="470">
        <v>1459</v>
      </c>
      <c r="M57" s="470">
        <v>1598</v>
      </c>
      <c r="N57" s="470">
        <v>1913</v>
      </c>
      <c r="O57" s="470">
        <v>1398</v>
      </c>
      <c r="P57" s="470">
        <v>1206</v>
      </c>
      <c r="Q57" s="470">
        <v>138</v>
      </c>
      <c r="R57" s="470">
        <v>767</v>
      </c>
      <c r="S57" s="470">
        <v>802</v>
      </c>
      <c r="T57" s="470">
        <v>499</v>
      </c>
      <c r="U57" s="469">
        <f t="shared" si="7"/>
        <v>8372</v>
      </c>
      <c r="V57" s="471">
        <f t="shared" si="7"/>
        <v>10483</v>
      </c>
      <c r="W57" s="388"/>
      <c r="X57" s="388"/>
    </row>
    <row r="58" spans="1:24" ht="18" customHeight="1" x14ac:dyDescent="0.35">
      <c r="A58" s="402"/>
      <c r="B58" s="347" t="s">
        <v>77</v>
      </c>
      <c r="C58" s="469">
        <v>700</v>
      </c>
      <c r="D58" s="470">
        <v>774</v>
      </c>
      <c r="E58" s="470">
        <v>612</v>
      </c>
      <c r="F58" s="470">
        <v>731</v>
      </c>
      <c r="G58" s="470">
        <v>808</v>
      </c>
      <c r="H58" s="470">
        <v>879</v>
      </c>
      <c r="I58" s="470">
        <v>1266</v>
      </c>
      <c r="J58" s="470">
        <v>1208</v>
      </c>
      <c r="K58" s="470">
        <v>932</v>
      </c>
      <c r="L58" s="470">
        <v>1604</v>
      </c>
      <c r="M58" s="470">
        <v>509</v>
      </c>
      <c r="N58" s="470">
        <v>477</v>
      </c>
      <c r="O58" s="470">
        <v>912</v>
      </c>
      <c r="P58" s="470">
        <v>557</v>
      </c>
      <c r="Q58" s="470">
        <v>0</v>
      </c>
      <c r="R58" s="470">
        <v>0</v>
      </c>
      <c r="S58" s="470">
        <v>0</v>
      </c>
      <c r="T58" s="470">
        <v>0</v>
      </c>
      <c r="U58" s="469">
        <f t="shared" si="7"/>
        <v>5739</v>
      </c>
      <c r="V58" s="471">
        <f t="shared" si="7"/>
        <v>6230</v>
      </c>
      <c r="W58" s="388"/>
      <c r="X58" s="388"/>
    </row>
    <row r="59" spans="1:24" ht="18" customHeight="1" x14ac:dyDescent="0.35">
      <c r="A59" s="402"/>
      <c r="B59" s="347" t="s">
        <v>78</v>
      </c>
      <c r="C59" s="469">
        <v>999</v>
      </c>
      <c r="D59" s="470">
        <v>1046</v>
      </c>
      <c r="E59" s="470">
        <v>1030</v>
      </c>
      <c r="F59" s="470">
        <v>1013</v>
      </c>
      <c r="G59" s="470">
        <v>1331</v>
      </c>
      <c r="H59" s="470">
        <v>1507</v>
      </c>
      <c r="I59" s="470">
        <v>1889</v>
      </c>
      <c r="J59" s="470">
        <v>1935</v>
      </c>
      <c r="K59" s="470">
        <v>1450</v>
      </c>
      <c r="L59" s="470">
        <v>1841</v>
      </c>
      <c r="M59" s="470">
        <v>1227</v>
      </c>
      <c r="N59" s="470">
        <v>1441</v>
      </c>
      <c r="O59" s="470">
        <v>484</v>
      </c>
      <c r="P59" s="470">
        <v>308</v>
      </c>
      <c r="Q59" s="470">
        <v>66</v>
      </c>
      <c r="R59" s="470">
        <v>580</v>
      </c>
      <c r="S59" s="470">
        <v>1990</v>
      </c>
      <c r="T59" s="470">
        <v>208</v>
      </c>
      <c r="U59" s="469">
        <f t="shared" si="7"/>
        <v>10466</v>
      </c>
      <c r="V59" s="471">
        <f t="shared" si="7"/>
        <v>9879</v>
      </c>
      <c r="W59" s="388"/>
      <c r="X59" s="388"/>
    </row>
    <row r="60" spans="1:24" s="396" customFormat="1" ht="18" customHeight="1" x14ac:dyDescent="0.35">
      <c r="A60" s="402"/>
      <c r="B60" s="347" t="s">
        <v>79</v>
      </c>
      <c r="C60" s="469">
        <v>1037</v>
      </c>
      <c r="D60" s="470">
        <v>1014</v>
      </c>
      <c r="E60" s="470">
        <v>1082</v>
      </c>
      <c r="F60" s="470">
        <v>1139</v>
      </c>
      <c r="G60" s="470">
        <v>1374</v>
      </c>
      <c r="H60" s="470">
        <v>1607</v>
      </c>
      <c r="I60" s="470">
        <v>1919</v>
      </c>
      <c r="J60" s="470">
        <v>2022</v>
      </c>
      <c r="K60" s="470">
        <v>1231</v>
      </c>
      <c r="L60" s="470">
        <v>1966</v>
      </c>
      <c r="M60" s="470">
        <v>1422</v>
      </c>
      <c r="N60" s="470">
        <v>1397</v>
      </c>
      <c r="O60" s="470">
        <v>1364</v>
      </c>
      <c r="P60" s="470">
        <v>1425</v>
      </c>
      <c r="Q60" s="470">
        <v>154</v>
      </c>
      <c r="R60" s="470">
        <v>770</v>
      </c>
      <c r="S60" s="470">
        <v>924</v>
      </c>
      <c r="T60" s="470">
        <v>89</v>
      </c>
      <c r="U60" s="469">
        <f t="shared" si="7"/>
        <v>10507</v>
      </c>
      <c r="V60" s="471">
        <f t="shared" si="7"/>
        <v>11429</v>
      </c>
    </row>
    <row r="61" spans="1:24" ht="18" customHeight="1" x14ac:dyDescent="0.35">
      <c r="A61" s="402"/>
      <c r="B61" s="347" t="s">
        <v>80</v>
      </c>
      <c r="C61" s="469">
        <v>645</v>
      </c>
      <c r="D61" s="470">
        <v>677</v>
      </c>
      <c r="E61" s="470">
        <v>545</v>
      </c>
      <c r="F61" s="470">
        <v>690</v>
      </c>
      <c r="G61" s="470">
        <v>700</v>
      </c>
      <c r="H61" s="470">
        <v>835</v>
      </c>
      <c r="I61" s="470">
        <v>1024</v>
      </c>
      <c r="J61" s="470">
        <v>1296</v>
      </c>
      <c r="K61" s="470">
        <v>845</v>
      </c>
      <c r="L61" s="470">
        <v>1102</v>
      </c>
      <c r="M61" s="470">
        <v>464</v>
      </c>
      <c r="N61" s="470">
        <v>1114</v>
      </c>
      <c r="O61" s="470">
        <v>383</v>
      </c>
      <c r="P61" s="470">
        <v>157</v>
      </c>
      <c r="Q61" s="470">
        <v>581</v>
      </c>
      <c r="R61" s="470">
        <v>31</v>
      </c>
      <c r="S61" s="470">
        <v>0</v>
      </c>
      <c r="T61" s="470">
        <v>0</v>
      </c>
      <c r="U61" s="469">
        <f t="shared" si="7"/>
        <v>5187</v>
      </c>
      <c r="V61" s="471">
        <f t="shared" si="7"/>
        <v>5902</v>
      </c>
      <c r="W61" s="388"/>
      <c r="X61" s="388"/>
    </row>
    <row r="62" spans="1:24" ht="24" customHeight="1" x14ac:dyDescent="0.35">
      <c r="A62" s="400" t="s">
        <v>81</v>
      </c>
      <c r="B62" s="401"/>
      <c r="C62" s="474">
        <f>SUM(C63:C65)</f>
        <v>7738</v>
      </c>
      <c r="D62" s="474">
        <f t="shared" ref="D62:T62" si="14">SUM(D63:D65)</f>
        <v>7307</v>
      </c>
      <c r="E62" s="474">
        <f t="shared" si="14"/>
        <v>6905</v>
      </c>
      <c r="F62" s="474">
        <f t="shared" si="14"/>
        <v>6522</v>
      </c>
      <c r="G62" s="474">
        <f t="shared" si="14"/>
        <v>8592</v>
      </c>
      <c r="H62" s="474">
        <f t="shared" si="14"/>
        <v>8122</v>
      </c>
      <c r="I62" s="474">
        <f t="shared" si="14"/>
        <v>12033</v>
      </c>
      <c r="J62" s="474">
        <f t="shared" si="14"/>
        <v>13950</v>
      </c>
      <c r="K62" s="474">
        <f t="shared" si="14"/>
        <v>9989</v>
      </c>
      <c r="L62" s="474">
        <f t="shared" si="14"/>
        <v>11332</v>
      </c>
      <c r="M62" s="474">
        <f t="shared" si="14"/>
        <v>9477</v>
      </c>
      <c r="N62" s="474">
        <f t="shared" si="14"/>
        <v>10950</v>
      </c>
      <c r="O62" s="474">
        <f t="shared" si="14"/>
        <v>8032</v>
      </c>
      <c r="P62" s="474">
        <f t="shared" si="14"/>
        <v>7558</v>
      </c>
      <c r="Q62" s="474">
        <f t="shared" si="14"/>
        <v>4573</v>
      </c>
      <c r="R62" s="474">
        <f t="shared" si="14"/>
        <v>4859</v>
      </c>
      <c r="S62" s="474">
        <f t="shared" si="14"/>
        <v>4187</v>
      </c>
      <c r="T62" s="474">
        <f t="shared" si="14"/>
        <v>7134</v>
      </c>
      <c r="U62" s="474">
        <f t="shared" si="7"/>
        <v>71526</v>
      </c>
      <c r="V62" s="475">
        <f t="shared" si="7"/>
        <v>77734</v>
      </c>
      <c r="W62" s="388"/>
      <c r="X62" s="388"/>
    </row>
    <row r="63" spans="1:24" ht="18" customHeight="1" x14ac:dyDescent="0.35">
      <c r="A63" s="402"/>
      <c r="B63" s="347" t="s">
        <v>82</v>
      </c>
      <c r="C63" s="469">
        <v>1886</v>
      </c>
      <c r="D63" s="470">
        <v>1757</v>
      </c>
      <c r="E63" s="470">
        <v>1564</v>
      </c>
      <c r="F63" s="470">
        <v>1395</v>
      </c>
      <c r="G63" s="470">
        <v>1870</v>
      </c>
      <c r="H63" s="470">
        <v>1815</v>
      </c>
      <c r="I63" s="470">
        <v>2531</v>
      </c>
      <c r="J63" s="470">
        <v>2799</v>
      </c>
      <c r="K63" s="470">
        <v>1791</v>
      </c>
      <c r="L63" s="470">
        <v>2272</v>
      </c>
      <c r="M63" s="470">
        <v>1532</v>
      </c>
      <c r="N63" s="470">
        <v>2030</v>
      </c>
      <c r="O63" s="470">
        <v>677</v>
      </c>
      <c r="P63" s="470">
        <v>1265</v>
      </c>
      <c r="Q63" s="470">
        <v>186</v>
      </c>
      <c r="R63" s="470">
        <v>1008</v>
      </c>
      <c r="S63" s="470">
        <v>535</v>
      </c>
      <c r="T63" s="470">
        <v>1564</v>
      </c>
      <c r="U63" s="469">
        <f t="shared" si="7"/>
        <v>12572</v>
      </c>
      <c r="V63" s="471">
        <f t="shared" si="7"/>
        <v>15905</v>
      </c>
      <c r="W63" s="388"/>
      <c r="X63" s="388"/>
    </row>
    <row r="64" spans="1:24" ht="18" customHeight="1" x14ac:dyDescent="0.35">
      <c r="A64" s="402"/>
      <c r="B64" s="347" t="s">
        <v>81</v>
      </c>
      <c r="C64" s="469">
        <v>4936</v>
      </c>
      <c r="D64" s="470">
        <v>4751</v>
      </c>
      <c r="E64" s="470">
        <v>4585</v>
      </c>
      <c r="F64" s="470">
        <v>4428</v>
      </c>
      <c r="G64" s="470">
        <v>5773</v>
      </c>
      <c r="H64" s="470">
        <v>5436</v>
      </c>
      <c r="I64" s="470">
        <v>8169</v>
      </c>
      <c r="J64" s="470">
        <v>9878</v>
      </c>
      <c r="K64" s="470">
        <v>7211</v>
      </c>
      <c r="L64" s="470">
        <v>7774</v>
      </c>
      <c r="M64" s="470">
        <v>7117</v>
      </c>
      <c r="N64" s="470">
        <v>7503</v>
      </c>
      <c r="O64" s="470">
        <v>7213</v>
      </c>
      <c r="P64" s="470">
        <v>5796</v>
      </c>
      <c r="Q64" s="470">
        <v>4387</v>
      </c>
      <c r="R64" s="470">
        <v>3851</v>
      </c>
      <c r="S64" s="470">
        <v>2514</v>
      </c>
      <c r="T64" s="470">
        <v>5484</v>
      </c>
      <c r="U64" s="469">
        <f t="shared" si="7"/>
        <v>51905</v>
      </c>
      <c r="V64" s="471">
        <f t="shared" si="7"/>
        <v>54901</v>
      </c>
      <c r="W64" s="388"/>
      <c r="X64" s="388"/>
    </row>
    <row r="65" spans="1:24" ht="18" customHeight="1" x14ac:dyDescent="0.35">
      <c r="A65" s="402"/>
      <c r="B65" s="347" t="s">
        <v>83</v>
      </c>
      <c r="C65" s="469">
        <v>916</v>
      </c>
      <c r="D65" s="470">
        <v>799</v>
      </c>
      <c r="E65" s="470">
        <v>756</v>
      </c>
      <c r="F65" s="470">
        <v>699</v>
      </c>
      <c r="G65" s="470">
        <v>949</v>
      </c>
      <c r="H65" s="470">
        <v>871</v>
      </c>
      <c r="I65" s="470">
        <v>1333</v>
      </c>
      <c r="J65" s="470">
        <v>1273</v>
      </c>
      <c r="K65" s="470">
        <v>987</v>
      </c>
      <c r="L65" s="470">
        <v>1286</v>
      </c>
      <c r="M65" s="470">
        <v>828</v>
      </c>
      <c r="N65" s="470">
        <v>1417</v>
      </c>
      <c r="O65" s="470">
        <v>142</v>
      </c>
      <c r="P65" s="470">
        <v>497</v>
      </c>
      <c r="Q65" s="470">
        <v>0</v>
      </c>
      <c r="R65" s="470">
        <v>0</v>
      </c>
      <c r="S65" s="470">
        <v>1138</v>
      </c>
      <c r="T65" s="470">
        <v>86</v>
      </c>
      <c r="U65" s="469">
        <f t="shared" si="7"/>
        <v>7049</v>
      </c>
      <c r="V65" s="471">
        <f t="shared" si="7"/>
        <v>6928</v>
      </c>
      <c r="W65" s="388"/>
      <c r="X65" s="388"/>
    </row>
    <row r="66" spans="1:24" ht="42" customHeight="1" x14ac:dyDescent="0.35">
      <c r="A66" s="636" t="s">
        <v>252</v>
      </c>
      <c r="B66" s="637"/>
      <c r="C66" s="474">
        <v>549</v>
      </c>
      <c r="D66" s="474">
        <v>213</v>
      </c>
      <c r="E66" s="474">
        <v>127</v>
      </c>
      <c r="F66" s="474">
        <v>67</v>
      </c>
      <c r="G66" s="474">
        <v>131</v>
      </c>
      <c r="H66" s="474">
        <v>30</v>
      </c>
      <c r="I66" s="474">
        <v>143</v>
      </c>
      <c r="J66" s="474">
        <v>2</v>
      </c>
      <c r="K66" s="474">
        <v>53</v>
      </c>
      <c r="L66" s="474">
        <v>0</v>
      </c>
      <c r="M66" s="474">
        <v>0</v>
      </c>
      <c r="N66" s="474">
        <v>0</v>
      </c>
      <c r="O66" s="474">
        <v>614</v>
      </c>
      <c r="P66" s="474">
        <v>275</v>
      </c>
      <c r="Q66" s="474">
        <v>0</v>
      </c>
      <c r="R66" s="474">
        <v>0</v>
      </c>
      <c r="S66" s="474">
        <v>0</v>
      </c>
      <c r="T66" s="474">
        <v>0</v>
      </c>
      <c r="U66" s="474">
        <f>C66+E66+G66+I66+K66+M66+O66+Q66+S66</f>
        <v>1617</v>
      </c>
      <c r="V66" s="475">
        <f>D66+F66+H66+J66+L66+N66+P66+R66+T66</f>
        <v>587</v>
      </c>
      <c r="W66" s="388"/>
      <c r="X66" s="388"/>
    </row>
    <row r="67" spans="1:24" ht="42" customHeight="1" x14ac:dyDescent="0.35">
      <c r="A67" s="636" t="s">
        <v>260</v>
      </c>
      <c r="B67" s="637"/>
      <c r="C67" s="474">
        <v>4568</v>
      </c>
      <c r="D67" s="474">
        <v>4838</v>
      </c>
      <c r="E67" s="474">
        <v>4021</v>
      </c>
      <c r="F67" s="474">
        <v>3954</v>
      </c>
      <c r="G67" s="474">
        <v>5235</v>
      </c>
      <c r="H67" s="474">
        <v>4787</v>
      </c>
      <c r="I67" s="474">
        <v>8480</v>
      </c>
      <c r="J67" s="474">
        <v>7295</v>
      </c>
      <c r="K67" s="474">
        <v>6463</v>
      </c>
      <c r="L67" s="474">
        <v>7344</v>
      </c>
      <c r="M67" s="474">
        <v>5160</v>
      </c>
      <c r="N67" s="474">
        <v>6903</v>
      </c>
      <c r="O67" s="474">
        <v>5211</v>
      </c>
      <c r="P67" s="474">
        <v>5430</v>
      </c>
      <c r="Q67" s="474">
        <v>1972</v>
      </c>
      <c r="R67" s="474">
        <v>1054</v>
      </c>
      <c r="S67" s="474">
        <v>194</v>
      </c>
      <c r="T67" s="474">
        <v>996</v>
      </c>
      <c r="U67" s="474">
        <f>C67+E67+G67+I67+K67+M67+O67+Q67+S67</f>
        <v>41304</v>
      </c>
      <c r="V67" s="475">
        <f>D67+F67+H67+J67+L67+N67+P67+R67+T67</f>
        <v>42601</v>
      </c>
      <c r="W67" s="388"/>
      <c r="X67" s="388"/>
    </row>
    <row r="68" spans="1:24" s="396" customFormat="1" ht="9" customHeight="1" x14ac:dyDescent="0.25">
      <c r="A68" s="402"/>
      <c r="B68" s="401"/>
      <c r="C68" s="337"/>
      <c r="D68" s="338"/>
      <c r="E68" s="338"/>
      <c r="F68" s="338"/>
      <c r="G68" s="338"/>
      <c r="H68" s="338"/>
      <c r="I68" s="338"/>
      <c r="J68" s="338"/>
      <c r="K68" s="338"/>
      <c r="L68" s="338"/>
      <c r="M68" s="338"/>
      <c r="N68" s="338"/>
      <c r="O68" s="338"/>
      <c r="P68" s="338"/>
      <c r="Q68" s="338"/>
      <c r="R68" s="338"/>
      <c r="S68" s="338"/>
      <c r="T68" s="338"/>
      <c r="U68" s="337"/>
      <c r="V68" s="339"/>
    </row>
    <row r="69" spans="1:24" s="396" customFormat="1" ht="33.9" customHeight="1" thickBot="1" x14ac:dyDescent="0.3">
      <c r="A69" s="406" t="s">
        <v>84</v>
      </c>
      <c r="B69" s="407"/>
      <c r="C69" s="341">
        <f>C9+C11+C40</f>
        <v>164045</v>
      </c>
      <c r="D69" s="341">
        <f t="shared" ref="D69:T69" si="15">D9+D11+D40</f>
        <v>173847</v>
      </c>
      <c r="E69" s="341">
        <f t="shared" si="15"/>
        <v>160761</v>
      </c>
      <c r="F69" s="341">
        <f t="shared" si="15"/>
        <v>151397</v>
      </c>
      <c r="G69" s="341">
        <f t="shared" si="15"/>
        <v>205941</v>
      </c>
      <c r="H69" s="341">
        <f t="shared" si="15"/>
        <v>189450</v>
      </c>
      <c r="I69" s="341">
        <f t="shared" si="15"/>
        <v>341708</v>
      </c>
      <c r="J69" s="341">
        <f t="shared" si="15"/>
        <v>350196</v>
      </c>
      <c r="K69" s="341">
        <f t="shared" si="15"/>
        <v>273925</v>
      </c>
      <c r="L69" s="341">
        <f t="shared" si="15"/>
        <v>308656</v>
      </c>
      <c r="M69" s="341">
        <f t="shared" si="15"/>
        <v>275253</v>
      </c>
      <c r="N69" s="341">
        <f t="shared" si="15"/>
        <v>299422</v>
      </c>
      <c r="O69" s="341">
        <f t="shared" si="15"/>
        <v>299199</v>
      </c>
      <c r="P69" s="341">
        <f t="shared" si="15"/>
        <v>248725</v>
      </c>
      <c r="Q69" s="341">
        <f t="shared" si="15"/>
        <v>164979</v>
      </c>
      <c r="R69" s="341">
        <f t="shared" si="15"/>
        <v>158418</v>
      </c>
      <c r="S69" s="341">
        <f t="shared" si="15"/>
        <v>233367</v>
      </c>
      <c r="T69" s="341">
        <f t="shared" si="15"/>
        <v>222950</v>
      </c>
      <c r="U69" s="341">
        <f t="shared" si="7"/>
        <v>2119178</v>
      </c>
      <c r="V69" s="419">
        <f t="shared" si="7"/>
        <v>2103061</v>
      </c>
    </row>
    <row r="70" spans="1:24" s="396" customFormat="1" ht="18" customHeight="1" x14ac:dyDescent="0.25">
      <c r="A70" s="408" t="s">
        <v>253</v>
      </c>
      <c r="B70" s="409"/>
      <c r="C70" s="410"/>
      <c r="D70" s="410"/>
      <c r="E70" s="410"/>
      <c r="F70" s="410"/>
      <c r="G70" s="410"/>
      <c r="H70" s="410"/>
      <c r="I70" s="410"/>
      <c r="J70" s="410"/>
      <c r="K70" s="410"/>
      <c r="L70" s="410"/>
      <c r="M70" s="410"/>
      <c r="N70" s="410"/>
      <c r="O70" s="410"/>
      <c r="P70" s="410"/>
      <c r="Q70" s="410"/>
      <c r="R70" s="410"/>
      <c r="S70" s="410"/>
      <c r="T70" s="410"/>
      <c r="U70" s="411"/>
    </row>
    <row r="71" spans="1:24" ht="18" customHeight="1" x14ac:dyDescent="0.25">
      <c r="U71" s="413"/>
      <c r="V71" s="414"/>
      <c r="W71" s="388"/>
      <c r="X71" s="388"/>
    </row>
    <row r="72" spans="1:24" ht="18" customHeight="1" x14ac:dyDescent="0.25">
      <c r="V72" s="388"/>
      <c r="W72" s="388"/>
      <c r="X72" s="388"/>
    </row>
    <row r="73" spans="1:24" ht="18" customHeight="1" x14ac:dyDescent="0.25">
      <c r="V73" s="388"/>
      <c r="W73" s="388"/>
      <c r="X73" s="388"/>
    </row>
    <row r="74" spans="1:24" s="396" customFormat="1" ht="29.4" customHeight="1" x14ac:dyDescent="0.25">
      <c r="A74" s="412"/>
      <c r="B74" s="409"/>
      <c r="C74" s="410"/>
      <c r="D74" s="410"/>
      <c r="E74" s="410"/>
      <c r="F74" s="410"/>
      <c r="G74" s="410"/>
      <c r="H74" s="410"/>
      <c r="I74" s="410"/>
      <c r="J74" s="410"/>
      <c r="K74" s="410"/>
      <c r="L74" s="410"/>
      <c r="M74" s="410"/>
      <c r="N74" s="410"/>
      <c r="O74" s="410"/>
      <c r="P74" s="410"/>
      <c r="Q74" s="410"/>
      <c r="R74" s="410"/>
      <c r="S74" s="410"/>
      <c r="T74" s="410"/>
      <c r="U74" s="410"/>
    </row>
    <row r="75" spans="1:24" s="396" customFormat="1" ht="29.4" customHeight="1" x14ac:dyDescent="0.25">
      <c r="A75" s="412"/>
      <c r="B75" s="409"/>
      <c r="C75" s="410"/>
      <c r="D75" s="410"/>
      <c r="E75" s="410"/>
      <c r="F75" s="410"/>
      <c r="G75" s="410"/>
      <c r="H75" s="410"/>
      <c r="I75" s="410"/>
      <c r="J75" s="410"/>
      <c r="K75" s="410"/>
      <c r="L75" s="410"/>
      <c r="M75" s="410"/>
      <c r="N75" s="410"/>
      <c r="O75" s="410"/>
      <c r="P75" s="410"/>
      <c r="Q75" s="410"/>
      <c r="R75" s="410"/>
      <c r="S75" s="410"/>
      <c r="T75" s="410"/>
      <c r="U75" s="410"/>
    </row>
    <row r="76" spans="1:24" s="396" customFormat="1" ht="29.4" customHeight="1" x14ac:dyDescent="0.25">
      <c r="A76" s="412"/>
      <c r="B76" s="409"/>
      <c r="C76" s="410"/>
      <c r="D76" s="410"/>
      <c r="E76" s="410"/>
      <c r="F76" s="410"/>
      <c r="G76" s="410"/>
      <c r="H76" s="410"/>
      <c r="I76" s="410"/>
      <c r="J76" s="410"/>
      <c r="K76" s="410"/>
      <c r="L76" s="410"/>
      <c r="M76" s="410"/>
      <c r="N76" s="410"/>
      <c r="O76" s="410"/>
      <c r="P76" s="410"/>
      <c r="Q76" s="410"/>
      <c r="R76" s="410"/>
      <c r="S76" s="410"/>
      <c r="T76" s="410"/>
      <c r="U76" s="410"/>
    </row>
    <row r="77" spans="1:24" s="415" customFormat="1" ht="29.4" customHeight="1" x14ac:dyDescent="0.25">
      <c r="A77" s="412"/>
      <c r="B77" s="409"/>
      <c r="C77" s="410"/>
      <c r="D77" s="410"/>
      <c r="E77" s="410"/>
      <c r="F77" s="410"/>
      <c r="G77" s="410"/>
      <c r="H77" s="410"/>
      <c r="I77" s="410"/>
      <c r="J77" s="410"/>
      <c r="K77" s="410"/>
      <c r="L77" s="410"/>
      <c r="M77" s="410"/>
      <c r="N77" s="410"/>
      <c r="O77" s="410"/>
      <c r="P77" s="410"/>
      <c r="Q77" s="410"/>
      <c r="R77" s="410"/>
      <c r="S77" s="410"/>
      <c r="T77" s="410"/>
      <c r="U77" s="410"/>
    </row>
    <row r="78" spans="1:24" s="416" customFormat="1" ht="21" customHeight="1" x14ac:dyDescent="0.3">
      <c r="A78" s="412"/>
      <c r="B78" s="409"/>
      <c r="C78" s="410"/>
      <c r="D78" s="410"/>
      <c r="E78" s="410"/>
      <c r="F78" s="410"/>
      <c r="G78" s="410"/>
      <c r="H78" s="410"/>
      <c r="I78" s="410"/>
      <c r="J78" s="410"/>
      <c r="K78" s="410"/>
      <c r="L78" s="410"/>
      <c r="M78" s="410"/>
      <c r="N78" s="410"/>
      <c r="O78" s="410"/>
      <c r="P78" s="410"/>
      <c r="Q78" s="410"/>
      <c r="R78" s="410"/>
      <c r="S78" s="410"/>
      <c r="T78" s="410"/>
      <c r="U78" s="410"/>
    </row>
    <row r="79" spans="1:24" x14ac:dyDescent="0.25">
      <c r="V79" s="388"/>
      <c r="W79" s="388"/>
      <c r="X79" s="388"/>
    </row>
    <row r="82" spans="22:24" x14ac:dyDescent="0.25">
      <c r="V82" s="388"/>
      <c r="W82" s="388"/>
      <c r="X82" s="388"/>
    </row>
    <row r="83" spans="22:24" x14ac:dyDescent="0.25">
      <c r="V83" s="388"/>
      <c r="W83" s="388"/>
      <c r="X83" s="388"/>
    </row>
    <row r="84" spans="22:24" x14ac:dyDescent="0.25">
      <c r="V84" s="388"/>
      <c r="W84" s="388"/>
      <c r="X84" s="388"/>
    </row>
    <row r="85" spans="22:24" x14ac:dyDescent="0.25">
      <c r="V85" s="388"/>
      <c r="W85" s="388"/>
      <c r="X85" s="388"/>
    </row>
    <row r="86" spans="22:24" x14ac:dyDescent="0.25">
      <c r="V86" s="388"/>
      <c r="W86" s="388"/>
      <c r="X86" s="388"/>
    </row>
    <row r="87" spans="22:24" x14ac:dyDescent="0.25">
      <c r="V87" s="388"/>
      <c r="W87" s="388"/>
      <c r="X87" s="388"/>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9"/>
  <sheetViews>
    <sheetView topLeftCell="D1" zoomScaleNormal="100" zoomScaleSheetLayoutView="96" workbookViewId="0">
      <selection sqref="A1:O1"/>
    </sheetView>
  </sheetViews>
  <sheetFormatPr defaultColWidth="8.88671875" defaultRowHeight="13.2" x14ac:dyDescent="0.25"/>
  <cols>
    <col min="1" max="1" width="34.88671875" style="26" customWidth="1"/>
    <col min="2" max="2" width="34.88671875" style="26" hidden="1" customWidth="1"/>
    <col min="3" max="3" width="10.5546875" style="26" customWidth="1"/>
    <col min="4" max="4" width="10.5546875" style="55" customWidth="1"/>
    <col min="5" max="14" width="10.5546875" style="26" customWidth="1"/>
    <col min="15" max="15" width="10.5546875" style="55" customWidth="1"/>
    <col min="16" max="16384" width="8.88671875" style="26"/>
  </cols>
  <sheetData>
    <row r="1" spans="1:15" ht="24.75" customHeight="1" x14ac:dyDescent="0.25">
      <c r="A1" s="495" t="str">
        <f>"Répartition des unités locales et des travailleurs en fonction de l'importance des unités locales au "&amp;Feuil1!A7&amp;" "&amp;Feuil1!A8&amp;" "</f>
        <v xml:space="preserve">Répartition des unités locales et des travailleurs en fonction de l'importance des unités locales au 31 décembre 2022 </v>
      </c>
      <c r="B1" s="495"/>
      <c r="C1" s="496"/>
      <c r="D1" s="496"/>
      <c r="E1" s="496"/>
      <c r="F1" s="496"/>
      <c r="G1" s="496"/>
      <c r="H1" s="496"/>
      <c r="I1" s="496"/>
      <c r="J1" s="496"/>
      <c r="K1" s="496"/>
      <c r="L1" s="496"/>
      <c r="M1" s="496"/>
      <c r="N1" s="496"/>
      <c r="O1" s="496"/>
    </row>
    <row r="2" spans="1:15" ht="17.100000000000001" customHeight="1" x14ac:dyDescent="0.25">
      <c r="A2" s="506" t="s">
        <v>28</v>
      </c>
      <c r="B2" s="506"/>
      <c r="C2" s="507"/>
      <c r="D2" s="507"/>
      <c r="E2" s="507"/>
      <c r="F2" s="507"/>
      <c r="G2" s="507"/>
      <c r="H2" s="507"/>
      <c r="I2" s="507"/>
      <c r="J2" s="507"/>
      <c r="K2" s="507"/>
      <c r="L2" s="507"/>
      <c r="M2" s="507"/>
      <c r="N2" s="507"/>
      <c r="O2" s="507"/>
    </row>
    <row r="3" spans="1:15" ht="9" customHeight="1" x14ac:dyDescent="0.25">
      <c r="A3" s="56"/>
      <c r="B3" s="56"/>
      <c r="C3" s="57"/>
      <c r="D3" s="57"/>
      <c r="E3" s="57"/>
      <c r="F3" s="57"/>
      <c r="G3" s="57"/>
      <c r="H3" s="57"/>
      <c r="I3" s="57"/>
      <c r="J3" s="57"/>
      <c r="K3" s="57"/>
      <c r="L3" s="57"/>
      <c r="M3" s="57"/>
      <c r="N3" s="57"/>
      <c r="O3" s="57"/>
    </row>
    <row r="4" spans="1:15" ht="15.6" customHeight="1" thickBot="1" x14ac:dyDescent="0.3">
      <c r="A4" s="498" t="s">
        <v>29</v>
      </c>
      <c r="B4" s="498"/>
      <c r="C4" s="499"/>
      <c r="D4" s="499"/>
      <c r="E4" s="499"/>
      <c r="F4" s="499"/>
      <c r="G4" s="499"/>
      <c r="H4" s="499"/>
      <c r="I4" s="499"/>
      <c r="J4" s="499"/>
      <c r="K4" s="499"/>
      <c r="L4" s="499"/>
      <c r="M4" s="499"/>
      <c r="N4" s="499"/>
      <c r="O4" s="499"/>
    </row>
    <row r="5" spans="1:15" s="28" customFormat="1" ht="26.1" customHeight="1" x14ac:dyDescent="0.2">
      <c r="A5" s="500" t="s">
        <v>14</v>
      </c>
      <c r="B5" s="58"/>
      <c r="C5" s="59" t="s">
        <v>15</v>
      </c>
      <c r="D5" s="60"/>
      <c r="E5" s="508" t="s">
        <v>5</v>
      </c>
      <c r="F5" s="509"/>
      <c r="G5" s="510"/>
      <c r="H5" s="511" t="s">
        <v>6</v>
      </c>
      <c r="I5" s="512"/>
      <c r="J5" s="513"/>
      <c r="K5" s="508" t="s">
        <v>7</v>
      </c>
      <c r="L5" s="514"/>
      <c r="M5" s="515"/>
      <c r="N5" s="61" t="s">
        <v>8</v>
      </c>
      <c r="O5" s="62"/>
    </row>
    <row r="6" spans="1:15" s="28" customFormat="1" ht="26.1" customHeight="1" x14ac:dyDescent="0.2">
      <c r="A6" s="501"/>
      <c r="B6" s="63"/>
      <c r="C6" s="32" t="s">
        <v>16</v>
      </c>
      <c r="D6" s="64" t="s">
        <v>17</v>
      </c>
      <c r="E6" s="32" t="s">
        <v>9</v>
      </c>
      <c r="F6" s="32" t="s">
        <v>10</v>
      </c>
      <c r="G6" s="32" t="s">
        <v>11</v>
      </c>
      <c r="H6" s="32" t="s">
        <v>9</v>
      </c>
      <c r="I6" s="32" t="s">
        <v>10</v>
      </c>
      <c r="J6" s="32" t="s">
        <v>11</v>
      </c>
      <c r="K6" s="31" t="s">
        <v>9</v>
      </c>
      <c r="L6" s="31" t="s">
        <v>10</v>
      </c>
      <c r="M6" s="32" t="s">
        <v>11</v>
      </c>
      <c r="N6" s="32" t="s">
        <v>16</v>
      </c>
      <c r="O6" s="65" t="s">
        <v>17</v>
      </c>
    </row>
    <row r="7" spans="1:15" s="45" customFormat="1" ht="25.2" customHeight="1" x14ac:dyDescent="0.25">
      <c r="A7" s="66" t="s">
        <v>18</v>
      </c>
      <c r="B7" s="67"/>
      <c r="C7" s="438"/>
      <c r="D7" s="68"/>
      <c r="E7" s="69"/>
      <c r="F7" s="438"/>
      <c r="G7" s="69"/>
      <c r="H7" s="69"/>
      <c r="I7" s="438"/>
      <c r="J7" s="69"/>
      <c r="K7" s="70"/>
      <c r="M7" s="70"/>
      <c r="N7" s="71"/>
      <c r="O7" s="72"/>
    </row>
    <row r="8" spans="1:15" s="40" customFormat="1" ht="25.2" customHeight="1" x14ac:dyDescent="0.2">
      <c r="A8" s="41" t="s">
        <v>19</v>
      </c>
      <c r="B8" s="73"/>
      <c r="C8" s="42">
        <v>183412</v>
      </c>
      <c r="D8" s="43">
        <f>C8*100/C$17</f>
        <v>65.87980057757791</v>
      </c>
      <c r="E8" s="42">
        <v>94180</v>
      </c>
      <c r="F8" s="42">
        <v>38631</v>
      </c>
      <c r="G8" s="42">
        <f>E8+F8</f>
        <v>132811</v>
      </c>
      <c r="H8" s="42">
        <v>64571</v>
      </c>
      <c r="I8" s="42">
        <v>124538</v>
      </c>
      <c r="J8" s="42">
        <f>H8+I8</f>
        <v>189109</v>
      </c>
      <c r="K8" s="42">
        <v>0</v>
      </c>
      <c r="L8" s="42">
        <v>0</v>
      </c>
      <c r="M8" s="42">
        <f>K8+L8</f>
        <v>0</v>
      </c>
      <c r="N8" s="42">
        <f>G8+J8+M8</f>
        <v>321920</v>
      </c>
      <c r="O8" s="44">
        <f>N8*100/N$17</f>
        <v>10.392109073242224</v>
      </c>
    </row>
    <row r="9" spans="1:15" s="45" customFormat="1" ht="25.2" customHeight="1" x14ac:dyDescent="0.2">
      <c r="A9" s="41" t="s">
        <v>20</v>
      </c>
      <c r="B9" s="73"/>
      <c r="C9" s="42">
        <v>43804</v>
      </c>
      <c r="D9" s="43">
        <f t="shared" ref="D9:D16" si="0">C9*100/C$17</f>
        <v>15.733969339520984</v>
      </c>
      <c r="E9" s="42">
        <v>87798</v>
      </c>
      <c r="F9" s="42">
        <v>28413</v>
      </c>
      <c r="G9" s="42">
        <f t="shared" ref="G9:G16" si="1">E9+F9</f>
        <v>116211</v>
      </c>
      <c r="H9" s="42">
        <v>64811</v>
      </c>
      <c r="I9" s="42">
        <v>105213</v>
      </c>
      <c r="J9" s="42">
        <f t="shared" ref="J9:J16" si="2">H9+I9</f>
        <v>170024</v>
      </c>
      <c r="K9" s="42">
        <v>0</v>
      </c>
      <c r="L9" s="42">
        <v>0</v>
      </c>
      <c r="M9" s="42">
        <f t="shared" ref="M9:M16" si="3">K9+L9</f>
        <v>0</v>
      </c>
      <c r="N9" s="42">
        <f t="shared" ref="N9:N16" si="4">G9+J9+M9</f>
        <v>286235</v>
      </c>
      <c r="O9" s="44">
        <f t="shared" ref="O9:O16" si="5">N9*100/N$17</f>
        <v>9.2401383591559636</v>
      </c>
    </row>
    <row r="10" spans="1:15" s="45" customFormat="1" ht="25.2" customHeight="1" x14ac:dyDescent="0.2">
      <c r="A10" s="41" t="s">
        <v>21</v>
      </c>
      <c r="B10" s="73"/>
      <c r="C10" s="42">
        <v>24873</v>
      </c>
      <c r="D10" s="43">
        <f t="shared" si="0"/>
        <v>8.9341388773149806</v>
      </c>
      <c r="E10" s="42">
        <v>104320</v>
      </c>
      <c r="F10" s="42">
        <v>30476</v>
      </c>
      <c r="G10" s="42">
        <f t="shared" si="1"/>
        <v>134796</v>
      </c>
      <c r="H10" s="42">
        <v>84391</v>
      </c>
      <c r="I10" s="42">
        <v>115855</v>
      </c>
      <c r="J10" s="42">
        <f t="shared" si="2"/>
        <v>200246</v>
      </c>
      <c r="K10" s="42">
        <v>0</v>
      </c>
      <c r="L10" s="42">
        <v>0</v>
      </c>
      <c r="M10" s="42">
        <f t="shared" si="3"/>
        <v>0</v>
      </c>
      <c r="N10" s="42">
        <f t="shared" si="4"/>
        <v>335042</v>
      </c>
      <c r="O10" s="44">
        <f t="shared" si="5"/>
        <v>10.815708896984409</v>
      </c>
    </row>
    <row r="11" spans="1:15" s="45" customFormat="1" ht="25.2" customHeight="1" x14ac:dyDescent="0.2">
      <c r="A11" s="41" t="s">
        <v>22</v>
      </c>
      <c r="B11" s="73"/>
      <c r="C11" s="42">
        <v>16076</v>
      </c>
      <c r="D11" s="43">
        <f t="shared" si="0"/>
        <v>5.7743423226677777</v>
      </c>
      <c r="E11" s="42">
        <v>152331</v>
      </c>
      <c r="F11" s="42">
        <v>55674</v>
      </c>
      <c r="G11" s="42">
        <f t="shared" si="1"/>
        <v>208005</v>
      </c>
      <c r="H11" s="42">
        <v>132434</v>
      </c>
      <c r="I11" s="42">
        <v>149377</v>
      </c>
      <c r="J11" s="42">
        <f t="shared" si="2"/>
        <v>281811</v>
      </c>
      <c r="K11" s="42">
        <v>0</v>
      </c>
      <c r="L11" s="42">
        <v>0</v>
      </c>
      <c r="M11" s="42">
        <f t="shared" si="3"/>
        <v>0</v>
      </c>
      <c r="N11" s="42">
        <f t="shared" si="4"/>
        <v>489816</v>
      </c>
      <c r="O11" s="44">
        <f t="shared" si="5"/>
        <v>15.81206914084</v>
      </c>
    </row>
    <row r="12" spans="1:15" s="45" customFormat="1" ht="25.2" customHeight="1" x14ac:dyDescent="0.2">
      <c r="A12" s="41" t="s">
        <v>23</v>
      </c>
      <c r="B12" s="73"/>
      <c r="C12" s="42">
        <v>5796</v>
      </c>
      <c r="D12" s="43">
        <f t="shared" si="0"/>
        <v>2.0818666398471288</v>
      </c>
      <c r="E12" s="42">
        <v>99438</v>
      </c>
      <c r="F12" s="42">
        <v>68449</v>
      </c>
      <c r="G12" s="42">
        <f t="shared" si="1"/>
        <v>167887</v>
      </c>
      <c r="H12" s="42">
        <v>103506</v>
      </c>
      <c r="I12" s="42">
        <v>129618</v>
      </c>
      <c r="J12" s="42">
        <f t="shared" si="2"/>
        <v>233124</v>
      </c>
      <c r="K12" s="42">
        <v>0</v>
      </c>
      <c r="L12" s="42">
        <v>0</v>
      </c>
      <c r="M12" s="42">
        <f t="shared" si="3"/>
        <v>0</v>
      </c>
      <c r="N12" s="42">
        <f t="shared" si="4"/>
        <v>401011</v>
      </c>
      <c r="O12" s="44">
        <f t="shared" si="5"/>
        <v>12.945297128385739</v>
      </c>
    </row>
    <row r="13" spans="1:15" s="45" customFormat="1" ht="25.2" customHeight="1" x14ac:dyDescent="0.2">
      <c r="A13" s="41" t="s">
        <v>24</v>
      </c>
      <c r="B13" s="73"/>
      <c r="C13" s="42">
        <v>2695</v>
      </c>
      <c r="D13" s="43">
        <f t="shared" si="0"/>
        <v>0.96801770089510208</v>
      </c>
      <c r="E13" s="42">
        <v>97011</v>
      </c>
      <c r="F13" s="42">
        <v>65787</v>
      </c>
      <c r="G13" s="42">
        <f t="shared" si="1"/>
        <v>162798</v>
      </c>
      <c r="H13" s="42">
        <v>94876</v>
      </c>
      <c r="I13" s="42">
        <v>113063</v>
      </c>
      <c r="J13" s="42">
        <f t="shared" si="2"/>
        <v>207939</v>
      </c>
      <c r="K13" s="42">
        <v>0</v>
      </c>
      <c r="L13" s="42">
        <v>0</v>
      </c>
      <c r="M13" s="42">
        <f t="shared" si="3"/>
        <v>0</v>
      </c>
      <c r="N13" s="42">
        <f t="shared" si="4"/>
        <v>370737</v>
      </c>
      <c r="O13" s="44">
        <f t="shared" si="5"/>
        <v>11.968002427580151</v>
      </c>
    </row>
    <row r="14" spans="1:15" s="45" customFormat="1" ht="25.2" customHeight="1" x14ac:dyDescent="0.2">
      <c r="A14" s="41" t="s">
        <v>25</v>
      </c>
      <c r="B14" s="73"/>
      <c r="C14" s="42">
        <v>1269</v>
      </c>
      <c r="D14" s="43">
        <f t="shared" si="0"/>
        <v>0.45581241648826887</v>
      </c>
      <c r="E14" s="42">
        <v>104634</v>
      </c>
      <c r="F14" s="42">
        <v>56956</v>
      </c>
      <c r="G14" s="42">
        <f t="shared" si="1"/>
        <v>161590</v>
      </c>
      <c r="H14" s="42">
        <v>109031</v>
      </c>
      <c r="I14" s="42">
        <v>112186</v>
      </c>
      <c r="J14" s="42">
        <f t="shared" si="2"/>
        <v>221217</v>
      </c>
      <c r="K14" s="42">
        <v>0</v>
      </c>
      <c r="L14" s="42">
        <v>0</v>
      </c>
      <c r="M14" s="42">
        <f t="shared" si="3"/>
        <v>0</v>
      </c>
      <c r="N14" s="42">
        <f t="shared" si="4"/>
        <v>382807</v>
      </c>
      <c r="O14" s="44">
        <f t="shared" si="5"/>
        <v>12.357641954524839</v>
      </c>
    </row>
    <row r="15" spans="1:15" s="45" customFormat="1" ht="25.2" customHeight="1" x14ac:dyDescent="0.2">
      <c r="A15" s="41" t="s">
        <v>26</v>
      </c>
      <c r="B15" s="73"/>
      <c r="C15" s="42">
        <v>331</v>
      </c>
      <c r="D15" s="43">
        <f t="shared" si="0"/>
        <v>0.11889196994296058</v>
      </c>
      <c r="E15" s="42">
        <v>56882</v>
      </c>
      <c r="F15" s="42">
        <v>39319</v>
      </c>
      <c r="G15" s="42">
        <f t="shared" si="1"/>
        <v>96201</v>
      </c>
      <c r="H15" s="42">
        <v>62457</v>
      </c>
      <c r="I15" s="42">
        <v>68116</v>
      </c>
      <c r="J15" s="42">
        <f t="shared" si="2"/>
        <v>130573</v>
      </c>
      <c r="K15" s="42">
        <v>0</v>
      </c>
      <c r="L15" s="42">
        <v>0</v>
      </c>
      <c r="M15" s="42">
        <f t="shared" si="3"/>
        <v>0</v>
      </c>
      <c r="N15" s="42">
        <f t="shared" si="4"/>
        <v>226774</v>
      </c>
      <c r="O15" s="44">
        <f t="shared" si="5"/>
        <v>7.3206391121254724</v>
      </c>
    </row>
    <row r="16" spans="1:15" s="74" customFormat="1" ht="24.75" customHeight="1" x14ac:dyDescent="0.25">
      <c r="A16" s="41" t="s">
        <v>27</v>
      </c>
      <c r="B16" s="73"/>
      <c r="C16" s="42">
        <v>148</v>
      </c>
      <c r="D16" s="43">
        <f t="shared" si="0"/>
        <v>5.3160155744888721E-2</v>
      </c>
      <c r="E16" s="42">
        <v>64960</v>
      </c>
      <c r="F16" s="42">
        <v>27147</v>
      </c>
      <c r="G16" s="42">
        <f t="shared" si="1"/>
        <v>92107</v>
      </c>
      <c r="H16" s="42">
        <v>81704</v>
      </c>
      <c r="I16" s="42">
        <v>109582</v>
      </c>
      <c r="J16" s="42">
        <f t="shared" si="2"/>
        <v>191286</v>
      </c>
      <c r="K16" s="42">
        <v>0</v>
      </c>
      <c r="L16" s="42">
        <v>0</v>
      </c>
      <c r="M16" s="42">
        <f t="shared" si="3"/>
        <v>0</v>
      </c>
      <c r="N16" s="42">
        <f t="shared" si="4"/>
        <v>283393</v>
      </c>
      <c r="O16" s="44">
        <f t="shared" si="5"/>
        <v>9.1483939071611999</v>
      </c>
    </row>
    <row r="17" spans="1:15" ht="25.2" customHeight="1" thickBot="1" x14ac:dyDescent="0.3">
      <c r="A17" s="75" t="s">
        <v>11</v>
      </c>
      <c r="B17" s="76"/>
      <c r="C17" s="50">
        <f t="shared" ref="C17:O17" si="6">SUM(C8:C16)</f>
        <v>278404</v>
      </c>
      <c r="D17" s="51">
        <f t="shared" si="6"/>
        <v>100.00000000000001</v>
      </c>
      <c r="E17" s="50">
        <f t="shared" si="6"/>
        <v>861554</v>
      </c>
      <c r="F17" s="50">
        <f t="shared" si="6"/>
        <v>410852</v>
      </c>
      <c r="G17" s="50">
        <f t="shared" si="6"/>
        <v>1272406</v>
      </c>
      <c r="H17" s="50">
        <f t="shared" si="6"/>
        <v>797781</v>
      </c>
      <c r="I17" s="50">
        <f t="shared" si="6"/>
        <v>1027548</v>
      </c>
      <c r="J17" s="50">
        <f t="shared" si="6"/>
        <v>1825329</v>
      </c>
      <c r="K17" s="50">
        <f t="shared" si="6"/>
        <v>0</v>
      </c>
      <c r="L17" s="50">
        <f t="shared" si="6"/>
        <v>0</v>
      </c>
      <c r="M17" s="50">
        <f t="shared" si="6"/>
        <v>0</v>
      </c>
      <c r="N17" s="50">
        <f t="shared" si="6"/>
        <v>3097735</v>
      </c>
      <c r="O17" s="52">
        <f t="shared" si="6"/>
        <v>100</v>
      </c>
    </row>
    <row r="18" spans="1:15" x14ac:dyDescent="0.25">
      <c r="A18" s="22"/>
    </row>
    <row r="25" spans="1:15" ht="15.6" customHeight="1" x14ac:dyDescent="0.25"/>
    <row r="29" spans="1:15" ht="21" customHeight="1" x14ac:dyDescent="0.25"/>
  </sheetData>
  <mergeCells count="7">
    <mergeCell ref="A1:O1"/>
    <mergeCell ref="A2:O2"/>
    <mergeCell ref="A4:O4"/>
    <mergeCell ref="A5:A6"/>
    <mergeCell ref="E5:G5"/>
    <mergeCell ref="H5:J5"/>
    <mergeCell ref="K5:M5"/>
  </mergeCells>
  <printOptions horizontalCentered="1"/>
  <pageMargins left="0.59055118110236227" right="0.59055118110236227" top="1.7322834645669292" bottom="0.78740157480314965" header="0" footer="0"/>
  <pageSetup paperSize="9" scale="7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E89"/>
  <sheetViews>
    <sheetView view="pageBreakPreview" topLeftCell="G31" zoomScale="76" zoomScaleNormal="80" zoomScaleSheetLayoutView="76" workbookViewId="0">
      <selection sqref="A1:V1"/>
    </sheetView>
  </sheetViews>
  <sheetFormatPr defaultColWidth="26.33203125" defaultRowHeight="13.2" x14ac:dyDescent="0.25"/>
  <cols>
    <col min="1" max="1" width="4.6640625" style="275" customWidth="1"/>
    <col min="2" max="2" width="24.6640625" style="276" customWidth="1"/>
    <col min="3" max="19" width="9.6640625" style="124" customWidth="1"/>
    <col min="20" max="20" width="9.33203125" style="124" customWidth="1"/>
    <col min="21" max="21" width="11.6640625" style="124" bestFit="1" customWidth="1"/>
    <col min="22" max="22" width="11.6640625" style="124" customWidth="1"/>
    <col min="23" max="24" width="26.33203125" style="124" customWidth="1"/>
    <col min="25" max="16384" width="26.33203125" style="1"/>
  </cols>
  <sheetData>
    <row r="1" spans="1:31" s="246" customFormat="1" ht="60" customHeight="1" x14ac:dyDescent="0.25">
      <c r="A1" s="640"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41"/>
      <c r="C1" s="641"/>
      <c r="D1" s="641"/>
      <c r="E1" s="641"/>
      <c r="F1" s="641"/>
      <c r="G1" s="641"/>
      <c r="H1" s="641"/>
      <c r="I1" s="641"/>
      <c r="J1" s="641"/>
      <c r="K1" s="641"/>
      <c r="L1" s="641"/>
      <c r="M1" s="641"/>
      <c r="N1" s="641"/>
      <c r="O1" s="641"/>
      <c r="P1" s="641"/>
      <c r="Q1" s="641"/>
      <c r="R1" s="641"/>
      <c r="S1" s="641"/>
      <c r="T1" s="641"/>
      <c r="U1" s="641"/>
      <c r="V1" s="641"/>
      <c r="W1" s="325"/>
      <c r="X1" s="325"/>
      <c r="Y1" s="325"/>
      <c r="Z1" s="325"/>
      <c r="AA1" s="325"/>
      <c r="AB1" s="325"/>
      <c r="AC1" s="325"/>
      <c r="AD1" s="325"/>
      <c r="AE1" s="325"/>
    </row>
    <row r="2" spans="1:31" s="127" customFormat="1" ht="21.9" customHeight="1" x14ac:dyDescent="0.25">
      <c r="A2" s="642" t="s">
        <v>28</v>
      </c>
      <c r="B2" s="643"/>
      <c r="C2" s="643"/>
      <c r="D2" s="643"/>
      <c r="E2" s="643"/>
      <c r="F2" s="643"/>
      <c r="G2" s="643"/>
      <c r="H2" s="643"/>
      <c r="I2" s="643"/>
      <c r="J2" s="643"/>
      <c r="K2" s="643"/>
      <c r="L2" s="643"/>
      <c r="M2" s="643"/>
      <c r="N2" s="643"/>
      <c r="O2" s="643"/>
      <c r="P2" s="643"/>
      <c r="Q2" s="643"/>
      <c r="R2" s="643"/>
      <c r="S2" s="643"/>
      <c r="T2" s="643"/>
      <c r="U2" s="643"/>
      <c r="V2" s="644"/>
    </row>
    <row r="3" spans="1:31" s="127" customFormat="1" ht="21.9" customHeight="1" x14ac:dyDescent="0.3">
      <c r="A3" s="645" t="s">
        <v>234</v>
      </c>
      <c r="B3" s="646"/>
      <c r="C3" s="646"/>
      <c r="D3" s="646"/>
      <c r="E3" s="646"/>
      <c r="F3" s="646"/>
      <c r="G3" s="646"/>
      <c r="H3" s="646"/>
      <c r="I3" s="646"/>
      <c r="J3" s="646"/>
      <c r="K3" s="646"/>
      <c r="L3" s="646"/>
      <c r="M3" s="646"/>
      <c r="N3" s="646"/>
      <c r="O3" s="646"/>
      <c r="P3" s="646"/>
      <c r="Q3" s="646"/>
      <c r="R3" s="646"/>
      <c r="S3" s="646"/>
      <c r="T3" s="646"/>
      <c r="U3" s="646"/>
      <c r="V3" s="647"/>
    </row>
    <row r="4" spans="1:31" s="247" customFormat="1" ht="12" customHeight="1" x14ac:dyDescent="0.3">
      <c r="C4" s="248"/>
      <c r="D4" s="248"/>
      <c r="E4" s="249"/>
      <c r="F4" s="249"/>
      <c r="G4" s="249"/>
      <c r="H4" s="249"/>
      <c r="I4" s="249"/>
      <c r="J4" s="249"/>
      <c r="K4" s="249"/>
      <c r="L4" s="249"/>
      <c r="M4" s="249"/>
      <c r="N4" s="249"/>
      <c r="O4" s="249"/>
      <c r="P4" s="249"/>
      <c r="Q4" s="249"/>
      <c r="R4" s="249"/>
      <c r="S4" s="249"/>
      <c r="T4" s="249"/>
      <c r="U4" s="249"/>
    </row>
    <row r="5" spans="1:31" s="247" customFormat="1" ht="18.899999999999999" customHeight="1" thickBot="1" x14ac:dyDescent="0.35">
      <c r="A5" s="648" t="s">
        <v>244</v>
      </c>
      <c r="B5" s="649"/>
      <c r="C5" s="250"/>
      <c r="D5" s="250"/>
      <c r="E5" s="251"/>
      <c r="F5" s="251"/>
      <c r="G5" s="251"/>
      <c r="H5" s="251"/>
      <c r="I5" s="251"/>
      <c r="J5" s="251"/>
      <c r="K5" s="251"/>
      <c r="L5" s="251"/>
      <c r="M5" s="251"/>
      <c r="N5" s="251"/>
      <c r="O5" s="251"/>
      <c r="P5" s="251"/>
      <c r="Q5" s="251"/>
      <c r="R5" s="251"/>
      <c r="S5" s="251"/>
      <c r="T5" s="251"/>
      <c r="U5" s="251"/>
    </row>
    <row r="6" spans="1:31" s="247" customFormat="1" ht="27.9" customHeight="1" x14ac:dyDescent="0.3">
      <c r="A6" s="650" t="s">
        <v>32</v>
      </c>
      <c r="B6" s="651"/>
      <c r="C6" s="573" t="s">
        <v>225</v>
      </c>
      <c r="D6" s="656"/>
      <c r="E6" s="656"/>
      <c r="F6" s="656"/>
      <c r="G6" s="656"/>
      <c r="H6" s="656"/>
      <c r="I6" s="656"/>
      <c r="J6" s="656"/>
      <c r="K6" s="656"/>
      <c r="L6" s="656"/>
      <c r="M6" s="656"/>
      <c r="N6" s="656"/>
      <c r="O6" s="656"/>
      <c r="P6" s="656"/>
      <c r="Q6" s="656"/>
      <c r="R6" s="656"/>
      <c r="S6" s="656"/>
      <c r="T6" s="657"/>
      <c r="U6" s="658" t="s">
        <v>11</v>
      </c>
      <c r="V6" s="659"/>
    </row>
    <row r="7" spans="1:31" ht="51" customHeight="1" x14ac:dyDescent="0.25">
      <c r="A7" s="652"/>
      <c r="B7" s="653"/>
      <c r="C7" s="662" t="s">
        <v>19</v>
      </c>
      <c r="D7" s="663"/>
      <c r="E7" s="662" t="s">
        <v>226</v>
      </c>
      <c r="F7" s="663"/>
      <c r="G7" s="662" t="s">
        <v>227</v>
      </c>
      <c r="H7" s="663"/>
      <c r="I7" s="662" t="s">
        <v>228</v>
      </c>
      <c r="J7" s="663"/>
      <c r="K7" s="662" t="s">
        <v>229</v>
      </c>
      <c r="L7" s="663"/>
      <c r="M7" s="662" t="s">
        <v>230</v>
      </c>
      <c r="N7" s="663"/>
      <c r="O7" s="662" t="s">
        <v>231</v>
      </c>
      <c r="P7" s="663"/>
      <c r="Q7" s="662" t="s">
        <v>232</v>
      </c>
      <c r="R7" s="663"/>
      <c r="S7" s="662" t="s">
        <v>233</v>
      </c>
      <c r="T7" s="663"/>
      <c r="U7" s="660"/>
      <c r="V7" s="661"/>
      <c r="W7" s="1"/>
      <c r="X7" s="1"/>
    </row>
    <row r="8" spans="1:31" ht="39.9" customHeight="1" x14ac:dyDescent="0.25">
      <c r="A8" s="654"/>
      <c r="B8" s="655"/>
      <c r="C8" s="326" t="s">
        <v>9</v>
      </c>
      <c r="D8" s="327" t="s">
        <v>10</v>
      </c>
      <c r="E8" s="326" t="s">
        <v>9</v>
      </c>
      <c r="F8" s="327" t="s">
        <v>10</v>
      </c>
      <c r="G8" s="326" t="s">
        <v>9</v>
      </c>
      <c r="H8" s="327" t="s">
        <v>10</v>
      </c>
      <c r="I8" s="326" t="s">
        <v>9</v>
      </c>
      <c r="J8" s="327" t="s">
        <v>10</v>
      </c>
      <c r="K8" s="326" t="s">
        <v>9</v>
      </c>
      <c r="L8" s="327" t="s">
        <v>10</v>
      </c>
      <c r="M8" s="326" t="s">
        <v>9</v>
      </c>
      <c r="N8" s="327" t="s">
        <v>10</v>
      </c>
      <c r="O8" s="326" t="s">
        <v>9</v>
      </c>
      <c r="P8" s="327" t="s">
        <v>10</v>
      </c>
      <c r="Q8" s="326" t="s">
        <v>9</v>
      </c>
      <c r="R8" s="327" t="s">
        <v>10</v>
      </c>
      <c r="S8" s="326" t="s">
        <v>9</v>
      </c>
      <c r="T8" s="328" t="s">
        <v>10</v>
      </c>
      <c r="U8" s="326" t="s">
        <v>9</v>
      </c>
      <c r="V8" s="329" t="s">
        <v>10</v>
      </c>
      <c r="W8" s="1"/>
      <c r="X8" s="1"/>
    </row>
    <row r="9" spans="1:31" s="257" customFormat="1" ht="33" customHeight="1" x14ac:dyDescent="0.35">
      <c r="A9" s="211" t="s">
        <v>196</v>
      </c>
      <c r="B9" s="330"/>
      <c r="C9" s="467">
        <f t="shared" ref="C9:T9" si="0">C10</f>
        <v>8651</v>
      </c>
      <c r="D9" s="467">
        <f t="shared" si="0"/>
        <v>4256</v>
      </c>
      <c r="E9" s="467">
        <f t="shared" si="0"/>
        <v>7379</v>
      </c>
      <c r="F9" s="467">
        <f t="shared" si="0"/>
        <v>2592</v>
      </c>
      <c r="G9" s="467">
        <f t="shared" si="0"/>
        <v>7770</v>
      </c>
      <c r="H9" s="467">
        <f t="shared" si="0"/>
        <v>3061</v>
      </c>
      <c r="I9" s="467">
        <f t="shared" si="0"/>
        <v>9158</v>
      </c>
      <c r="J9" s="467">
        <f t="shared" si="0"/>
        <v>5415</v>
      </c>
      <c r="K9" s="467">
        <f t="shared" si="0"/>
        <v>5107</v>
      </c>
      <c r="L9" s="467">
        <f t="shared" si="0"/>
        <v>6453</v>
      </c>
      <c r="M9" s="467">
        <f t="shared" si="0"/>
        <v>4347</v>
      </c>
      <c r="N9" s="467">
        <f t="shared" si="0"/>
        <v>6931</v>
      </c>
      <c r="O9" s="467">
        <f t="shared" si="0"/>
        <v>4866</v>
      </c>
      <c r="P9" s="467">
        <f t="shared" si="0"/>
        <v>8457</v>
      </c>
      <c r="Q9" s="467">
        <f t="shared" si="0"/>
        <v>3250</v>
      </c>
      <c r="R9" s="467">
        <f t="shared" si="0"/>
        <v>4365</v>
      </c>
      <c r="S9" s="467">
        <f t="shared" si="0"/>
        <v>9144</v>
      </c>
      <c r="T9" s="467">
        <f t="shared" si="0"/>
        <v>4085</v>
      </c>
      <c r="U9" s="467">
        <f t="shared" ref="U9:V41" si="1">C9+E9+G9+I9+K9+M9+O9+Q9+S9</f>
        <v>59672</v>
      </c>
      <c r="V9" s="468">
        <f t="shared" si="1"/>
        <v>45615</v>
      </c>
      <c r="W9" s="258"/>
    </row>
    <row r="10" spans="1:31" ht="18" customHeight="1" x14ac:dyDescent="0.35">
      <c r="A10" s="331"/>
      <c r="B10" s="308" t="s">
        <v>35</v>
      </c>
      <c r="C10" s="469">
        <v>8651</v>
      </c>
      <c r="D10" s="470">
        <v>4256</v>
      </c>
      <c r="E10" s="470">
        <v>7379</v>
      </c>
      <c r="F10" s="470">
        <v>2592</v>
      </c>
      <c r="G10" s="470">
        <v>7770</v>
      </c>
      <c r="H10" s="470">
        <v>3061</v>
      </c>
      <c r="I10" s="470">
        <v>9158</v>
      </c>
      <c r="J10" s="470">
        <v>5415</v>
      </c>
      <c r="K10" s="470">
        <v>5107</v>
      </c>
      <c r="L10" s="470">
        <v>6453</v>
      </c>
      <c r="M10" s="470">
        <v>4347</v>
      </c>
      <c r="N10" s="470">
        <v>6931</v>
      </c>
      <c r="O10" s="470">
        <v>4866</v>
      </c>
      <c r="P10" s="470">
        <v>8457</v>
      </c>
      <c r="Q10" s="470">
        <v>3250</v>
      </c>
      <c r="R10" s="470">
        <v>4365</v>
      </c>
      <c r="S10" s="470">
        <v>9144</v>
      </c>
      <c r="T10" s="470">
        <v>4085</v>
      </c>
      <c r="U10" s="469">
        <f t="shared" si="1"/>
        <v>59672</v>
      </c>
      <c r="V10" s="471">
        <f t="shared" si="1"/>
        <v>45615</v>
      </c>
      <c r="W10" s="1"/>
      <c r="X10" s="1"/>
    </row>
    <row r="11" spans="1:31" ht="33" customHeight="1" x14ac:dyDescent="0.35">
      <c r="A11" s="211" t="s">
        <v>36</v>
      </c>
      <c r="B11" s="332"/>
      <c r="C11" s="472">
        <f>C12+C16+C19+C23+C30+C39</f>
        <v>54398</v>
      </c>
      <c r="D11" s="472">
        <f t="shared" ref="D11:V11" si="2">D12+D16+D19+D23+D30+D39</f>
        <v>22593</v>
      </c>
      <c r="E11" s="472">
        <f t="shared" si="2"/>
        <v>53746</v>
      </c>
      <c r="F11" s="472">
        <f t="shared" si="2"/>
        <v>18040</v>
      </c>
      <c r="G11" s="472">
        <f t="shared" si="2"/>
        <v>66656</v>
      </c>
      <c r="H11" s="472">
        <f t="shared" si="2"/>
        <v>19684</v>
      </c>
      <c r="I11" s="472">
        <f t="shared" si="2"/>
        <v>101870</v>
      </c>
      <c r="J11" s="472">
        <f t="shared" si="2"/>
        <v>33898</v>
      </c>
      <c r="K11" s="472">
        <f t="shared" si="2"/>
        <v>68669</v>
      </c>
      <c r="L11" s="472">
        <f t="shared" si="2"/>
        <v>43115</v>
      </c>
      <c r="M11" s="472">
        <f t="shared" si="2"/>
        <v>65902</v>
      </c>
      <c r="N11" s="472">
        <f t="shared" si="2"/>
        <v>42696</v>
      </c>
      <c r="O11" s="472">
        <f t="shared" si="2"/>
        <v>75182</v>
      </c>
      <c r="P11" s="472">
        <f t="shared" si="2"/>
        <v>37681</v>
      </c>
      <c r="Q11" s="472">
        <f t="shared" si="2"/>
        <v>38892</v>
      </c>
      <c r="R11" s="472">
        <f t="shared" si="2"/>
        <v>30492</v>
      </c>
      <c r="S11" s="472">
        <f t="shared" si="2"/>
        <v>48801</v>
      </c>
      <c r="T11" s="472">
        <f t="shared" si="2"/>
        <v>19017</v>
      </c>
      <c r="U11" s="472">
        <f t="shared" si="2"/>
        <v>574116</v>
      </c>
      <c r="V11" s="473">
        <f t="shared" si="2"/>
        <v>267216</v>
      </c>
      <c r="W11" s="1"/>
      <c r="X11" s="1"/>
    </row>
    <row r="12" spans="1:31" s="257" customFormat="1" ht="24" customHeight="1" x14ac:dyDescent="0.35">
      <c r="A12" s="218" t="s">
        <v>37</v>
      </c>
      <c r="B12" s="333"/>
      <c r="C12" s="474">
        <f t="shared" ref="C12:T12" si="3">SUM(C13:C15)</f>
        <v>13715</v>
      </c>
      <c r="D12" s="474">
        <f t="shared" si="3"/>
        <v>6179</v>
      </c>
      <c r="E12" s="474">
        <f t="shared" si="3"/>
        <v>14481</v>
      </c>
      <c r="F12" s="474">
        <f t="shared" si="3"/>
        <v>5173</v>
      </c>
      <c r="G12" s="474">
        <f t="shared" si="3"/>
        <v>18317</v>
      </c>
      <c r="H12" s="474">
        <f t="shared" si="3"/>
        <v>5630</v>
      </c>
      <c r="I12" s="474">
        <f t="shared" si="3"/>
        <v>27771</v>
      </c>
      <c r="J12" s="474">
        <f t="shared" si="3"/>
        <v>8410</v>
      </c>
      <c r="K12" s="474">
        <f t="shared" si="3"/>
        <v>18920</v>
      </c>
      <c r="L12" s="474">
        <f t="shared" si="3"/>
        <v>10938</v>
      </c>
      <c r="M12" s="474">
        <f t="shared" si="3"/>
        <v>19961</v>
      </c>
      <c r="N12" s="474">
        <f t="shared" si="3"/>
        <v>13585</v>
      </c>
      <c r="O12" s="474">
        <f t="shared" si="3"/>
        <v>21678</v>
      </c>
      <c r="P12" s="474">
        <f t="shared" si="3"/>
        <v>11455</v>
      </c>
      <c r="Q12" s="474">
        <f t="shared" si="3"/>
        <v>9333</v>
      </c>
      <c r="R12" s="474">
        <f t="shared" si="3"/>
        <v>8247</v>
      </c>
      <c r="S12" s="474">
        <f t="shared" si="3"/>
        <v>23320</v>
      </c>
      <c r="T12" s="474">
        <f t="shared" si="3"/>
        <v>5803</v>
      </c>
      <c r="U12" s="474">
        <f t="shared" si="1"/>
        <v>167496</v>
      </c>
      <c r="V12" s="475">
        <f t="shared" si="1"/>
        <v>75420</v>
      </c>
    </row>
    <row r="13" spans="1:31" s="257" customFormat="1" ht="18" customHeight="1" x14ac:dyDescent="0.35">
      <c r="A13" s="334"/>
      <c r="B13" s="215" t="s">
        <v>37</v>
      </c>
      <c r="C13" s="469">
        <v>7183</v>
      </c>
      <c r="D13" s="470">
        <v>3513</v>
      </c>
      <c r="E13" s="470">
        <v>7625</v>
      </c>
      <c r="F13" s="470">
        <v>2791</v>
      </c>
      <c r="G13" s="470">
        <v>9638</v>
      </c>
      <c r="H13" s="470">
        <v>3124</v>
      </c>
      <c r="I13" s="470">
        <v>13625</v>
      </c>
      <c r="J13" s="470">
        <v>4422</v>
      </c>
      <c r="K13" s="470">
        <v>9467</v>
      </c>
      <c r="L13" s="470">
        <v>5087</v>
      </c>
      <c r="M13" s="470">
        <v>9157</v>
      </c>
      <c r="N13" s="470">
        <v>6892</v>
      </c>
      <c r="O13" s="470">
        <v>10282</v>
      </c>
      <c r="P13" s="470">
        <v>5338</v>
      </c>
      <c r="Q13" s="470">
        <v>4910</v>
      </c>
      <c r="R13" s="470">
        <v>5311</v>
      </c>
      <c r="S13" s="470">
        <v>16452</v>
      </c>
      <c r="T13" s="470">
        <v>3271</v>
      </c>
      <c r="U13" s="469">
        <f t="shared" si="1"/>
        <v>88339</v>
      </c>
      <c r="V13" s="471">
        <f t="shared" si="1"/>
        <v>39749</v>
      </c>
    </row>
    <row r="14" spans="1:31" ht="18" customHeight="1" x14ac:dyDescent="0.35">
      <c r="A14" s="334"/>
      <c r="B14" s="215" t="s">
        <v>38</v>
      </c>
      <c r="C14" s="469">
        <v>2693</v>
      </c>
      <c r="D14" s="470">
        <v>1089</v>
      </c>
      <c r="E14" s="470">
        <v>2675</v>
      </c>
      <c r="F14" s="470">
        <v>876</v>
      </c>
      <c r="G14" s="470">
        <v>3567</v>
      </c>
      <c r="H14" s="470">
        <v>1097</v>
      </c>
      <c r="I14" s="470">
        <v>5734</v>
      </c>
      <c r="J14" s="470">
        <v>1807</v>
      </c>
      <c r="K14" s="470">
        <v>3456</v>
      </c>
      <c r="L14" s="470">
        <v>2693</v>
      </c>
      <c r="M14" s="470">
        <v>4080</v>
      </c>
      <c r="N14" s="470">
        <v>2140</v>
      </c>
      <c r="O14" s="470">
        <v>4679</v>
      </c>
      <c r="P14" s="470">
        <v>2251</v>
      </c>
      <c r="Q14" s="470">
        <v>2748</v>
      </c>
      <c r="R14" s="470">
        <v>1137</v>
      </c>
      <c r="S14" s="470">
        <v>3430</v>
      </c>
      <c r="T14" s="470">
        <v>1538</v>
      </c>
      <c r="U14" s="469">
        <f t="shared" si="1"/>
        <v>33062</v>
      </c>
      <c r="V14" s="471">
        <f t="shared" si="1"/>
        <v>14628</v>
      </c>
      <c r="W14" s="1"/>
      <c r="X14" s="1"/>
    </row>
    <row r="15" spans="1:31" ht="18" customHeight="1" x14ac:dyDescent="0.35">
      <c r="A15" s="334"/>
      <c r="B15" s="215" t="s">
        <v>39</v>
      </c>
      <c r="C15" s="469">
        <v>3839</v>
      </c>
      <c r="D15" s="470">
        <v>1577</v>
      </c>
      <c r="E15" s="470">
        <v>4181</v>
      </c>
      <c r="F15" s="470">
        <v>1506</v>
      </c>
      <c r="G15" s="470">
        <v>5112</v>
      </c>
      <c r="H15" s="470">
        <v>1409</v>
      </c>
      <c r="I15" s="470">
        <v>8412</v>
      </c>
      <c r="J15" s="470">
        <v>2181</v>
      </c>
      <c r="K15" s="470">
        <v>5997</v>
      </c>
      <c r="L15" s="470">
        <v>3158</v>
      </c>
      <c r="M15" s="470">
        <v>6724</v>
      </c>
      <c r="N15" s="470">
        <v>4553</v>
      </c>
      <c r="O15" s="470">
        <v>6717</v>
      </c>
      <c r="P15" s="470">
        <v>3866</v>
      </c>
      <c r="Q15" s="470">
        <v>1675</v>
      </c>
      <c r="R15" s="470">
        <v>1799</v>
      </c>
      <c r="S15" s="470">
        <v>3438</v>
      </c>
      <c r="T15" s="470">
        <v>994</v>
      </c>
      <c r="U15" s="469">
        <f t="shared" si="1"/>
        <v>46095</v>
      </c>
      <c r="V15" s="471">
        <f t="shared" si="1"/>
        <v>21043</v>
      </c>
      <c r="W15" s="1"/>
      <c r="X15" s="1"/>
    </row>
    <row r="16" spans="1:31" s="257" customFormat="1" ht="24" customHeight="1" x14ac:dyDescent="0.35">
      <c r="A16" s="218" t="s">
        <v>40</v>
      </c>
      <c r="B16" s="333"/>
      <c r="C16" s="474">
        <f t="shared" ref="C16:T16" si="4">C17+C18</f>
        <v>7758</v>
      </c>
      <c r="D16" s="474">
        <f t="shared" si="4"/>
        <v>2748</v>
      </c>
      <c r="E16" s="474">
        <f t="shared" si="4"/>
        <v>7071</v>
      </c>
      <c r="F16" s="474">
        <f t="shared" si="4"/>
        <v>2049</v>
      </c>
      <c r="G16" s="474">
        <f t="shared" si="4"/>
        <v>8484</v>
      </c>
      <c r="H16" s="474">
        <f t="shared" si="4"/>
        <v>2365</v>
      </c>
      <c r="I16" s="474">
        <f t="shared" si="4"/>
        <v>11998</v>
      </c>
      <c r="J16" s="474">
        <f t="shared" si="4"/>
        <v>4263</v>
      </c>
      <c r="K16" s="474">
        <f t="shared" si="4"/>
        <v>6406</v>
      </c>
      <c r="L16" s="474">
        <f t="shared" si="4"/>
        <v>5415</v>
      </c>
      <c r="M16" s="474">
        <f t="shared" si="4"/>
        <v>7002</v>
      </c>
      <c r="N16" s="474">
        <f t="shared" si="4"/>
        <v>4526</v>
      </c>
      <c r="O16" s="474">
        <f t="shared" si="4"/>
        <v>11277</v>
      </c>
      <c r="P16" s="474">
        <f t="shared" si="4"/>
        <v>4945</v>
      </c>
      <c r="Q16" s="474">
        <f t="shared" si="4"/>
        <v>7523</v>
      </c>
      <c r="R16" s="474">
        <f t="shared" si="4"/>
        <v>4087</v>
      </c>
      <c r="S16" s="474">
        <f t="shared" si="4"/>
        <v>5019</v>
      </c>
      <c r="T16" s="474">
        <f t="shared" si="4"/>
        <v>1757</v>
      </c>
      <c r="U16" s="474">
        <f t="shared" si="1"/>
        <v>72538</v>
      </c>
      <c r="V16" s="475">
        <f t="shared" si="1"/>
        <v>32155</v>
      </c>
    </row>
    <row r="17" spans="1:24" ht="18" customHeight="1" x14ac:dyDescent="0.35">
      <c r="A17" s="334"/>
      <c r="B17" s="215" t="s">
        <v>41</v>
      </c>
      <c r="C17" s="469">
        <v>4579</v>
      </c>
      <c r="D17" s="470">
        <v>1468</v>
      </c>
      <c r="E17" s="470">
        <v>4371</v>
      </c>
      <c r="F17" s="470">
        <v>1114</v>
      </c>
      <c r="G17" s="470">
        <v>5119</v>
      </c>
      <c r="H17" s="470">
        <v>1257</v>
      </c>
      <c r="I17" s="470">
        <v>7735</v>
      </c>
      <c r="J17" s="470">
        <v>2576</v>
      </c>
      <c r="K17" s="470">
        <v>4341</v>
      </c>
      <c r="L17" s="470">
        <v>2810</v>
      </c>
      <c r="M17" s="470">
        <v>4862</v>
      </c>
      <c r="N17" s="470">
        <v>2367</v>
      </c>
      <c r="O17" s="470">
        <v>8126</v>
      </c>
      <c r="P17" s="470">
        <v>3450</v>
      </c>
      <c r="Q17" s="470">
        <v>5277</v>
      </c>
      <c r="R17" s="470">
        <v>2121</v>
      </c>
      <c r="S17" s="470">
        <v>4885</v>
      </c>
      <c r="T17" s="470">
        <v>1588</v>
      </c>
      <c r="U17" s="469">
        <f t="shared" si="1"/>
        <v>49295</v>
      </c>
      <c r="V17" s="471">
        <f t="shared" si="1"/>
        <v>18751</v>
      </c>
      <c r="W17" s="1"/>
      <c r="X17" s="1"/>
    </row>
    <row r="18" spans="1:24" ht="18" customHeight="1" x14ac:dyDescent="0.35">
      <c r="A18" s="334"/>
      <c r="B18" s="215" t="s">
        <v>42</v>
      </c>
      <c r="C18" s="469">
        <v>3179</v>
      </c>
      <c r="D18" s="470">
        <v>1280</v>
      </c>
      <c r="E18" s="470">
        <v>2700</v>
      </c>
      <c r="F18" s="470">
        <v>935</v>
      </c>
      <c r="G18" s="470">
        <v>3365</v>
      </c>
      <c r="H18" s="470">
        <v>1108</v>
      </c>
      <c r="I18" s="470">
        <v>4263</v>
      </c>
      <c r="J18" s="470">
        <v>1687</v>
      </c>
      <c r="K18" s="470">
        <v>2065</v>
      </c>
      <c r="L18" s="470">
        <v>2605</v>
      </c>
      <c r="M18" s="470">
        <v>2140</v>
      </c>
      <c r="N18" s="470">
        <v>2159</v>
      </c>
      <c r="O18" s="470">
        <v>3151</v>
      </c>
      <c r="P18" s="470">
        <v>1495</v>
      </c>
      <c r="Q18" s="470">
        <v>2246</v>
      </c>
      <c r="R18" s="470">
        <v>1966</v>
      </c>
      <c r="S18" s="470">
        <v>134</v>
      </c>
      <c r="T18" s="470">
        <v>169</v>
      </c>
      <c r="U18" s="469">
        <f t="shared" si="1"/>
        <v>23243</v>
      </c>
      <c r="V18" s="471">
        <f t="shared" si="1"/>
        <v>13404</v>
      </c>
      <c r="W18" s="1"/>
      <c r="X18" s="1"/>
    </row>
    <row r="19" spans="1:24" ht="24" customHeight="1" x14ac:dyDescent="0.35">
      <c r="A19" s="218" t="s">
        <v>43</v>
      </c>
      <c r="B19" s="333"/>
      <c r="C19" s="474">
        <f t="shared" ref="C19:T19" si="5">SUM(C20:C22)</f>
        <v>7250</v>
      </c>
      <c r="D19" s="474">
        <f t="shared" si="5"/>
        <v>3131</v>
      </c>
      <c r="E19" s="474">
        <f t="shared" si="5"/>
        <v>7377</v>
      </c>
      <c r="F19" s="474">
        <f t="shared" si="5"/>
        <v>2451</v>
      </c>
      <c r="G19" s="474">
        <f t="shared" si="5"/>
        <v>9943</v>
      </c>
      <c r="H19" s="474">
        <f t="shared" si="5"/>
        <v>3124</v>
      </c>
      <c r="I19" s="474">
        <f t="shared" si="5"/>
        <v>16431</v>
      </c>
      <c r="J19" s="474">
        <f t="shared" si="5"/>
        <v>6175</v>
      </c>
      <c r="K19" s="474">
        <f t="shared" si="5"/>
        <v>11183</v>
      </c>
      <c r="L19" s="474">
        <f t="shared" si="5"/>
        <v>7208</v>
      </c>
      <c r="M19" s="474">
        <f t="shared" si="5"/>
        <v>9266</v>
      </c>
      <c r="N19" s="474">
        <f t="shared" si="5"/>
        <v>6568</v>
      </c>
      <c r="O19" s="474">
        <f t="shared" si="5"/>
        <v>9488</v>
      </c>
      <c r="P19" s="474">
        <f t="shared" si="5"/>
        <v>4643</v>
      </c>
      <c r="Q19" s="474">
        <f t="shared" si="5"/>
        <v>5124</v>
      </c>
      <c r="R19" s="474">
        <f t="shared" si="5"/>
        <v>4621</v>
      </c>
      <c r="S19" s="474">
        <f t="shared" si="5"/>
        <v>1570</v>
      </c>
      <c r="T19" s="474">
        <f t="shared" si="5"/>
        <v>1090</v>
      </c>
      <c r="U19" s="474">
        <f t="shared" si="1"/>
        <v>77632</v>
      </c>
      <c r="V19" s="475">
        <f t="shared" si="1"/>
        <v>39011</v>
      </c>
      <c r="W19" s="1"/>
      <c r="X19" s="1"/>
    </row>
    <row r="20" spans="1:24" ht="18" customHeight="1" x14ac:dyDescent="0.35">
      <c r="A20" s="334"/>
      <c r="B20" s="217" t="s">
        <v>44</v>
      </c>
      <c r="C20" s="469">
        <v>3369</v>
      </c>
      <c r="D20" s="470">
        <v>1553</v>
      </c>
      <c r="E20" s="470">
        <v>3561</v>
      </c>
      <c r="F20" s="470">
        <v>1267</v>
      </c>
      <c r="G20" s="470">
        <v>5034</v>
      </c>
      <c r="H20" s="470">
        <v>1669</v>
      </c>
      <c r="I20" s="470">
        <v>8954</v>
      </c>
      <c r="J20" s="470">
        <v>3339</v>
      </c>
      <c r="K20" s="470">
        <v>5185</v>
      </c>
      <c r="L20" s="470">
        <v>3743</v>
      </c>
      <c r="M20" s="470">
        <v>4581</v>
      </c>
      <c r="N20" s="470">
        <v>3428</v>
      </c>
      <c r="O20" s="470">
        <v>5741</v>
      </c>
      <c r="P20" s="470">
        <v>2537</v>
      </c>
      <c r="Q20" s="470">
        <v>2133</v>
      </c>
      <c r="R20" s="470">
        <v>3282</v>
      </c>
      <c r="S20" s="470">
        <v>1547</v>
      </c>
      <c r="T20" s="470">
        <v>935</v>
      </c>
      <c r="U20" s="469">
        <f t="shared" si="1"/>
        <v>40105</v>
      </c>
      <c r="V20" s="471">
        <f t="shared" si="1"/>
        <v>21753</v>
      </c>
      <c r="W20" s="1"/>
      <c r="X20" s="1"/>
    </row>
    <row r="21" spans="1:24" ht="18" customHeight="1" x14ac:dyDescent="0.35">
      <c r="A21" s="334"/>
      <c r="B21" s="215" t="s">
        <v>45</v>
      </c>
      <c r="C21" s="469">
        <v>2128</v>
      </c>
      <c r="D21" s="470">
        <v>866</v>
      </c>
      <c r="E21" s="470">
        <v>2200</v>
      </c>
      <c r="F21" s="470">
        <v>611</v>
      </c>
      <c r="G21" s="470">
        <v>3119</v>
      </c>
      <c r="H21" s="470">
        <v>836</v>
      </c>
      <c r="I21" s="470">
        <v>4884</v>
      </c>
      <c r="J21" s="470">
        <v>1432</v>
      </c>
      <c r="K21" s="470">
        <v>4048</v>
      </c>
      <c r="L21" s="470">
        <v>2265</v>
      </c>
      <c r="M21" s="470">
        <v>3285</v>
      </c>
      <c r="N21" s="470">
        <v>1913</v>
      </c>
      <c r="O21" s="470">
        <v>2574</v>
      </c>
      <c r="P21" s="470">
        <v>1460</v>
      </c>
      <c r="Q21" s="470">
        <v>1893</v>
      </c>
      <c r="R21" s="470">
        <v>957</v>
      </c>
      <c r="S21" s="470">
        <v>23</v>
      </c>
      <c r="T21" s="470">
        <v>155</v>
      </c>
      <c r="U21" s="469">
        <f t="shared" si="1"/>
        <v>24154</v>
      </c>
      <c r="V21" s="471">
        <f t="shared" si="1"/>
        <v>10495</v>
      </c>
      <c r="W21" s="1"/>
      <c r="X21" s="1"/>
    </row>
    <row r="22" spans="1:24" ht="18" customHeight="1" x14ac:dyDescent="0.35">
      <c r="A22" s="334"/>
      <c r="B22" s="215" t="s">
        <v>46</v>
      </c>
      <c r="C22" s="469">
        <v>1753</v>
      </c>
      <c r="D22" s="470">
        <v>712</v>
      </c>
      <c r="E22" s="470">
        <v>1616</v>
      </c>
      <c r="F22" s="470">
        <v>573</v>
      </c>
      <c r="G22" s="470">
        <v>1790</v>
      </c>
      <c r="H22" s="470">
        <v>619</v>
      </c>
      <c r="I22" s="470">
        <v>2593</v>
      </c>
      <c r="J22" s="470">
        <v>1404</v>
      </c>
      <c r="K22" s="470">
        <v>1950</v>
      </c>
      <c r="L22" s="470">
        <v>1200</v>
      </c>
      <c r="M22" s="470">
        <v>1400</v>
      </c>
      <c r="N22" s="470">
        <v>1227</v>
      </c>
      <c r="O22" s="470">
        <v>1173</v>
      </c>
      <c r="P22" s="470">
        <v>646</v>
      </c>
      <c r="Q22" s="470">
        <v>1098</v>
      </c>
      <c r="R22" s="470">
        <v>382</v>
      </c>
      <c r="S22" s="470">
        <v>0</v>
      </c>
      <c r="T22" s="470">
        <v>0</v>
      </c>
      <c r="U22" s="469">
        <f t="shared" si="1"/>
        <v>13373</v>
      </c>
      <c r="V22" s="471">
        <f t="shared" si="1"/>
        <v>6763</v>
      </c>
      <c r="W22" s="1"/>
      <c r="X22" s="1"/>
    </row>
    <row r="23" spans="1:24" ht="24" customHeight="1" x14ac:dyDescent="0.35">
      <c r="A23" s="218" t="s">
        <v>47</v>
      </c>
      <c r="B23" s="333"/>
      <c r="C23" s="474">
        <f t="shared" ref="C23:T23" si="6">SUM(C24:C29)</f>
        <v>12571</v>
      </c>
      <c r="D23" s="474">
        <f t="shared" si="6"/>
        <v>4837</v>
      </c>
      <c r="E23" s="474">
        <f t="shared" si="6"/>
        <v>12152</v>
      </c>
      <c r="F23" s="474">
        <f t="shared" si="6"/>
        <v>3839</v>
      </c>
      <c r="G23" s="474">
        <f t="shared" si="6"/>
        <v>14275</v>
      </c>
      <c r="H23" s="474">
        <f t="shared" si="6"/>
        <v>4079</v>
      </c>
      <c r="I23" s="474">
        <f t="shared" si="6"/>
        <v>23801</v>
      </c>
      <c r="J23" s="474">
        <f t="shared" si="6"/>
        <v>7299</v>
      </c>
      <c r="K23" s="474">
        <f t="shared" si="6"/>
        <v>16263</v>
      </c>
      <c r="L23" s="474">
        <f t="shared" si="6"/>
        <v>10330</v>
      </c>
      <c r="M23" s="474">
        <f t="shared" si="6"/>
        <v>15374</v>
      </c>
      <c r="N23" s="474">
        <f t="shared" si="6"/>
        <v>8756</v>
      </c>
      <c r="O23" s="474">
        <f t="shared" si="6"/>
        <v>17368</v>
      </c>
      <c r="P23" s="474">
        <f t="shared" si="6"/>
        <v>7058</v>
      </c>
      <c r="Q23" s="474">
        <f t="shared" si="6"/>
        <v>7097</v>
      </c>
      <c r="R23" s="474">
        <f t="shared" si="6"/>
        <v>7564</v>
      </c>
      <c r="S23" s="474">
        <f t="shared" si="6"/>
        <v>12542</v>
      </c>
      <c r="T23" s="474">
        <f t="shared" si="6"/>
        <v>7800</v>
      </c>
      <c r="U23" s="474">
        <f t="shared" si="1"/>
        <v>131443</v>
      </c>
      <c r="V23" s="475">
        <f t="shared" si="1"/>
        <v>61562</v>
      </c>
      <c r="W23" s="1"/>
      <c r="X23" s="1"/>
    </row>
    <row r="24" spans="1:24" ht="18" customHeight="1" x14ac:dyDescent="0.35">
      <c r="A24" s="334"/>
      <c r="B24" s="215" t="s">
        <v>48</v>
      </c>
      <c r="C24" s="469">
        <v>1955</v>
      </c>
      <c r="D24" s="470">
        <v>742</v>
      </c>
      <c r="E24" s="470">
        <v>1834</v>
      </c>
      <c r="F24" s="470">
        <v>623</v>
      </c>
      <c r="G24" s="470">
        <v>2021</v>
      </c>
      <c r="H24" s="470">
        <v>583</v>
      </c>
      <c r="I24" s="470">
        <v>2834</v>
      </c>
      <c r="J24" s="470">
        <v>832</v>
      </c>
      <c r="K24" s="470">
        <v>1855</v>
      </c>
      <c r="L24" s="470">
        <v>1880</v>
      </c>
      <c r="M24" s="470">
        <v>1517</v>
      </c>
      <c r="N24" s="470">
        <v>1830</v>
      </c>
      <c r="O24" s="470">
        <v>2399</v>
      </c>
      <c r="P24" s="470">
        <v>784</v>
      </c>
      <c r="Q24" s="470">
        <v>1071</v>
      </c>
      <c r="R24" s="470">
        <v>1923</v>
      </c>
      <c r="S24" s="470">
        <v>399</v>
      </c>
      <c r="T24" s="470">
        <v>8</v>
      </c>
      <c r="U24" s="469">
        <f t="shared" si="1"/>
        <v>15885</v>
      </c>
      <c r="V24" s="471">
        <f t="shared" si="1"/>
        <v>9205</v>
      </c>
      <c r="W24" s="1"/>
      <c r="X24" s="1"/>
    </row>
    <row r="25" spans="1:24" ht="18" customHeight="1" x14ac:dyDescent="0.35">
      <c r="A25" s="334"/>
      <c r="B25" s="215" t="s">
        <v>49</v>
      </c>
      <c r="C25" s="469">
        <v>1807</v>
      </c>
      <c r="D25" s="470">
        <v>593</v>
      </c>
      <c r="E25" s="470">
        <v>1724</v>
      </c>
      <c r="F25" s="470">
        <v>405</v>
      </c>
      <c r="G25" s="470">
        <v>2058</v>
      </c>
      <c r="H25" s="470">
        <v>446</v>
      </c>
      <c r="I25" s="470">
        <v>3164</v>
      </c>
      <c r="J25" s="470">
        <v>961</v>
      </c>
      <c r="K25" s="470">
        <v>1633</v>
      </c>
      <c r="L25" s="470">
        <v>1017</v>
      </c>
      <c r="M25" s="470">
        <v>2246</v>
      </c>
      <c r="N25" s="470">
        <v>1205</v>
      </c>
      <c r="O25" s="470">
        <v>1291</v>
      </c>
      <c r="P25" s="470">
        <v>475</v>
      </c>
      <c r="Q25" s="470">
        <v>565</v>
      </c>
      <c r="R25" s="470">
        <v>53</v>
      </c>
      <c r="S25" s="470">
        <v>436</v>
      </c>
      <c r="T25" s="470">
        <v>187</v>
      </c>
      <c r="U25" s="469">
        <f t="shared" si="1"/>
        <v>14924</v>
      </c>
      <c r="V25" s="471">
        <f t="shared" si="1"/>
        <v>5342</v>
      </c>
      <c r="W25" s="1"/>
      <c r="X25" s="1"/>
    </row>
    <row r="26" spans="1:24" ht="18" customHeight="1" x14ac:dyDescent="0.35">
      <c r="A26" s="334"/>
      <c r="B26" s="215" t="s">
        <v>50</v>
      </c>
      <c r="C26" s="469">
        <v>834</v>
      </c>
      <c r="D26" s="470">
        <v>286</v>
      </c>
      <c r="E26" s="470">
        <v>645</v>
      </c>
      <c r="F26" s="470">
        <v>169</v>
      </c>
      <c r="G26" s="470">
        <v>775</v>
      </c>
      <c r="H26" s="470">
        <v>258</v>
      </c>
      <c r="I26" s="470">
        <v>1214</v>
      </c>
      <c r="J26" s="470">
        <v>441</v>
      </c>
      <c r="K26" s="470">
        <v>860</v>
      </c>
      <c r="L26" s="470">
        <v>719</v>
      </c>
      <c r="M26" s="470">
        <v>681</v>
      </c>
      <c r="N26" s="470">
        <v>514</v>
      </c>
      <c r="O26" s="470">
        <v>914</v>
      </c>
      <c r="P26" s="470">
        <v>423</v>
      </c>
      <c r="Q26" s="470">
        <v>701</v>
      </c>
      <c r="R26" s="470">
        <v>401</v>
      </c>
      <c r="S26" s="470">
        <v>20</v>
      </c>
      <c r="T26" s="470">
        <v>168</v>
      </c>
      <c r="U26" s="469">
        <f t="shared" si="1"/>
        <v>6644</v>
      </c>
      <c r="V26" s="471">
        <f t="shared" si="1"/>
        <v>3379</v>
      </c>
      <c r="W26" s="1"/>
      <c r="X26" s="1"/>
    </row>
    <row r="27" spans="1:24" ht="18" customHeight="1" x14ac:dyDescent="0.35">
      <c r="A27" s="334"/>
      <c r="B27" s="215" t="s">
        <v>51</v>
      </c>
      <c r="C27" s="469">
        <v>4618</v>
      </c>
      <c r="D27" s="470">
        <v>2033</v>
      </c>
      <c r="E27" s="470">
        <v>4470</v>
      </c>
      <c r="F27" s="470">
        <v>1616</v>
      </c>
      <c r="G27" s="470">
        <v>5099</v>
      </c>
      <c r="H27" s="470">
        <v>1594</v>
      </c>
      <c r="I27" s="470">
        <v>9074</v>
      </c>
      <c r="J27" s="470">
        <v>3035</v>
      </c>
      <c r="K27" s="470">
        <v>6264</v>
      </c>
      <c r="L27" s="470">
        <v>3943</v>
      </c>
      <c r="M27" s="470">
        <v>6479</v>
      </c>
      <c r="N27" s="470">
        <v>3001</v>
      </c>
      <c r="O27" s="470">
        <v>7869</v>
      </c>
      <c r="P27" s="470">
        <v>3840</v>
      </c>
      <c r="Q27" s="470">
        <v>4181</v>
      </c>
      <c r="R27" s="470">
        <v>3240</v>
      </c>
      <c r="S27" s="470">
        <v>11687</v>
      </c>
      <c r="T27" s="470">
        <v>7435</v>
      </c>
      <c r="U27" s="469">
        <f t="shared" si="1"/>
        <v>59741</v>
      </c>
      <c r="V27" s="471">
        <f t="shared" si="1"/>
        <v>29737</v>
      </c>
      <c r="W27" s="1"/>
      <c r="X27" s="1"/>
    </row>
    <row r="28" spans="1:24" ht="18" customHeight="1" x14ac:dyDescent="0.35">
      <c r="A28" s="334"/>
      <c r="B28" s="215" t="s">
        <v>52</v>
      </c>
      <c r="C28" s="469">
        <v>1036</v>
      </c>
      <c r="D28" s="470">
        <v>380</v>
      </c>
      <c r="E28" s="470">
        <v>932</v>
      </c>
      <c r="F28" s="470">
        <v>294</v>
      </c>
      <c r="G28" s="470">
        <v>1129</v>
      </c>
      <c r="H28" s="470">
        <v>347</v>
      </c>
      <c r="I28" s="470">
        <v>2094</v>
      </c>
      <c r="J28" s="470">
        <v>564</v>
      </c>
      <c r="K28" s="470">
        <v>1705</v>
      </c>
      <c r="L28" s="470">
        <v>817</v>
      </c>
      <c r="M28" s="470">
        <v>1237</v>
      </c>
      <c r="N28" s="470">
        <v>423</v>
      </c>
      <c r="O28" s="470">
        <v>1509</v>
      </c>
      <c r="P28" s="470">
        <v>556</v>
      </c>
      <c r="Q28" s="470">
        <v>257</v>
      </c>
      <c r="R28" s="470">
        <v>775</v>
      </c>
      <c r="S28" s="470">
        <v>0</v>
      </c>
      <c r="T28" s="470">
        <v>0</v>
      </c>
      <c r="U28" s="469">
        <f t="shared" si="1"/>
        <v>9899</v>
      </c>
      <c r="V28" s="471">
        <f t="shared" si="1"/>
        <v>4156</v>
      </c>
      <c r="W28" s="1"/>
      <c r="X28" s="1"/>
    </row>
    <row r="29" spans="1:24" ht="18" customHeight="1" x14ac:dyDescent="0.35">
      <c r="A29" s="334"/>
      <c r="B29" s="215" t="s">
        <v>53</v>
      </c>
      <c r="C29" s="469">
        <v>2321</v>
      </c>
      <c r="D29" s="470">
        <v>803</v>
      </c>
      <c r="E29" s="470">
        <v>2547</v>
      </c>
      <c r="F29" s="470">
        <v>732</v>
      </c>
      <c r="G29" s="470">
        <v>3193</v>
      </c>
      <c r="H29" s="470">
        <v>851</v>
      </c>
      <c r="I29" s="470">
        <v>5421</v>
      </c>
      <c r="J29" s="470">
        <v>1466</v>
      </c>
      <c r="K29" s="470">
        <v>3946</v>
      </c>
      <c r="L29" s="470">
        <v>1954</v>
      </c>
      <c r="M29" s="470">
        <v>3214</v>
      </c>
      <c r="N29" s="470">
        <v>1783</v>
      </c>
      <c r="O29" s="470">
        <v>3386</v>
      </c>
      <c r="P29" s="470">
        <v>980</v>
      </c>
      <c r="Q29" s="470">
        <v>322</v>
      </c>
      <c r="R29" s="470">
        <v>1172</v>
      </c>
      <c r="S29" s="470">
        <v>0</v>
      </c>
      <c r="T29" s="470">
        <v>2</v>
      </c>
      <c r="U29" s="469">
        <f t="shared" si="1"/>
        <v>24350</v>
      </c>
      <c r="V29" s="471">
        <f t="shared" si="1"/>
        <v>9743</v>
      </c>
      <c r="W29" s="1"/>
      <c r="X29" s="1"/>
    </row>
    <row r="30" spans="1:24" ht="24" customHeight="1" x14ac:dyDescent="0.35">
      <c r="A30" s="218" t="s">
        <v>54</v>
      </c>
      <c r="B30" s="333"/>
      <c r="C30" s="474">
        <f t="shared" ref="C30:T30" si="7">SUM(C31:C38)</f>
        <v>12984</v>
      </c>
      <c r="D30" s="474">
        <f t="shared" si="7"/>
        <v>5663</v>
      </c>
      <c r="E30" s="474">
        <f t="shared" si="7"/>
        <v>12540</v>
      </c>
      <c r="F30" s="474">
        <f t="shared" si="7"/>
        <v>4524</v>
      </c>
      <c r="G30" s="474">
        <f t="shared" si="7"/>
        <v>15598</v>
      </c>
      <c r="H30" s="474">
        <f t="shared" si="7"/>
        <v>4472</v>
      </c>
      <c r="I30" s="474">
        <f t="shared" si="7"/>
        <v>21788</v>
      </c>
      <c r="J30" s="474">
        <f t="shared" si="7"/>
        <v>7751</v>
      </c>
      <c r="K30" s="474">
        <f t="shared" si="7"/>
        <v>15854</v>
      </c>
      <c r="L30" s="474">
        <f t="shared" si="7"/>
        <v>9211</v>
      </c>
      <c r="M30" s="474">
        <f t="shared" si="7"/>
        <v>14299</v>
      </c>
      <c r="N30" s="474">
        <f t="shared" si="7"/>
        <v>9261</v>
      </c>
      <c r="O30" s="474">
        <f t="shared" si="7"/>
        <v>15371</v>
      </c>
      <c r="P30" s="474">
        <f t="shared" si="7"/>
        <v>9580</v>
      </c>
      <c r="Q30" s="474">
        <f t="shared" si="7"/>
        <v>9815</v>
      </c>
      <c r="R30" s="474">
        <f t="shared" si="7"/>
        <v>5973</v>
      </c>
      <c r="S30" s="474">
        <f t="shared" si="7"/>
        <v>6350</v>
      </c>
      <c r="T30" s="474">
        <f t="shared" si="7"/>
        <v>2567</v>
      </c>
      <c r="U30" s="474">
        <f t="shared" si="1"/>
        <v>124599</v>
      </c>
      <c r="V30" s="475">
        <f t="shared" si="1"/>
        <v>59002</v>
      </c>
      <c r="W30" s="1"/>
      <c r="X30" s="1"/>
    </row>
    <row r="31" spans="1:24" ht="18" customHeight="1" x14ac:dyDescent="0.35">
      <c r="A31" s="334"/>
      <c r="B31" s="215" t="s">
        <v>55</v>
      </c>
      <c r="C31" s="469">
        <v>3029</v>
      </c>
      <c r="D31" s="470">
        <v>1481</v>
      </c>
      <c r="E31" s="470">
        <v>2996</v>
      </c>
      <c r="F31" s="470">
        <v>1247</v>
      </c>
      <c r="G31" s="470">
        <v>3451</v>
      </c>
      <c r="H31" s="470">
        <v>1043</v>
      </c>
      <c r="I31" s="470">
        <v>4008</v>
      </c>
      <c r="J31" s="470">
        <v>1848</v>
      </c>
      <c r="K31" s="470">
        <v>2583</v>
      </c>
      <c r="L31" s="470">
        <v>1424</v>
      </c>
      <c r="M31" s="470">
        <v>2485</v>
      </c>
      <c r="N31" s="470">
        <v>1678</v>
      </c>
      <c r="O31" s="470">
        <v>1320</v>
      </c>
      <c r="P31" s="470">
        <v>2139</v>
      </c>
      <c r="Q31" s="470">
        <v>1197</v>
      </c>
      <c r="R31" s="470">
        <v>495</v>
      </c>
      <c r="S31" s="470">
        <v>4327</v>
      </c>
      <c r="T31" s="470">
        <v>493</v>
      </c>
      <c r="U31" s="469">
        <f t="shared" si="1"/>
        <v>25396</v>
      </c>
      <c r="V31" s="471">
        <f t="shared" si="1"/>
        <v>11848</v>
      </c>
      <c r="W31" s="1"/>
      <c r="X31" s="1"/>
    </row>
    <row r="32" spans="1:24" ht="18" customHeight="1" x14ac:dyDescent="0.35">
      <c r="A32" s="334"/>
      <c r="B32" s="215" t="s">
        <v>56</v>
      </c>
      <c r="C32" s="469">
        <v>659</v>
      </c>
      <c r="D32" s="470">
        <v>172</v>
      </c>
      <c r="E32" s="470">
        <v>553</v>
      </c>
      <c r="F32" s="470">
        <v>159</v>
      </c>
      <c r="G32" s="470">
        <v>654</v>
      </c>
      <c r="H32" s="470">
        <v>201</v>
      </c>
      <c r="I32" s="470">
        <v>915</v>
      </c>
      <c r="J32" s="470">
        <v>312</v>
      </c>
      <c r="K32" s="470">
        <v>734</v>
      </c>
      <c r="L32" s="470">
        <v>468</v>
      </c>
      <c r="M32" s="470">
        <v>380</v>
      </c>
      <c r="N32" s="470">
        <v>356</v>
      </c>
      <c r="O32" s="470">
        <v>450</v>
      </c>
      <c r="P32" s="470">
        <v>106</v>
      </c>
      <c r="Q32" s="470">
        <v>0</v>
      </c>
      <c r="R32" s="470">
        <v>0</v>
      </c>
      <c r="S32" s="470">
        <v>0</v>
      </c>
      <c r="T32" s="470">
        <v>0</v>
      </c>
      <c r="U32" s="469">
        <f t="shared" si="1"/>
        <v>4345</v>
      </c>
      <c r="V32" s="471">
        <f t="shared" si="1"/>
        <v>1774</v>
      </c>
      <c r="W32" s="1"/>
      <c r="X32" s="1"/>
    </row>
    <row r="33" spans="1:24" ht="18" customHeight="1" x14ac:dyDescent="0.35">
      <c r="A33" s="334"/>
      <c r="B33" s="215" t="s">
        <v>57</v>
      </c>
      <c r="C33" s="469">
        <v>1140</v>
      </c>
      <c r="D33" s="470">
        <v>465</v>
      </c>
      <c r="E33" s="470">
        <v>1073</v>
      </c>
      <c r="F33" s="470">
        <v>337</v>
      </c>
      <c r="G33" s="470">
        <v>1507</v>
      </c>
      <c r="H33" s="470">
        <v>403</v>
      </c>
      <c r="I33" s="470">
        <v>1781</v>
      </c>
      <c r="J33" s="470">
        <v>620</v>
      </c>
      <c r="K33" s="470">
        <v>1304</v>
      </c>
      <c r="L33" s="470">
        <v>961</v>
      </c>
      <c r="M33" s="470">
        <v>1816</v>
      </c>
      <c r="N33" s="470">
        <v>1558</v>
      </c>
      <c r="O33" s="470">
        <v>1012</v>
      </c>
      <c r="P33" s="470">
        <v>557</v>
      </c>
      <c r="Q33" s="470">
        <v>1834</v>
      </c>
      <c r="R33" s="470">
        <v>1136</v>
      </c>
      <c r="S33" s="470">
        <v>19</v>
      </c>
      <c r="T33" s="470">
        <v>159</v>
      </c>
      <c r="U33" s="469">
        <f t="shared" si="1"/>
        <v>11486</v>
      </c>
      <c r="V33" s="471">
        <f t="shared" si="1"/>
        <v>6196</v>
      </c>
      <c r="W33" s="1"/>
      <c r="X33" s="1"/>
    </row>
    <row r="34" spans="1:24" ht="18" customHeight="1" x14ac:dyDescent="0.35">
      <c r="A34" s="334"/>
      <c r="B34" s="215" t="s">
        <v>58</v>
      </c>
      <c r="C34" s="469">
        <v>2815</v>
      </c>
      <c r="D34" s="470">
        <v>1149</v>
      </c>
      <c r="E34" s="470">
        <v>2749</v>
      </c>
      <c r="F34" s="470">
        <v>957</v>
      </c>
      <c r="G34" s="470">
        <v>3670</v>
      </c>
      <c r="H34" s="470">
        <v>1105</v>
      </c>
      <c r="I34" s="470">
        <v>6547</v>
      </c>
      <c r="J34" s="470">
        <v>1938</v>
      </c>
      <c r="K34" s="470">
        <v>5284</v>
      </c>
      <c r="L34" s="470">
        <v>2894</v>
      </c>
      <c r="M34" s="470">
        <v>3859</v>
      </c>
      <c r="N34" s="470">
        <v>1987</v>
      </c>
      <c r="O34" s="470">
        <v>5077</v>
      </c>
      <c r="P34" s="470">
        <v>2502</v>
      </c>
      <c r="Q34" s="470">
        <v>3490</v>
      </c>
      <c r="R34" s="470">
        <v>2045</v>
      </c>
      <c r="S34" s="470">
        <v>1038</v>
      </c>
      <c r="T34" s="470">
        <v>949</v>
      </c>
      <c r="U34" s="469">
        <f t="shared" si="1"/>
        <v>34529</v>
      </c>
      <c r="V34" s="471">
        <f t="shared" si="1"/>
        <v>15526</v>
      </c>
      <c r="W34" s="1"/>
      <c r="X34" s="1"/>
    </row>
    <row r="35" spans="1:24" ht="18" customHeight="1" x14ac:dyDescent="0.35">
      <c r="A35" s="334"/>
      <c r="B35" s="215" t="s">
        <v>59</v>
      </c>
      <c r="C35" s="469">
        <v>1393</v>
      </c>
      <c r="D35" s="470">
        <v>825</v>
      </c>
      <c r="E35" s="470">
        <v>1261</v>
      </c>
      <c r="F35" s="470">
        <v>586</v>
      </c>
      <c r="G35" s="470">
        <v>1505</v>
      </c>
      <c r="H35" s="470">
        <v>455</v>
      </c>
      <c r="I35" s="470">
        <v>1559</v>
      </c>
      <c r="J35" s="470">
        <v>559</v>
      </c>
      <c r="K35" s="470">
        <v>1054</v>
      </c>
      <c r="L35" s="470">
        <v>655</v>
      </c>
      <c r="M35" s="470">
        <v>1178</v>
      </c>
      <c r="N35" s="470">
        <v>785</v>
      </c>
      <c r="O35" s="470">
        <v>954</v>
      </c>
      <c r="P35" s="470">
        <v>940</v>
      </c>
      <c r="Q35" s="470">
        <v>7</v>
      </c>
      <c r="R35" s="470">
        <v>522</v>
      </c>
      <c r="S35" s="470">
        <v>793</v>
      </c>
      <c r="T35" s="470">
        <v>695</v>
      </c>
      <c r="U35" s="469">
        <f t="shared" si="1"/>
        <v>9704</v>
      </c>
      <c r="V35" s="471">
        <f t="shared" si="1"/>
        <v>6022</v>
      </c>
      <c r="W35" s="1"/>
      <c r="X35" s="1"/>
    </row>
    <row r="36" spans="1:24" ht="18" customHeight="1" x14ac:dyDescent="0.35">
      <c r="A36" s="334"/>
      <c r="B36" s="215" t="s">
        <v>60</v>
      </c>
      <c r="C36" s="469">
        <v>1780</v>
      </c>
      <c r="D36" s="470">
        <v>701</v>
      </c>
      <c r="E36" s="470">
        <v>1766</v>
      </c>
      <c r="F36" s="470">
        <v>567</v>
      </c>
      <c r="G36" s="470">
        <v>2365</v>
      </c>
      <c r="H36" s="470">
        <v>609</v>
      </c>
      <c r="I36" s="470">
        <v>3770</v>
      </c>
      <c r="J36" s="470">
        <v>1344</v>
      </c>
      <c r="K36" s="470">
        <v>2917</v>
      </c>
      <c r="L36" s="470">
        <v>1483</v>
      </c>
      <c r="M36" s="470">
        <v>2774</v>
      </c>
      <c r="N36" s="470">
        <v>1350</v>
      </c>
      <c r="O36" s="470">
        <v>2574</v>
      </c>
      <c r="P36" s="470">
        <v>2196</v>
      </c>
      <c r="Q36" s="470">
        <v>2355</v>
      </c>
      <c r="R36" s="470">
        <v>1469</v>
      </c>
      <c r="S36" s="470">
        <v>173</v>
      </c>
      <c r="T36" s="470">
        <v>271</v>
      </c>
      <c r="U36" s="469">
        <f t="shared" si="1"/>
        <v>20474</v>
      </c>
      <c r="V36" s="471">
        <f t="shared" si="1"/>
        <v>9990</v>
      </c>
      <c r="W36" s="1"/>
      <c r="X36" s="1"/>
    </row>
    <row r="37" spans="1:24" ht="18" customHeight="1" x14ac:dyDescent="0.35">
      <c r="A37" s="334"/>
      <c r="B37" s="215" t="s">
        <v>61</v>
      </c>
      <c r="C37" s="469">
        <v>1408</v>
      </c>
      <c r="D37" s="470">
        <v>420</v>
      </c>
      <c r="E37" s="470">
        <v>1338</v>
      </c>
      <c r="F37" s="470">
        <v>308</v>
      </c>
      <c r="G37" s="470">
        <v>1768</v>
      </c>
      <c r="H37" s="470">
        <v>388</v>
      </c>
      <c r="I37" s="470">
        <v>2222</v>
      </c>
      <c r="J37" s="470">
        <v>852</v>
      </c>
      <c r="K37" s="470">
        <v>1556</v>
      </c>
      <c r="L37" s="470">
        <v>604</v>
      </c>
      <c r="M37" s="470">
        <v>1019</v>
      </c>
      <c r="N37" s="470">
        <v>874</v>
      </c>
      <c r="O37" s="470">
        <v>3858</v>
      </c>
      <c r="P37" s="470">
        <v>1032</v>
      </c>
      <c r="Q37" s="470">
        <v>523</v>
      </c>
      <c r="R37" s="470">
        <v>115</v>
      </c>
      <c r="S37" s="470">
        <v>0</v>
      </c>
      <c r="T37" s="470">
        <v>0</v>
      </c>
      <c r="U37" s="469">
        <f t="shared" si="1"/>
        <v>13692</v>
      </c>
      <c r="V37" s="471">
        <f t="shared" si="1"/>
        <v>4593</v>
      </c>
      <c r="W37" s="1"/>
      <c r="X37" s="1"/>
    </row>
    <row r="38" spans="1:24" ht="18" customHeight="1" x14ac:dyDescent="0.35">
      <c r="A38" s="334"/>
      <c r="B38" s="215" t="s">
        <v>62</v>
      </c>
      <c r="C38" s="469">
        <v>760</v>
      </c>
      <c r="D38" s="470">
        <v>450</v>
      </c>
      <c r="E38" s="470">
        <v>804</v>
      </c>
      <c r="F38" s="470">
        <v>363</v>
      </c>
      <c r="G38" s="470">
        <v>678</v>
      </c>
      <c r="H38" s="470">
        <v>268</v>
      </c>
      <c r="I38" s="470">
        <v>986</v>
      </c>
      <c r="J38" s="470">
        <v>278</v>
      </c>
      <c r="K38" s="470">
        <v>422</v>
      </c>
      <c r="L38" s="470">
        <v>722</v>
      </c>
      <c r="M38" s="470">
        <v>788</v>
      </c>
      <c r="N38" s="470">
        <v>673</v>
      </c>
      <c r="O38" s="470">
        <v>126</v>
      </c>
      <c r="P38" s="470">
        <v>108</v>
      </c>
      <c r="Q38" s="470">
        <v>409</v>
      </c>
      <c r="R38" s="470">
        <v>191</v>
      </c>
      <c r="S38" s="470">
        <v>0</v>
      </c>
      <c r="T38" s="470">
        <v>0</v>
      </c>
      <c r="U38" s="469">
        <f t="shared" si="1"/>
        <v>4973</v>
      </c>
      <c r="V38" s="471">
        <f t="shared" si="1"/>
        <v>3053</v>
      </c>
      <c r="W38" s="1"/>
      <c r="X38" s="1"/>
    </row>
    <row r="39" spans="1:24" ht="42" customHeight="1" x14ac:dyDescent="0.35">
      <c r="A39" s="560" t="s">
        <v>251</v>
      </c>
      <c r="B39" s="561"/>
      <c r="C39" s="474">
        <v>120</v>
      </c>
      <c r="D39" s="474">
        <v>35</v>
      </c>
      <c r="E39" s="474">
        <v>125</v>
      </c>
      <c r="F39" s="474">
        <v>4</v>
      </c>
      <c r="G39" s="474">
        <v>39</v>
      </c>
      <c r="H39" s="474">
        <v>14</v>
      </c>
      <c r="I39" s="474">
        <v>81</v>
      </c>
      <c r="J39" s="474">
        <v>0</v>
      </c>
      <c r="K39" s="474">
        <v>43</v>
      </c>
      <c r="L39" s="474">
        <v>13</v>
      </c>
      <c r="M39" s="474">
        <v>0</v>
      </c>
      <c r="N39" s="474">
        <v>0</v>
      </c>
      <c r="O39" s="474">
        <v>0</v>
      </c>
      <c r="P39" s="474">
        <v>0</v>
      </c>
      <c r="Q39" s="474">
        <v>0</v>
      </c>
      <c r="R39" s="474">
        <v>0</v>
      </c>
      <c r="S39" s="474">
        <v>0</v>
      </c>
      <c r="T39" s="474">
        <v>0</v>
      </c>
      <c r="U39" s="474">
        <f t="shared" si="1"/>
        <v>408</v>
      </c>
      <c r="V39" s="475">
        <f t="shared" si="1"/>
        <v>66</v>
      </c>
      <c r="W39" s="1"/>
      <c r="X39" s="1"/>
    </row>
    <row r="40" spans="1:24" s="335" customFormat="1" ht="33" customHeight="1" x14ac:dyDescent="0.35">
      <c r="A40" s="555" t="s">
        <v>261</v>
      </c>
      <c r="B40" s="556"/>
      <c r="C40" s="472">
        <f t="shared" ref="C40:V40" si="8">C41+C43+C51+C56+C62+C66</f>
        <v>31131</v>
      </c>
      <c r="D40" s="472">
        <f t="shared" si="8"/>
        <v>11782</v>
      </c>
      <c r="E40" s="472">
        <f t="shared" si="8"/>
        <v>26673</v>
      </c>
      <c r="F40" s="472">
        <f t="shared" si="8"/>
        <v>7781</v>
      </c>
      <c r="G40" s="472">
        <f t="shared" si="8"/>
        <v>29894</v>
      </c>
      <c r="H40" s="472">
        <f t="shared" si="8"/>
        <v>7731</v>
      </c>
      <c r="I40" s="472">
        <f t="shared" si="8"/>
        <v>41303</v>
      </c>
      <c r="J40" s="472">
        <f t="shared" si="8"/>
        <v>16361</v>
      </c>
      <c r="K40" s="472">
        <f t="shared" si="8"/>
        <v>25662</v>
      </c>
      <c r="L40" s="472">
        <f t="shared" si="8"/>
        <v>18881</v>
      </c>
      <c r="M40" s="472">
        <f t="shared" si="8"/>
        <v>26762</v>
      </c>
      <c r="N40" s="472">
        <f t="shared" si="8"/>
        <v>16160</v>
      </c>
      <c r="O40" s="472">
        <f t="shared" si="8"/>
        <v>24586</v>
      </c>
      <c r="P40" s="472">
        <f t="shared" si="8"/>
        <v>10818</v>
      </c>
      <c r="Q40" s="472">
        <f t="shared" si="8"/>
        <v>14740</v>
      </c>
      <c r="R40" s="472">
        <f t="shared" si="8"/>
        <v>4462</v>
      </c>
      <c r="S40" s="472">
        <f t="shared" si="8"/>
        <v>7015</v>
      </c>
      <c r="T40" s="472">
        <f t="shared" si="8"/>
        <v>4045</v>
      </c>
      <c r="U40" s="472">
        <f t="shared" si="8"/>
        <v>227766</v>
      </c>
      <c r="V40" s="473">
        <f t="shared" si="8"/>
        <v>98021</v>
      </c>
    </row>
    <row r="41" spans="1:24" ht="24" customHeight="1" x14ac:dyDescent="0.35">
      <c r="A41" s="218" t="s">
        <v>63</v>
      </c>
      <c r="B41" s="333"/>
      <c r="C41" s="474">
        <f t="shared" ref="C41:T41" si="9">C42</f>
        <v>3586</v>
      </c>
      <c r="D41" s="474">
        <f t="shared" si="9"/>
        <v>1171</v>
      </c>
      <c r="E41" s="474">
        <f t="shared" si="9"/>
        <v>2822</v>
      </c>
      <c r="F41" s="474">
        <f t="shared" si="9"/>
        <v>778</v>
      </c>
      <c r="G41" s="474">
        <f t="shared" si="9"/>
        <v>3432</v>
      </c>
      <c r="H41" s="474">
        <f t="shared" si="9"/>
        <v>876</v>
      </c>
      <c r="I41" s="474">
        <f t="shared" si="9"/>
        <v>4578</v>
      </c>
      <c r="J41" s="474">
        <f t="shared" si="9"/>
        <v>1661</v>
      </c>
      <c r="K41" s="474">
        <f t="shared" si="9"/>
        <v>2230</v>
      </c>
      <c r="L41" s="474">
        <f t="shared" si="9"/>
        <v>2049</v>
      </c>
      <c r="M41" s="474">
        <f t="shared" si="9"/>
        <v>2234</v>
      </c>
      <c r="N41" s="474">
        <f t="shared" si="9"/>
        <v>1655</v>
      </c>
      <c r="O41" s="474">
        <f t="shared" si="9"/>
        <v>1659</v>
      </c>
      <c r="P41" s="474">
        <f t="shared" si="9"/>
        <v>1043</v>
      </c>
      <c r="Q41" s="474">
        <f t="shared" si="9"/>
        <v>1823</v>
      </c>
      <c r="R41" s="474">
        <f t="shared" si="9"/>
        <v>870</v>
      </c>
      <c r="S41" s="474">
        <f t="shared" si="9"/>
        <v>1221</v>
      </c>
      <c r="T41" s="474">
        <f t="shared" si="9"/>
        <v>616</v>
      </c>
      <c r="U41" s="474">
        <f t="shared" si="1"/>
        <v>23585</v>
      </c>
      <c r="V41" s="475">
        <f t="shared" si="1"/>
        <v>10719</v>
      </c>
      <c r="W41" s="1"/>
      <c r="X41" s="1"/>
    </row>
    <row r="42" spans="1:24" ht="18" customHeight="1" x14ac:dyDescent="0.35">
      <c r="A42" s="334"/>
      <c r="B42" s="215" t="s">
        <v>64</v>
      </c>
      <c r="C42" s="469">
        <v>3586</v>
      </c>
      <c r="D42" s="470">
        <v>1171</v>
      </c>
      <c r="E42" s="470">
        <v>2822</v>
      </c>
      <c r="F42" s="470">
        <v>778</v>
      </c>
      <c r="G42" s="470">
        <v>3432</v>
      </c>
      <c r="H42" s="470">
        <v>876</v>
      </c>
      <c r="I42" s="470">
        <v>4578</v>
      </c>
      <c r="J42" s="470">
        <v>1661</v>
      </c>
      <c r="K42" s="470">
        <v>2230</v>
      </c>
      <c r="L42" s="470">
        <v>2049</v>
      </c>
      <c r="M42" s="470">
        <v>2234</v>
      </c>
      <c r="N42" s="470">
        <v>1655</v>
      </c>
      <c r="O42" s="470">
        <v>1659</v>
      </c>
      <c r="P42" s="470">
        <v>1043</v>
      </c>
      <c r="Q42" s="470">
        <v>1823</v>
      </c>
      <c r="R42" s="470">
        <v>870</v>
      </c>
      <c r="S42" s="470">
        <v>1221</v>
      </c>
      <c r="T42" s="470">
        <v>616</v>
      </c>
      <c r="U42" s="469">
        <f t="shared" ref="U42:V65" si="10">C42+E42+G42+I42+K42+M42+O42+Q42+S42</f>
        <v>23585</v>
      </c>
      <c r="V42" s="471">
        <f t="shared" si="10"/>
        <v>10719</v>
      </c>
      <c r="W42" s="1"/>
      <c r="X42" s="1"/>
    </row>
    <row r="43" spans="1:24" ht="24" customHeight="1" x14ac:dyDescent="0.35">
      <c r="A43" s="218" t="s">
        <v>65</v>
      </c>
      <c r="B43" s="333"/>
      <c r="C43" s="474">
        <f t="shared" ref="C43:T43" si="11">SUM(C44:C50)</f>
        <v>10381</v>
      </c>
      <c r="D43" s="474">
        <f t="shared" si="11"/>
        <v>3679</v>
      </c>
      <c r="E43" s="474">
        <f t="shared" si="11"/>
        <v>9287</v>
      </c>
      <c r="F43" s="474">
        <f t="shared" si="11"/>
        <v>2403</v>
      </c>
      <c r="G43" s="474">
        <f t="shared" si="11"/>
        <v>10028</v>
      </c>
      <c r="H43" s="474">
        <f t="shared" si="11"/>
        <v>2523</v>
      </c>
      <c r="I43" s="474">
        <f t="shared" si="11"/>
        <v>15063</v>
      </c>
      <c r="J43" s="474">
        <f t="shared" si="11"/>
        <v>5737</v>
      </c>
      <c r="K43" s="474">
        <f t="shared" si="11"/>
        <v>9784</v>
      </c>
      <c r="L43" s="474">
        <f t="shared" si="11"/>
        <v>6182</v>
      </c>
      <c r="M43" s="474">
        <f t="shared" si="11"/>
        <v>11253</v>
      </c>
      <c r="N43" s="474">
        <f t="shared" si="11"/>
        <v>6532</v>
      </c>
      <c r="O43" s="474">
        <f t="shared" si="11"/>
        <v>10625</v>
      </c>
      <c r="P43" s="474">
        <f t="shared" si="11"/>
        <v>4762</v>
      </c>
      <c r="Q43" s="474">
        <f t="shared" si="11"/>
        <v>6551</v>
      </c>
      <c r="R43" s="474">
        <f t="shared" si="11"/>
        <v>2653</v>
      </c>
      <c r="S43" s="474">
        <f t="shared" si="11"/>
        <v>1967</v>
      </c>
      <c r="T43" s="474">
        <f t="shared" si="11"/>
        <v>954</v>
      </c>
      <c r="U43" s="474">
        <f t="shared" si="10"/>
        <v>84939</v>
      </c>
      <c r="V43" s="475">
        <f t="shared" si="10"/>
        <v>35425</v>
      </c>
      <c r="W43" s="1"/>
      <c r="X43" s="1"/>
    </row>
    <row r="44" spans="1:24" ht="18" customHeight="1" x14ac:dyDescent="0.35">
      <c r="A44" s="334"/>
      <c r="B44" s="215" t="s">
        <v>66</v>
      </c>
      <c r="C44" s="469">
        <v>1043</v>
      </c>
      <c r="D44" s="470">
        <v>318</v>
      </c>
      <c r="E44" s="470">
        <v>801</v>
      </c>
      <c r="F44" s="470">
        <v>162</v>
      </c>
      <c r="G44" s="470">
        <v>792</v>
      </c>
      <c r="H44" s="470">
        <v>253</v>
      </c>
      <c r="I44" s="470">
        <v>1082</v>
      </c>
      <c r="J44" s="470">
        <v>503</v>
      </c>
      <c r="K44" s="470">
        <v>898</v>
      </c>
      <c r="L44" s="470">
        <v>481</v>
      </c>
      <c r="M44" s="470">
        <v>1124</v>
      </c>
      <c r="N44" s="470">
        <v>527</v>
      </c>
      <c r="O44" s="470">
        <v>750</v>
      </c>
      <c r="P44" s="470">
        <v>279</v>
      </c>
      <c r="Q44" s="470">
        <v>1401</v>
      </c>
      <c r="R44" s="470">
        <v>582</v>
      </c>
      <c r="S44" s="470">
        <v>58</v>
      </c>
      <c r="T44" s="470">
        <v>79</v>
      </c>
      <c r="U44" s="469">
        <f t="shared" si="10"/>
        <v>7949</v>
      </c>
      <c r="V44" s="471">
        <f t="shared" si="10"/>
        <v>3184</v>
      </c>
      <c r="W44" s="1"/>
      <c r="X44" s="1"/>
    </row>
    <row r="45" spans="1:24" ht="18" customHeight="1" x14ac:dyDescent="0.35">
      <c r="A45" s="334"/>
      <c r="B45" s="215" t="s">
        <v>67</v>
      </c>
      <c r="C45" s="469">
        <v>2852</v>
      </c>
      <c r="D45" s="470">
        <v>998</v>
      </c>
      <c r="E45" s="470">
        <v>2483</v>
      </c>
      <c r="F45" s="470">
        <v>643</v>
      </c>
      <c r="G45" s="470">
        <v>2668</v>
      </c>
      <c r="H45" s="470">
        <v>643</v>
      </c>
      <c r="I45" s="470">
        <v>4745</v>
      </c>
      <c r="J45" s="470">
        <v>1461</v>
      </c>
      <c r="K45" s="470">
        <v>3110</v>
      </c>
      <c r="L45" s="470">
        <v>1442</v>
      </c>
      <c r="M45" s="470">
        <v>2468</v>
      </c>
      <c r="N45" s="470">
        <v>1663</v>
      </c>
      <c r="O45" s="470">
        <v>3547</v>
      </c>
      <c r="P45" s="470">
        <v>1525</v>
      </c>
      <c r="Q45" s="470">
        <v>1644</v>
      </c>
      <c r="R45" s="470">
        <v>864</v>
      </c>
      <c r="S45" s="470">
        <v>1680</v>
      </c>
      <c r="T45" s="470">
        <v>211</v>
      </c>
      <c r="U45" s="469">
        <f t="shared" si="10"/>
        <v>25197</v>
      </c>
      <c r="V45" s="471">
        <f t="shared" si="10"/>
        <v>9450</v>
      </c>
      <c r="W45" s="1"/>
      <c r="X45" s="1"/>
    </row>
    <row r="46" spans="1:24" s="257" customFormat="1" ht="18" customHeight="1" x14ac:dyDescent="0.35">
      <c r="A46" s="334"/>
      <c r="B46" s="215" t="s">
        <v>68</v>
      </c>
      <c r="C46" s="469">
        <v>1788</v>
      </c>
      <c r="D46" s="470">
        <v>690</v>
      </c>
      <c r="E46" s="470">
        <v>1604</v>
      </c>
      <c r="F46" s="470">
        <v>446</v>
      </c>
      <c r="G46" s="470">
        <v>1578</v>
      </c>
      <c r="H46" s="470">
        <v>474</v>
      </c>
      <c r="I46" s="470">
        <v>2136</v>
      </c>
      <c r="J46" s="470">
        <v>966</v>
      </c>
      <c r="K46" s="470">
        <v>1467</v>
      </c>
      <c r="L46" s="470">
        <v>1229</v>
      </c>
      <c r="M46" s="470">
        <v>1456</v>
      </c>
      <c r="N46" s="470">
        <v>1072</v>
      </c>
      <c r="O46" s="470">
        <v>1006</v>
      </c>
      <c r="P46" s="470">
        <v>928</v>
      </c>
      <c r="Q46" s="470">
        <v>477</v>
      </c>
      <c r="R46" s="470">
        <v>400</v>
      </c>
      <c r="S46" s="470">
        <v>35</v>
      </c>
      <c r="T46" s="470">
        <v>147</v>
      </c>
      <c r="U46" s="469">
        <f t="shared" si="10"/>
        <v>11547</v>
      </c>
      <c r="V46" s="471">
        <f t="shared" si="10"/>
        <v>6352</v>
      </c>
    </row>
    <row r="47" spans="1:24" s="257" customFormat="1" ht="18" customHeight="1" x14ac:dyDescent="0.35">
      <c r="A47" s="334"/>
      <c r="B47" s="215" t="s">
        <v>69</v>
      </c>
      <c r="C47" s="469">
        <v>870</v>
      </c>
      <c r="D47" s="470">
        <v>209</v>
      </c>
      <c r="E47" s="470">
        <v>727</v>
      </c>
      <c r="F47" s="470">
        <v>142</v>
      </c>
      <c r="G47" s="470">
        <v>923</v>
      </c>
      <c r="H47" s="470">
        <v>165</v>
      </c>
      <c r="I47" s="470">
        <v>1085</v>
      </c>
      <c r="J47" s="470">
        <v>394</v>
      </c>
      <c r="K47" s="470">
        <v>733</v>
      </c>
      <c r="L47" s="470">
        <v>415</v>
      </c>
      <c r="M47" s="470">
        <v>1040</v>
      </c>
      <c r="N47" s="470">
        <v>404</v>
      </c>
      <c r="O47" s="470">
        <v>1154</v>
      </c>
      <c r="P47" s="470">
        <v>236</v>
      </c>
      <c r="Q47" s="470">
        <v>438</v>
      </c>
      <c r="R47" s="470">
        <v>97</v>
      </c>
      <c r="S47" s="470">
        <v>0</v>
      </c>
      <c r="T47" s="470">
        <v>0</v>
      </c>
      <c r="U47" s="469">
        <f t="shared" si="10"/>
        <v>6970</v>
      </c>
      <c r="V47" s="471">
        <f t="shared" si="10"/>
        <v>2062</v>
      </c>
    </row>
    <row r="48" spans="1:24" s="257" customFormat="1" ht="18" customHeight="1" x14ac:dyDescent="0.35">
      <c r="A48" s="334"/>
      <c r="B48" s="215" t="s">
        <v>70</v>
      </c>
      <c r="C48" s="469">
        <v>899</v>
      </c>
      <c r="D48" s="470">
        <v>275</v>
      </c>
      <c r="E48" s="470">
        <v>645</v>
      </c>
      <c r="F48" s="470">
        <v>182</v>
      </c>
      <c r="G48" s="470">
        <v>631</v>
      </c>
      <c r="H48" s="470">
        <v>121</v>
      </c>
      <c r="I48" s="470">
        <v>600</v>
      </c>
      <c r="J48" s="470">
        <v>304</v>
      </c>
      <c r="K48" s="470">
        <v>513</v>
      </c>
      <c r="L48" s="470">
        <v>601</v>
      </c>
      <c r="M48" s="470">
        <v>25</v>
      </c>
      <c r="N48" s="470">
        <v>192</v>
      </c>
      <c r="O48" s="470">
        <v>389</v>
      </c>
      <c r="P48" s="470">
        <v>330</v>
      </c>
      <c r="Q48" s="470">
        <v>451</v>
      </c>
      <c r="R48" s="470">
        <v>470</v>
      </c>
      <c r="S48" s="470">
        <v>0</v>
      </c>
      <c r="T48" s="470">
        <v>0</v>
      </c>
      <c r="U48" s="469">
        <f t="shared" si="10"/>
        <v>4153</v>
      </c>
      <c r="V48" s="471">
        <f t="shared" si="10"/>
        <v>2475</v>
      </c>
    </row>
    <row r="49" spans="1:24" s="336" customFormat="1" ht="18" customHeight="1" x14ac:dyDescent="0.35">
      <c r="A49" s="334"/>
      <c r="B49" s="215" t="s">
        <v>265</v>
      </c>
      <c r="C49" s="469">
        <v>1864</v>
      </c>
      <c r="D49" s="470">
        <v>842</v>
      </c>
      <c r="E49" s="470">
        <v>2136</v>
      </c>
      <c r="F49" s="470">
        <v>585</v>
      </c>
      <c r="G49" s="470">
        <v>2553</v>
      </c>
      <c r="H49" s="470">
        <v>606</v>
      </c>
      <c r="I49" s="470">
        <v>4200</v>
      </c>
      <c r="J49" s="470">
        <v>1588</v>
      </c>
      <c r="K49" s="470">
        <v>2615</v>
      </c>
      <c r="L49" s="470">
        <v>1642</v>
      </c>
      <c r="M49" s="470">
        <v>4039</v>
      </c>
      <c r="N49" s="470">
        <v>1852</v>
      </c>
      <c r="O49" s="470">
        <v>3180</v>
      </c>
      <c r="P49" s="470">
        <v>1033</v>
      </c>
      <c r="Q49" s="470">
        <v>1129</v>
      </c>
      <c r="R49" s="470">
        <v>240</v>
      </c>
      <c r="S49" s="470">
        <v>68</v>
      </c>
      <c r="T49" s="470">
        <v>200</v>
      </c>
      <c r="U49" s="469">
        <f t="shared" si="10"/>
        <v>21784</v>
      </c>
      <c r="V49" s="471">
        <f t="shared" si="10"/>
        <v>8588</v>
      </c>
    </row>
    <row r="50" spans="1:24" ht="18" customHeight="1" x14ac:dyDescent="0.35">
      <c r="A50" s="334"/>
      <c r="B50" s="215" t="s">
        <v>264</v>
      </c>
      <c r="C50" s="469">
        <v>1065</v>
      </c>
      <c r="D50" s="470">
        <v>347</v>
      </c>
      <c r="E50" s="470">
        <v>891</v>
      </c>
      <c r="F50" s="470">
        <v>243</v>
      </c>
      <c r="G50" s="470">
        <v>883</v>
      </c>
      <c r="H50" s="470">
        <v>261</v>
      </c>
      <c r="I50" s="470">
        <v>1215</v>
      </c>
      <c r="J50" s="470">
        <v>521</v>
      </c>
      <c r="K50" s="470">
        <v>448</v>
      </c>
      <c r="L50" s="470">
        <v>372</v>
      </c>
      <c r="M50" s="470">
        <v>1101</v>
      </c>
      <c r="N50" s="470">
        <v>822</v>
      </c>
      <c r="O50" s="470">
        <v>599</v>
      </c>
      <c r="P50" s="470">
        <v>431</v>
      </c>
      <c r="Q50" s="470">
        <v>1011</v>
      </c>
      <c r="R50" s="470">
        <v>0</v>
      </c>
      <c r="S50" s="470">
        <v>126</v>
      </c>
      <c r="T50" s="470">
        <v>317</v>
      </c>
      <c r="U50" s="469">
        <f t="shared" si="10"/>
        <v>7339</v>
      </c>
      <c r="V50" s="471">
        <f t="shared" si="10"/>
        <v>3314</v>
      </c>
      <c r="W50" s="1"/>
      <c r="X50" s="1"/>
    </row>
    <row r="51" spans="1:24" s="335" customFormat="1" ht="24" customHeight="1" x14ac:dyDescent="0.35">
      <c r="A51" s="218" t="s">
        <v>71</v>
      </c>
      <c r="B51" s="333"/>
      <c r="C51" s="474">
        <f t="shared" ref="C51:T51" si="12">C55+C54+C53+C52</f>
        <v>9606</v>
      </c>
      <c r="D51" s="474">
        <f t="shared" si="12"/>
        <v>4018</v>
      </c>
      <c r="E51" s="474">
        <f t="shared" si="12"/>
        <v>8415</v>
      </c>
      <c r="F51" s="474">
        <f t="shared" si="12"/>
        <v>2806</v>
      </c>
      <c r="G51" s="474">
        <f t="shared" si="12"/>
        <v>10058</v>
      </c>
      <c r="H51" s="474">
        <f t="shared" si="12"/>
        <v>2662</v>
      </c>
      <c r="I51" s="474">
        <f t="shared" si="12"/>
        <v>13632</v>
      </c>
      <c r="J51" s="474">
        <f t="shared" si="12"/>
        <v>5338</v>
      </c>
      <c r="K51" s="474">
        <f t="shared" si="12"/>
        <v>8559</v>
      </c>
      <c r="L51" s="474">
        <f t="shared" si="12"/>
        <v>6534</v>
      </c>
      <c r="M51" s="474">
        <f t="shared" si="12"/>
        <v>9332</v>
      </c>
      <c r="N51" s="474">
        <f t="shared" si="12"/>
        <v>5090</v>
      </c>
      <c r="O51" s="474">
        <f t="shared" si="12"/>
        <v>8278</v>
      </c>
      <c r="P51" s="474">
        <f t="shared" si="12"/>
        <v>3050</v>
      </c>
      <c r="Q51" s="474">
        <f t="shared" si="12"/>
        <v>4620</v>
      </c>
      <c r="R51" s="474">
        <f t="shared" si="12"/>
        <v>667</v>
      </c>
      <c r="S51" s="474">
        <f t="shared" si="12"/>
        <v>1877</v>
      </c>
      <c r="T51" s="474">
        <f t="shared" si="12"/>
        <v>1214</v>
      </c>
      <c r="U51" s="474">
        <f t="shared" si="10"/>
        <v>74377</v>
      </c>
      <c r="V51" s="475">
        <f t="shared" si="10"/>
        <v>31379</v>
      </c>
    </row>
    <row r="52" spans="1:24" s="257" customFormat="1" ht="18" customHeight="1" x14ac:dyDescent="0.35">
      <c r="A52" s="334"/>
      <c r="B52" s="215" t="s">
        <v>72</v>
      </c>
      <c r="C52" s="469">
        <v>1008</v>
      </c>
      <c r="D52" s="470">
        <v>345</v>
      </c>
      <c r="E52" s="470">
        <v>823</v>
      </c>
      <c r="F52" s="470">
        <v>225</v>
      </c>
      <c r="G52" s="470">
        <v>995</v>
      </c>
      <c r="H52" s="470">
        <v>272</v>
      </c>
      <c r="I52" s="470">
        <v>1306</v>
      </c>
      <c r="J52" s="470">
        <v>486</v>
      </c>
      <c r="K52" s="470">
        <v>899</v>
      </c>
      <c r="L52" s="470">
        <v>763</v>
      </c>
      <c r="M52" s="470">
        <v>693</v>
      </c>
      <c r="N52" s="470">
        <v>598</v>
      </c>
      <c r="O52" s="470">
        <v>922</v>
      </c>
      <c r="P52" s="470">
        <v>143</v>
      </c>
      <c r="Q52" s="470">
        <v>447</v>
      </c>
      <c r="R52" s="470">
        <v>7</v>
      </c>
      <c r="S52" s="470">
        <v>0</v>
      </c>
      <c r="T52" s="470">
        <v>0</v>
      </c>
      <c r="U52" s="469">
        <f t="shared" si="10"/>
        <v>7093</v>
      </c>
      <c r="V52" s="471">
        <f t="shared" si="10"/>
        <v>2839</v>
      </c>
    </row>
    <row r="53" spans="1:24" s="257" customFormat="1" ht="18" customHeight="1" x14ac:dyDescent="0.35">
      <c r="A53" s="334"/>
      <c r="B53" s="215" t="s">
        <v>71</v>
      </c>
      <c r="C53" s="476">
        <v>4686</v>
      </c>
      <c r="D53" s="470">
        <v>2157</v>
      </c>
      <c r="E53" s="470">
        <v>4486</v>
      </c>
      <c r="F53" s="470">
        <v>1508</v>
      </c>
      <c r="G53" s="470">
        <v>5317</v>
      </c>
      <c r="H53" s="470">
        <v>1445</v>
      </c>
      <c r="I53" s="470">
        <v>7418</v>
      </c>
      <c r="J53" s="470">
        <v>2888</v>
      </c>
      <c r="K53" s="470">
        <v>4765</v>
      </c>
      <c r="L53" s="470">
        <v>3774</v>
      </c>
      <c r="M53" s="470">
        <v>5809</v>
      </c>
      <c r="N53" s="470">
        <v>2845</v>
      </c>
      <c r="O53" s="470">
        <v>3619</v>
      </c>
      <c r="P53" s="470">
        <v>1731</v>
      </c>
      <c r="Q53" s="470">
        <v>2667</v>
      </c>
      <c r="R53" s="470">
        <v>462</v>
      </c>
      <c r="S53" s="470">
        <v>1877</v>
      </c>
      <c r="T53" s="470">
        <v>1214</v>
      </c>
      <c r="U53" s="469">
        <f t="shared" si="10"/>
        <v>40644</v>
      </c>
      <c r="V53" s="471">
        <f t="shared" si="10"/>
        <v>18024</v>
      </c>
    </row>
    <row r="54" spans="1:24" ht="18" customHeight="1" x14ac:dyDescent="0.35">
      <c r="A54" s="334"/>
      <c r="B54" s="215" t="s">
        <v>73</v>
      </c>
      <c r="C54" s="469">
        <v>3126</v>
      </c>
      <c r="D54" s="470">
        <v>1255</v>
      </c>
      <c r="E54" s="470">
        <v>2525</v>
      </c>
      <c r="F54" s="470">
        <v>900</v>
      </c>
      <c r="G54" s="470">
        <v>3099</v>
      </c>
      <c r="H54" s="470">
        <v>726</v>
      </c>
      <c r="I54" s="470">
        <v>4265</v>
      </c>
      <c r="J54" s="470">
        <v>1450</v>
      </c>
      <c r="K54" s="470">
        <v>2629</v>
      </c>
      <c r="L54" s="470">
        <v>1587</v>
      </c>
      <c r="M54" s="470">
        <v>2305</v>
      </c>
      <c r="N54" s="470">
        <v>1413</v>
      </c>
      <c r="O54" s="470">
        <v>3028</v>
      </c>
      <c r="P54" s="470">
        <v>1076</v>
      </c>
      <c r="Q54" s="470">
        <v>911</v>
      </c>
      <c r="R54" s="470">
        <v>122</v>
      </c>
      <c r="S54" s="470">
        <v>0</v>
      </c>
      <c r="T54" s="470">
        <v>0</v>
      </c>
      <c r="U54" s="469">
        <f t="shared" si="10"/>
        <v>21888</v>
      </c>
      <c r="V54" s="471">
        <f t="shared" si="10"/>
        <v>8529</v>
      </c>
      <c r="W54" s="1"/>
      <c r="X54" s="1"/>
    </row>
    <row r="55" spans="1:24" ht="18" customHeight="1" x14ac:dyDescent="0.35">
      <c r="A55" s="334"/>
      <c r="B55" s="215" t="s">
        <v>74</v>
      </c>
      <c r="C55" s="469">
        <v>786</v>
      </c>
      <c r="D55" s="470">
        <v>261</v>
      </c>
      <c r="E55" s="470">
        <v>581</v>
      </c>
      <c r="F55" s="470">
        <v>173</v>
      </c>
      <c r="G55" s="470">
        <v>647</v>
      </c>
      <c r="H55" s="470">
        <v>219</v>
      </c>
      <c r="I55" s="470">
        <v>643</v>
      </c>
      <c r="J55" s="470">
        <v>514</v>
      </c>
      <c r="K55" s="470">
        <v>266</v>
      </c>
      <c r="L55" s="470">
        <v>410</v>
      </c>
      <c r="M55" s="470">
        <v>525</v>
      </c>
      <c r="N55" s="470">
        <v>234</v>
      </c>
      <c r="O55" s="470">
        <v>709</v>
      </c>
      <c r="P55" s="470">
        <v>100</v>
      </c>
      <c r="Q55" s="470">
        <v>595</v>
      </c>
      <c r="R55" s="470">
        <v>76</v>
      </c>
      <c r="S55" s="470">
        <v>0</v>
      </c>
      <c r="T55" s="470">
        <v>0</v>
      </c>
      <c r="U55" s="469">
        <f t="shared" si="10"/>
        <v>4752</v>
      </c>
      <c r="V55" s="471">
        <f t="shared" si="10"/>
        <v>1987</v>
      </c>
      <c r="W55" s="1"/>
      <c r="X55" s="1"/>
    </row>
    <row r="56" spans="1:24" s="257" customFormat="1" ht="24" customHeight="1" x14ac:dyDescent="0.35">
      <c r="A56" s="218" t="s">
        <v>75</v>
      </c>
      <c r="B56" s="333"/>
      <c r="C56" s="474">
        <f t="shared" ref="C56:T56" si="13">SUM(C57:C61)</f>
        <v>2650</v>
      </c>
      <c r="D56" s="474">
        <f t="shared" si="13"/>
        <v>1198</v>
      </c>
      <c r="E56" s="474">
        <f t="shared" si="13"/>
        <v>2293</v>
      </c>
      <c r="F56" s="474">
        <f t="shared" si="13"/>
        <v>806</v>
      </c>
      <c r="G56" s="474">
        <f t="shared" si="13"/>
        <v>2244</v>
      </c>
      <c r="H56" s="474">
        <f t="shared" si="13"/>
        <v>674</v>
      </c>
      <c r="I56" s="474">
        <f t="shared" si="13"/>
        <v>3481</v>
      </c>
      <c r="J56" s="474">
        <f t="shared" si="13"/>
        <v>1539</v>
      </c>
      <c r="K56" s="474">
        <f t="shared" si="13"/>
        <v>2180</v>
      </c>
      <c r="L56" s="474">
        <f t="shared" si="13"/>
        <v>1722</v>
      </c>
      <c r="M56" s="474">
        <f t="shared" si="13"/>
        <v>1585</v>
      </c>
      <c r="N56" s="474">
        <f t="shared" si="13"/>
        <v>1373</v>
      </c>
      <c r="O56" s="474">
        <f t="shared" si="13"/>
        <v>2378</v>
      </c>
      <c r="P56" s="474">
        <f t="shared" si="13"/>
        <v>855</v>
      </c>
      <c r="Q56" s="474">
        <f t="shared" si="13"/>
        <v>424</v>
      </c>
      <c r="R56" s="474">
        <f t="shared" si="13"/>
        <v>2</v>
      </c>
      <c r="S56" s="474">
        <f t="shared" si="13"/>
        <v>1523</v>
      </c>
      <c r="T56" s="474">
        <f t="shared" si="13"/>
        <v>437</v>
      </c>
      <c r="U56" s="474">
        <f t="shared" si="10"/>
        <v>18758</v>
      </c>
      <c r="V56" s="475">
        <f t="shared" si="10"/>
        <v>8606</v>
      </c>
    </row>
    <row r="57" spans="1:24" ht="18" customHeight="1" x14ac:dyDescent="0.35">
      <c r="A57" s="334"/>
      <c r="B57" s="215" t="s">
        <v>76</v>
      </c>
      <c r="C57" s="469">
        <v>303</v>
      </c>
      <c r="D57" s="470">
        <v>182</v>
      </c>
      <c r="E57" s="470">
        <v>340</v>
      </c>
      <c r="F57" s="470">
        <v>151</v>
      </c>
      <c r="G57" s="470">
        <v>254</v>
      </c>
      <c r="H57" s="470">
        <v>114</v>
      </c>
      <c r="I57" s="470">
        <v>428</v>
      </c>
      <c r="J57" s="470">
        <v>282</v>
      </c>
      <c r="K57" s="470">
        <v>319</v>
      </c>
      <c r="L57" s="470">
        <v>382</v>
      </c>
      <c r="M57" s="470">
        <v>413</v>
      </c>
      <c r="N57" s="470">
        <v>494</v>
      </c>
      <c r="O57" s="470">
        <v>457</v>
      </c>
      <c r="P57" s="470">
        <v>166</v>
      </c>
      <c r="Q57" s="470">
        <v>0</v>
      </c>
      <c r="R57" s="470">
        <v>0</v>
      </c>
      <c r="S57" s="470">
        <v>728</v>
      </c>
      <c r="T57" s="470">
        <v>437</v>
      </c>
      <c r="U57" s="469">
        <f t="shared" si="10"/>
        <v>3242</v>
      </c>
      <c r="V57" s="471">
        <f t="shared" si="10"/>
        <v>2208</v>
      </c>
      <c r="W57" s="1"/>
      <c r="X57" s="1"/>
    </row>
    <row r="58" spans="1:24" ht="18" customHeight="1" x14ac:dyDescent="0.35">
      <c r="A58" s="334"/>
      <c r="B58" s="215" t="s">
        <v>77</v>
      </c>
      <c r="C58" s="469">
        <v>526</v>
      </c>
      <c r="D58" s="470">
        <v>229</v>
      </c>
      <c r="E58" s="470">
        <v>387</v>
      </c>
      <c r="F58" s="470">
        <v>151</v>
      </c>
      <c r="G58" s="470">
        <v>417</v>
      </c>
      <c r="H58" s="470">
        <v>103</v>
      </c>
      <c r="I58" s="470">
        <v>699</v>
      </c>
      <c r="J58" s="470">
        <v>214</v>
      </c>
      <c r="K58" s="470">
        <v>354</v>
      </c>
      <c r="L58" s="470">
        <v>383</v>
      </c>
      <c r="M58" s="470">
        <v>229</v>
      </c>
      <c r="N58" s="470">
        <v>30</v>
      </c>
      <c r="O58" s="470">
        <v>719</v>
      </c>
      <c r="P58" s="470">
        <v>227</v>
      </c>
      <c r="Q58" s="470">
        <v>0</v>
      </c>
      <c r="R58" s="470">
        <v>0</v>
      </c>
      <c r="S58" s="470">
        <v>0</v>
      </c>
      <c r="T58" s="470">
        <v>0</v>
      </c>
      <c r="U58" s="469">
        <f t="shared" si="10"/>
        <v>3331</v>
      </c>
      <c r="V58" s="471">
        <f t="shared" si="10"/>
        <v>1337</v>
      </c>
      <c r="W58" s="1"/>
      <c r="X58" s="1"/>
    </row>
    <row r="59" spans="1:24" ht="18" customHeight="1" x14ac:dyDescent="0.35">
      <c r="A59" s="334"/>
      <c r="B59" s="215" t="s">
        <v>78</v>
      </c>
      <c r="C59" s="469">
        <v>677</v>
      </c>
      <c r="D59" s="470">
        <v>313</v>
      </c>
      <c r="E59" s="470">
        <v>593</v>
      </c>
      <c r="F59" s="470">
        <v>185</v>
      </c>
      <c r="G59" s="470">
        <v>667</v>
      </c>
      <c r="H59" s="470">
        <v>200</v>
      </c>
      <c r="I59" s="470">
        <v>926</v>
      </c>
      <c r="J59" s="470">
        <v>485</v>
      </c>
      <c r="K59" s="470">
        <v>789</v>
      </c>
      <c r="L59" s="470">
        <v>509</v>
      </c>
      <c r="M59" s="470">
        <v>500</v>
      </c>
      <c r="N59" s="470">
        <v>217</v>
      </c>
      <c r="O59" s="470">
        <v>240</v>
      </c>
      <c r="P59" s="470">
        <v>112</v>
      </c>
      <c r="Q59" s="470">
        <v>0</v>
      </c>
      <c r="R59" s="470">
        <v>0</v>
      </c>
      <c r="S59" s="470">
        <v>0</v>
      </c>
      <c r="T59" s="470">
        <v>0</v>
      </c>
      <c r="U59" s="469">
        <f t="shared" si="10"/>
        <v>4392</v>
      </c>
      <c r="V59" s="471">
        <f t="shared" si="10"/>
        <v>2021</v>
      </c>
      <c r="W59" s="1"/>
      <c r="X59" s="1"/>
    </row>
    <row r="60" spans="1:24" s="257" customFormat="1" ht="18" customHeight="1" x14ac:dyDescent="0.35">
      <c r="A60" s="334"/>
      <c r="B60" s="215" t="s">
        <v>79</v>
      </c>
      <c r="C60" s="469">
        <v>701</v>
      </c>
      <c r="D60" s="470">
        <v>278</v>
      </c>
      <c r="E60" s="470">
        <v>655</v>
      </c>
      <c r="F60" s="470">
        <v>219</v>
      </c>
      <c r="G60" s="470">
        <v>579</v>
      </c>
      <c r="H60" s="470">
        <v>177</v>
      </c>
      <c r="I60" s="470">
        <v>972</v>
      </c>
      <c r="J60" s="470">
        <v>342</v>
      </c>
      <c r="K60" s="470">
        <v>349</v>
      </c>
      <c r="L60" s="470">
        <v>284</v>
      </c>
      <c r="M60" s="470">
        <v>380</v>
      </c>
      <c r="N60" s="470">
        <v>453</v>
      </c>
      <c r="O60" s="470">
        <v>821</v>
      </c>
      <c r="P60" s="470">
        <v>350</v>
      </c>
      <c r="Q60" s="470">
        <v>0</v>
      </c>
      <c r="R60" s="470">
        <v>0</v>
      </c>
      <c r="S60" s="470">
        <v>795</v>
      </c>
      <c r="T60" s="470">
        <v>0</v>
      </c>
      <c r="U60" s="469">
        <f t="shared" si="10"/>
        <v>5252</v>
      </c>
      <c r="V60" s="471">
        <f t="shared" si="10"/>
        <v>2103</v>
      </c>
    </row>
    <row r="61" spans="1:24" ht="18" customHeight="1" x14ac:dyDescent="0.35">
      <c r="A61" s="334"/>
      <c r="B61" s="215" t="s">
        <v>80</v>
      </c>
      <c r="C61" s="469">
        <v>443</v>
      </c>
      <c r="D61" s="470">
        <v>196</v>
      </c>
      <c r="E61" s="470">
        <v>318</v>
      </c>
      <c r="F61" s="470">
        <v>100</v>
      </c>
      <c r="G61" s="470">
        <v>327</v>
      </c>
      <c r="H61" s="470">
        <v>80</v>
      </c>
      <c r="I61" s="470">
        <v>456</v>
      </c>
      <c r="J61" s="470">
        <v>216</v>
      </c>
      <c r="K61" s="470">
        <v>369</v>
      </c>
      <c r="L61" s="470">
        <v>164</v>
      </c>
      <c r="M61" s="470">
        <v>63</v>
      </c>
      <c r="N61" s="470">
        <v>179</v>
      </c>
      <c r="O61" s="470">
        <v>141</v>
      </c>
      <c r="P61" s="470">
        <v>0</v>
      </c>
      <c r="Q61" s="470">
        <v>424</v>
      </c>
      <c r="R61" s="470">
        <v>2</v>
      </c>
      <c r="S61" s="470">
        <v>0</v>
      </c>
      <c r="T61" s="470">
        <v>0</v>
      </c>
      <c r="U61" s="469">
        <f t="shared" si="10"/>
        <v>2541</v>
      </c>
      <c r="V61" s="471">
        <f t="shared" si="10"/>
        <v>937</v>
      </c>
      <c r="W61" s="1"/>
      <c r="X61" s="1"/>
    </row>
    <row r="62" spans="1:24" ht="24" customHeight="1" x14ac:dyDescent="0.35">
      <c r="A62" s="218" t="s">
        <v>81</v>
      </c>
      <c r="B62" s="333"/>
      <c r="C62" s="474">
        <f t="shared" ref="C62:T62" si="14">SUM(C63:C65)</f>
        <v>4796</v>
      </c>
      <c r="D62" s="474">
        <f t="shared" si="14"/>
        <v>1697</v>
      </c>
      <c r="E62" s="474">
        <f t="shared" si="14"/>
        <v>3826</v>
      </c>
      <c r="F62" s="474">
        <f t="shared" si="14"/>
        <v>976</v>
      </c>
      <c r="G62" s="474">
        <f t="shared" si="14"/>
        <v>4106</v>
      </c>
      <c r="H62" s="474">
        <f t="shared" si="14"/>
        <v>996</v>
      </c>
      <c r="I62" s="474">
        <f t="shared" si="14"/>
        <v>4454</v>
      </c>
      <c r="J62" s="474">
        <f t="shared" si="14"/>
        <v>2086</v>
      </c>
      <c r="K62" s="474">
        <f t="shared" si="14"/>
        <v>2856</v>
      </c>
      <c r="L62" s="474">
        <f t="shared" si="14"/>
        <v>2394</v>
      </c>
      <c r="M62" s="474">
        <f t="shared" si="14"/>
        <v>2358</v>
      </c>
      <c r="N62" s="474">
        <f t="shared" si="14"/>
        <v>1510</v>
      </c>
      <c r="O62" s="474">
        <f t="shared" si="14"/>
        <v>1644</v>
      </c>
      <c r="P62" s="474">
        <f t="shared" si="14"/>
        <v>1108</v>
      </c>
      <c r="Q62" s="474">
        <f t="shared" si="14"/>
        <v>1322</v>
      </c>
      <c r="R62" s="474">
        <f t="shared" si="14"/>
        <v>270</v>
      </c>
      <c r="S62" s="474">
        <f t="shared" si="14"/>
        <v>427</v>
      </c>
      <c r="T62" s="474">
        <f t="shared" si="14"/>
        <v>824</v>
      </c>
      <c r="U62" s="474">
        <f t="shared" si="10"/>
        <v>25789</v>
      </c>
      <c r="V62" s="475">
        <f t="shared" si="10"/>
        <v>11861</v>
      </c>
      <c r="W62" s="1"/>
      <c r="X62" s="1"/>
    </row>
    <row r="63" spans="1:24" ht="18" customHeight="1" x14ac:dyDescent="0.35">
      <c r="A63" s="334"/>
      <c r="B63" s="215" t="s">
        <v>82</v>
      </c>
      <c r="C63" s="469">
        <v>1313</v>
      </c>
      <c r="D63" s="470">
        <v>487</v>
      </c>
      <c r="E63" s="470">
        <v>1003</v>
      </c>
      <c r="F63" s="470">
        <v>282</v>
      </c>
      <c r="G63" s="470">
        <v>962</v>
      </c>
      <c r="H63" s="470">
        <v>246</v>
      </c>
      <c r="I63" s="470">
        <v>1188</v>
      </c>
      <c r="J63" s="470">
        <v>558</v>
      </c>
      <c r="K63" s="470">
        <v>479</v>
      </c>
      <c r="L63" s="470">
        <v>539</v>
      </c>
      <c r="M63" s="470">
        <v>321</v>
      </c>
      <c r="N63" s="470">
        <v>251</v>
      </c>
      <c r="O63" s="470">
        <v>456</v>
      </c>
      <c r="P63" s="470">
        <v>289</v>
      </c>
      <c r="Q63" s="470">
        <v>17</v>
      </c>
      <c r="R63" s="470">
        <v>43</v>
      </c>
      <c r="S63" s="470">
        <v>0</v>
      </c>
      <c r="T63" s="470">
        <v>0</v>
      </c>
      <c r="U63" s="469">
        <f t="shared" si="10"/>
        <v>5739</v>
      </c>
      <c r="V63" s="471">
        <f t="shared" si="10"/>
        <v>2695</v>
      </c>
      <c r="W63" s="1"/>
      <c r="X63" s="1"/>
    </row>
    <row r="64" spans="1:24" ht="18" customHeight="1" x14ac:dyDescent="0.35">
      <c r="A64" s="334"/>
      <c r="B64" s="215" t="s">
        <v>81</v>
      </c>
      <c r="C64" s="469">
        <v>2818</v>
      </c>
      <c r="D64" s="470">
        <v>993</v>
      </c>
      <c r="E64" s="470">
        <v>2345</v>
      </c>
      <c r="F64" s="470">
        <v>595</v>
      </c>
      <c r="G64" s="470">
        <v>2582</v>
      </c>
      <c r="H64" s="470">
        <v>674</v>
      </c>
      <c r="I64" s="470">
        <v>2711</v>
      </c>
      <c r="J64" s="470">
        <v>1297</v>
      </c>
      <c r="K64" s="470">
        <v>2035</v>
      </c>
      <c r="L64" s="470">
        <v>1528</v>
      </c>
      <c r="M64" s="470">
        <v>1927</v>
      </c>
      <c r="N64" s="470">
        <v>1051</v>
      </c>
      <c r="O64" s="470">
        <v>1167</v>
      </c>
      <c r="P64" s="470">
        <v>749</v>
      </c>
      <c r="Q64" s="470">
        <v>1305</v>
      </c>
      <c r="R64" s="470">
        <v>227</v>
      </c>
      <c r="S64" s="470">
        <v>427</v>
      </c>
      <c r="T64" s="470">
        <v>824</v>
      </c>
      <c r="U64" s="469">
        <f t="shared" si="10"/>
        <v>17317</v>
      </c>
      <c r="V64" s="471">
        <f t="shared" si="10"/>
        <v>7938</v>
      </c>
      <c r="W64" s="1"/>
      <c r="X64" s="1"/>
    </row>
    <row r="65" spans="1:24" ht="18" customHeight="1" x14ac:dyDescent="0.35">
      <c r="A65" s="334"/>
      <c r="B65" s="215" t="s">
        <v>83</v>
      </c>
      <c r="C65" s="469">
        <v>665</v>
      </c>
      <c r="D65" s="470">
        <v>217</v>
      </c>
      <c r="E65" s="470">
        <v>478</v>
      </c>
      <c r="F65" s="470">
        <v>99</v>
      </c>
      <c r="G65" s="470">
        <v>562</v>
      </c>
      <c r="H65" s="470">
        <v>76</v>
      </c>
      <c r="I65" s="470">
        <v>555</v>
      </c>
      <c r="J65" s="470">
        <v>231</v>
      </c>
      <c r="K65" s="470">
        <v>342</v>
      </c>
      <c r="L65" s="470">
        <v>327</v>
      </c>
      <c r="M65" s="470">
        <v>110</v>
      </c>
      <c r="N65" s="470">
        <v>208</v>
      </c>
      <c r="O65" s="470">
        <v>21</v>
      </c>
      <c r="P65" s="470">
        <v>70</v>
      </c>
      <c r="Q65" s="470">
        <v>0</v>
      </c>
      <c r="R65" s="470">
        <v>0</v>
      </c>
      <c r="S65" s="470">
        <v>0</v>
      </c>
      <c r="T65" s="470">
        <v>0</v>
      </c>
      <c r="U65" s="469">
        <f t="shared" si="10"/>
        <v>2733</v>
      </c>
      <c r="V65" s="471">
        <f t="shared" si="10"/>
        <v>1228</v>
      </c>
      <c r="W65" s="1"/>
      <c r="X65" s="1"/>
    </row>
    <row r="66" spans="1:24" ht="42" customHeight="1" x14ac:dyDescent="0.35">
      <c r="A66" s="560" t="s">
        <v>252</v>
      </c>
      <c r="B66" s="561"/>
      <c r="C66" s="474">
        <v>112</v>
      </c>
      <c r="D66" s="474">
        <v>19</v>
      </c>
      <c r="E66" s="474">
        <v>30</v>
      </c>
      <c r="F66" s="474">
        <v>12</v>
      </c>
      <c r="G66" s="474">
        <v>26</v>
      </c>
      <c r="H66" s="474">
        <v>0</v>
      </c>
      <c r="I66" s="474">
        <v>95</v>
      </c>
      <c r="J66" s="474">
        <v>0</v>
      </c>
      <c r="K66" s="474">
        <v>53</v>
      </c>
      <c r="L66" s="474">
        <v>0</v>
      </c>
      <c r="M66" s="474">
        <v>0</v>
      </c>
      <c r="N66" s="474">
        <v>0</v>
      </c>
      <c r="O66" s="474">
        <v>2</v>
      </c>
      <c r="P66" s="474">
        <v>0</v>
      </c>
      <c r="Q66" s="474">
        <v>0</v>
      </c>
      <c r="R66" s="474">
        <v>0</v>
      </c>
      <c r="S66" s="474">
        <v>0</v>
      </c>
      <c r="T66" s="474">
        <v>0</v>
      </c>
      <c r="U66" s="474">
        <f t="shared" ref="U66:V67" si="15">C66+E66+G66+I66+K66+M66+O66+Q66+S66</f>
        <v>318</v>
      </c>
      <c r="V66" s="475">
        <f t="shared" si="15"/>
        <v>31</v>
      </c>
      <c r="W66" s="1"/>
      <c r="X66" s="1"/>
    </row>
    <row r="67" spans="1:24" ht="42" customHeight="1" x14ac:dyDescent="0.35">
      <c r="A67" s="560" t="s">
        <v>260</v>
      </c>
      <c r="B67" s="561"/>
      <c r="C67" s="474">
        <v>3126</v>
      </c>
      <c r="D67" s="474">
        <v>1255</v>
      </c>
      <c r="E67" s="474">
        <v>2525</v>
      </c>
      <c r="F67" s="474">
        <v>900</v>
      </c>
      <c r="G67" s="474">
        <v>3099</v>
      </c>
      <c r="H67" s="474">
        <v>726</v>
      </c>
      <c r="I67" s="474">
        <v>4265</v>
      </c>
      <c r="J67" s="474">
        <v>1450</v>
      </c>
      <c r="K67" s="474">
        <v>2629</v>
      </c>
      <c r="L67" s="474">
        <v>1587</v>
      </c>
      <c r="M67" s="474">
        <v>2305</v>
      </c>
      <c r="N67" s="474">
        <v>1413</v>
      </c>
      <c r="O67" s="474">
        <v>3028</v>
      </c>
      <c r="P67" s="474">
        <v>1076</v>
      </c>
      <c r="Q67" s="474">
        <v>911</v>
      </c>
      <c r="R67" s="474">
        <v>122</v>
      </c>
      <c r="S67" s="474">
        <v>0</v>
      </c>
      <c r="T67" s="474">
        <v>0</v>
      </c>
      <c r="U67" s="474">
        <f t="shared" si="15"/>
        <v>21888</v>
      </c>
      <c r="V67" s="475">
        <f t="shared" si="15"/>
        <v>8529</v>
      </c>
      <c r="W67" s="1"/>
      <c r="X67" s="1"/>
    </row>
    <row r="68" spans="1:24" s="257" customFormat="1" ht="8.25" customHeight="1" x14ac:dyDescent="0.25">
      <c r="A68" s="334"/>
      <c r="B68" s="333"/>
      <c r="C68" s="337"/>
      <c r="D68" s="338"/>
      <c r="E68" s="338"/>
      <c r="F68" s="338"/>
      <c r="G68" s="338"/>
      <c r="H68" s="338"/>
      <c r="I68" s="338"/>
      <c r="J68" s="338"/>
      <c r="K68" s="338"/>
      <c r="L68" s="338"/>
      <c r="M68" s="338"/>
      <c r="N68" s="338"/>
      <c r="O68" s="338"/>
      <c r="P68" s="338"/>
      <c r="Q68" s="338"/>
      <c r="R68" s="338"/>
      <c r="S68" s="338"/>
      <c r="T68" s="338"/>
      <c r="U68" s="337"/>
      <c r="V68" s="339"/>
    </row>
    <row r="69" spans="1:24" s="257" customFormat="1" ht="33.9" customHeight="1" thickBot="1" x14ac:dyDescent="0.3">
      <c r="A69" s="226" t="s">
        <v>84</v>
      </c>
      <c r="B69" s="340"/>
      <c r="C69" s="341">
        <f t="shared" ref="C69:T69" si="16">C9+C11+C40</f>
        <v>94180</v>
      </c>
      <c r="D69" s="341">
        <f t="shared" si="16"/>
        <v>38631</v>
      </c>
      <c r="E69" s="341">
        <f t="shared" si="16"/>
        <v>87798</v>
      </c>
      <c r="F69" s="341">
        <f t="shared" si="16"/>
        <v>28413</v>
      </c>
      <c r="G69" s="341">
        <f t="shared" si="16"/>
        <v>104320</v>
      </c>
      <c r="H69" s="341">
        <f t="shared" si="16"/>
        <v>30476</v>
      </c>
      <c r="I69" s="341">
        <f t="shared" si="16"/>
        <v>152331</v>
      </c>
      <c r="J69" s="341">
        <f t="shared" si="16"/>
        <v>55674</v>
      </c>
      <c r="K69" s="341">
        <f t="shared" si="16"/>
        <v>99438</v>
      </c>
      <c r="L69" s="341">
        <f t="shared" si="16"/>
        <v>68449</v>
      </c>
      <c r="M69" s="341">
        <f t="shared" si="16"/>
        <v>97011</v>
      </c>
      <c r="N69" s="341">
        <f t="shared" si="16"/>
        <v>65787</v>
      </c>
      <c r="O69" s="341">
        <f t="shared" si="16"/>
        <v>104634</v>
      </c>
      <c r="P69" s="341">
        <f t="shared" si="16"/>
        <v>56956</v>
      </c>
      <c r="Q69" s="341">
        <f t="shared" si="16"/>
        <v>56882</v>
      </c>
      <c r="R69" s="341">
        <f t="shared" si="16"/>
        <v>39319</v>
      </c>
      <c r="S69" s="341">
        <f t="shared" si="16"/>
        <v>64960</v>
      </c>
      <c r="T69" s="341">
        <f t="shared" si="16"/>
        <v>27147</v>
      </c>
      <c r="U69" s="341">
        <f>C69+E69+G69+I69+K69+M69+O69+Q69+S69</f>
        <v>861554</v>
      </c>
      <c r="V69" s="419">
        <f>D69+F69+H69+J69+L69+N69+P69+R69+T69</f>
        <v>410852</v>
      </c>
    </row>
    <row r="70" spans="1:24" s="257" customFormat="1" ht="18" customHeight="1" x14ac:dyDescent="0.35">
      <c r="A70" s="355" t="s">
        <v>253</v>
      </c>
      <c r="B70" s="344"/>
      <c r="C70" s="342"/>
      <c r="D70" s="342"/>
      <c r="E70" s="342"/>
      <c r="F70" s="342"/>
      <c r="G70" s="342"/>
      <c r="H70" s="342"/>
      <c r="I70" s="342"/>
      <c r="J70" s="342"/>
      <c r="K70" s="342"/>
      <c r="L70" s="342"/>
      <c r="M70" s="342"/>
      <c r="N70" s="342"/>
      <c r="O70" s="342"/>
      <c r="P70" s="342"/>
      <c r="Q70" s="342"/>
      <c r="R70" s="342"/>
      <c r="S70" s="342"/>
      <c r="T70" s="342"/>
      <c r="U70" s="342"/>
    </row>
    <row r="71" spans="1:24" s="257" customFormat="1" ht="29.4" customHeight="1" x14ac:dyDescent="0.25">
      <c r="A71" s="275"/>
      <c r="B71" s="276"/>
      <c r="C71" s="124"/>
      <c r="D71" s="124"/>
      <c r="E71" s="124"/>
      <c r="F71" s="124"/>
      <c r="G71" s="124"/>
      <c r="H71" s="124"/>
      <c r="I71" s="124"/>
      <c r="J71" s="124"/>
      <c r="K71" s="124"/>
      <c r="L71" s="124"/>
      <c r="M71" s="124"/>
      <c r="N71" s="124"/>
      <c r="O71" s="124"/>
      <c r="P71" s="124"/>
      <c r="Q71" s="124"/>
      <c r="R71" s="124"/>
      <c r="S71" s="124"/>
      <c r="T71" s="124"/>
      <c r="U71" s="124"/>
    </row>
    <row r="72" spans="1:24" ht="18" customHeight="1" x14ac:dyDescent="0.25">
      <c r="V72" s="1"/>
      <c r="W72" s="1"/>
      <c r="X72" s="1"/>
    </row>
    <row r="73" spans="1:24" ht="18" customHeight="1" x14ac:dyDescent="0.25">
      <c r="V73" s="1"/>
      <c r="W73" s="1"/>
      <c r="X73" s="1"/>
    </row>
    <row r="74" spans="1:24" ht="18" customHeight="1" x14ac:dyDescent="0.25">
      <c r="V74" s="1"/>
      <c r="W74" s="1"/>
      <c r="X74" s="1"/>
    </row>
    <row r="75" spans="1:24" ht="18" customHeight="1" x14ac:dyDescent="0.25">
      <c r="V75" s="1"/>
      <c r="W75" s="1"/>
      <c r="X75" s="1"/>
    </row>
    <row r="76" spans="1:24" s="257" customFormat="1" ht="29.4" customHeight="1" x14ac:dyDescent="0.25">
      <c r="A76" s="275"/>
      <c r="B76" s="276"/>
      <c r="C76" s="124"/>
      <c r="D76" s="124"/>
      <c r="E76" s="124"/>
      <c r="F76" s="124"/>
      <c r="G76" s="124"/>
      <c r="H76" s="124"/>
      <c r="I76" s="124"/>
      <c r="J76" s="124"/>
      <c r="K76" s="124"/>
      <c r="L76" s="124"/>
      <c r="M76" s="124"/>
      <c r="N76" s="124"/>
      <c r="O76" s="124"/>
      <c r="P76" s="124"/>
      <c r="Q76" s="124"/>
      <c r="R76" s="124"/>
      <c r="S76" s="124"/>
      <c r="T76" s="124"/>
      <c r="U76" s="124"/>
    </row>
    <row r="77" spans="1:24" s="257" customFormat="1" ht="29.4" customHeight="1" x14ac:dyDescent="0.25">
      <c r="A77" s="275"/>
      <c r="B77" s="276"/>
      <c r="C77" s="124"/>
      <c r="D77" s="124"/>
      <c r="E77" s="124"/>
      <c r="F77" s="124"/>
      <c r="G77" s="124"/>
      <c r="H77" s="124"/>
      <c r="I77" s="124"/>
      <c r="J77" s="124"/>
      <c r="K77" s="124"/>
      <c r="L77" s="124"/>
      <c r="M77" s="124"/>
      <c r="N77" s="124"/>
      <c r="O77" s="124"/>
      <c r="P77" s="124"/>
      <c r="Q77" s="124"/>
      <c r="R77" s="124"/>
      <c r="S77" s="124"/>
      <c r="T77" s="124"/>
      <c r="U77" s="124"/>
    </row>
    <row r="78" spans="1:24" s="257" customFormat="1" ht="29.4" customHeight="1" x14ac:dyDescent="0.25">
      <c r="A78" s="275"/>
      <c r="B78" s="276"/>
      <c r="C78" s="124"/>
      <c r="D78" s="124"/>
      <c r="E78" s="124"/>
      <c r="F78" s="124"/>
      <c r="G78" s="124"/>
      <c r="H78" s="124"/>
      <c r="I78" s="124"/>
      <c r="J78" s="124"/>
      <c r="K78" s="124"/>
      <c r="L78" s="124"/>
      <c r="M78" s="124"/>
      <c r="N78" s="124"/>
      <c r="O78" s="124"/>
      <c r="P78" s="124"/>
      <c r="Q78" s="124"/>
      <c r="R78" s="124"/>
      <c r="S78" s="124"/>
      <c r="T78" s="124"/>
      <c r="U78" s="124"/>
    </row>
    <row r="79" spans="1:24" s="343" customFormat="1" ht="29.4" customHeight="1" x14ac:dyDescent="0.25">
      <c r="A79" s="275"/>
      <c r="B79" s="276"/>
      <c r="C79" s="124"/>
      <c r="D79" s="124"/>
      <c r="E79" s="124"/>
      <c r="F79" s="124"/>
      <c r="G79" s="124"/>
      <c r="H79" s="124"/>
      <c r="I79" s="124"/>
      <c r="J79" s="124"/>
      <c r="K79" s="124"/>
      <c r="L79" s="124"/>
      <c r="M79" s="124"/>
      <c r="N79" s="124"/>
      <c r="O79" s="124"/>
      <c r="P79" s="124"/>
      <c r="Q79" s="124"/>
      <c r="R79" s="124"/>
      <c r="S79" s="124"/>
      <c r="T79" s="124"/>
      <c r="U79" s="124"/>
    </row>
    <row r="80" spans="1:24" s="119" customFormat="1" ht="21" customHeight="1" x14ac:dyDescent="0.3">
      <c r="A80" s="275"/>
      <c r="B80" s="276"/>
      <c r="C80" s="124"/>
      <c r="D80" s="124"/>
      <c r="E80" s="124"/>
      <c r="F80" s="124"/>
      <c r="G80" s="124"/>
      <c r="H80" s="124"/>
      <c r="I80" s="124"/>
      <c r="J80" s="124"/>
      <c r="K80" s="124"/>
      <c r="L80" s="124"/>
      <c r="M80" s="124"/>
      <c r="N80" s="124"/>
      <c r="O80" s="124"/>
      <c r="P80" s="124"/>
      <c r="Q80" s="124"/>
      <c r="R80" s="124"/>
      <c r="S80" s="124"/>
      <c r="T80" s="124"/>
      <c r="U80" s="124"/>
    </row>
    <row r="81" spans="22:24" x14ac:dyDescent="0.25">
      <c r="V81" s="1"/>
      <c r="W81" s="1"/>
      <c r="X81" s="1"/>
    </row>
    <row r="84" spans="22:24" x14ac:dyDescent="0.25">
      <c r="V84" s="1"/>
      <c r="W84" s="1"/>
      <c r="X84" s="1"/>
    </row>
    <row r="85" spans="22:24" x14ac:dyDescent="0.25">
      <c r="V85" s="1"/>
      <c r="W85" s="1"/>
      <c r="X85" s="1"/>
    </row>
    <row r="86" spans="22:24" x14ac:dyDescent="0.25">
      <c r="V86" s="1"/>
      <c r="W86" s="1"/>
      <c r="X86" s="1"/>
    </row>
    <row r="87" spans="22:24" x14ac:dyDescent="0.25">
      <c r="V87" s="1"/>
      <c r="W87" s="1"/>
      <c r="X87" s="1"/>
    </row>
    <row r="88" spans="22:24" x14ac:dyDescent="0.25">
      <c r="V88" s="1"/>
      <c r="W88" s="1"/>
      <c r="X88" s="1"/>
    </row>
    <row r="89" spans="22:24" x14ac:dyDescent="0.25">
      <c r="V89" s="1"/>
      <c r="W89" s="1"/>
      <c r="X89" s="1"/>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21"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E89"/>
  <sheetViews>
    <sheetView view="pageBreakPreview" topLeftCell="H7" zoomScale="77" zoomScaleNormal="80" zoomScaleSheetLayoutView="77" workbookViewId="0">
      <selection sqref="A1:V1"/>
    </sheetView>
  </sheetViews>
  <sheetFormatPr defaultColWidth="26.33203125" defaultRowHeight="13.2" x14ac:dyDescent="0.25"/>
  <cols>
    <col min="1" max="1" width="4.6640625" style="275" customWidth="1"/>
    <col min="2" max="2" width="24.6640625" style="276" customWidth="1"/>
    <col min="3" max="19" width="9.6640625" style="124" customWidth="1"/>
    <col min="20" max="20" width="9.33203125" style="124" customWidth="1"/>
    <col min="21" max="22" width="11.6640625" style="124" bestFit="1" customWidth="1"/>
    <col min="23" max="24" width="26.33203125" style="124" customWidth="1"/>
    <col min="25" max="16384" width="26.33203125" style="1"/>
  </cols>
  <sheetData>
    <row r="1" spans="1:31" s="246" customFormat="1" ht="60" customHeight="1" x14ac:dyDescent="0.25">
      <c r="A1" s="640"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41"/>
      <c r="C1" s="641"/>
      <c r="D1" s="641"/>
      <c r="E1" s="641"/>
      <c r="F1" s="641"/>
      <c r="G1" s="641"/>
      <c r="H1" s="641"/>
      <c r="I1" s="641"/>
      <c r="J1" s="641"/>
      <c r="K1" s="641"/>
      <c r="L1" s="641"/>
      <c r="M1" s="641"/>
      <c r="N1" s="641"/>
      <c r="O1" s="641"/>
      <c r="P1" s="641"/>
      <c r="Q1" s="641"/>
      <c r="R1" s="641"/>
      <c r="S1" s="641"/>
      <c r="T1" s="641"/>
      <c r="U1" s="641"/>
      <c r="V1" s="641"/>
      <c r="W1" s="325"/>
      <c r="X1" s="325"/>
      <c r="Y1" s="325"/>
      <c r="Z1" s="325"/>
      <c r="AA1" s="325"/>
      <c r="AB1" s="325"/>
      <c r="AC1" s="325"/>
      <c r="AD1" s="325"/>
      <c r="AE1" s="325"/>
    </row>
    <row r="2" spans="1:31" s="127" customFormat="1" ht="21.9" customHeight="1" x14ac:dyDescent="0.25">
      <c r="A2" s="642" t="s">
        <v>28</v>
      </c>
      <c r="B2" s="643"/>
      <c r="C2" s="643"/>
      <c r="D2" s="643"/>
      <c r="E2" s="643"/>
      <c r="F2" s="643"/>
      <c r="G2" s="643"/>
      <c r="H2" s="643"/>
      <c r="I2" s="643"/>
      <c r="J2" s="643"/>
      <c r="K2" s="643"/>
      <c r="L2" s="643"/>
      <c r="M2" s="643"/>
      <c r="N2" s="643"/>
      <c r="O2" s="643"/>
      <c r="P2" s="643"/>
      <c r="Q2" s="643"/>
      <c r="R2" s="643"/>
      <c r="S2" s="643"/>
      <c r="T2" s="643"/>
      <c r="U2" s="643"/>
      <c r="V2" s="644"/>
    </row>
    <row r="3" spans="1:31" s="127" customFormat="1" ht="21.9" customHeight="1" x14ac:dyDescent="0.3">
      <c r="A3" s="645" t="s">
        <v>6</v>
      </c>
      <c r="B3" s="646"/>
      <c r="C3" s="646"/>
      <c r="D3" s="646"/>
      <c r="E3" s="646"/>
      <c r="F3" s="646"/>
      <c r="G3" s="646"/>
      <c r="H3" s="646"/>
      <c r="I3" s="646"/>
      <c r="J3" s="646"/>
      <c r="K3" s="646"/>
      <c r="L3" s="646"/>
      <c r="M3" s="646"/>
      <c r="N3" s="646"/>
      <c r="O3" s="646"/>
      <c r="P3" s="646"/>
      <c r="Q3" s="646"/>
      <c r="R3" s="646"/>
      <c r="S3" s="646"/>
      <c r="T3" s="646"/>
      <c r="U3" s="646"/>
      <c r="V3" s="647"/>
    </row>
    <row r="4" spans="1:31" s="247" customFormat="1" ht="12" customHeight="1" x14ac:dyDescent="0.3">
      <c r="C4" s="248"/>
      <c r="D4" s="248"/>
      <c r="E4" s="249"/>
      <c r="F4" s="249"/>
      <c r="G4" s="249"/>
      <c r="H4" s="249"/>
      <c r="I4" s="249"/>
      <c r="J4" s="249"/>
      <c r="K4" s="249"/>
      <c r="L4" s="249"/>
      <c r="M4" s="249"/>
      <c r="N4" s="249"/>
      <c r="O4" s="249"/>
      <c r="P4" s="249"/>
      <c r="Q4" s="249"/>
      <c r="R4" s="249"/>
      <c r="S4" s="249"/>
      <c r="T4" s="249"/>
      <c r="U4" s="249"/>
    </row>
    <row r="5" spans="1:31" s="247" customFormat="1" ht="18.899999999999999" customHeight="1" thickBot="1" x14ac:dyDescent="0.35">
      <c r="A5" s="648" t="s">
        <v>245</v>
      </c>
      <c r="B5" s="649"/>
      <c r="C5" s="250"/>
      <c r="D5" s="250"/>
      <c r="E5" s="251"/>
      <c r="F5" s="251"/>
      <c r="G5" s="251"/>
      <c r="H5" s="251"/>
      <c r="I5" s="251"/>
      <c r="J5" s="251"/>
      <c r="K5" s="251"/>
      <c r="L5" s="251"/>
      <c r="M5" s="251"/>
      <c r="N5" s="251"/>
      <c r="O5" s="251"/>
      <c r="P5" s="251"/>
      <c r="Q5" s="251"/>
      <c r="R5" s="251"/>
      <c r="S5" s="251"/>
      <c r="T5" s="251"/>
      <c r="U5" s="251"/>
    </row>
    <row r="6" spans="1:31" s="247" customFormat="1" ht="27.9" customHeight="1" x14ac:dyDescent="0.3">
      <c r="A6" s="650" t="s">
        <v>32</v>
      </c>
      <c r="B6" s="651"/>
      <c r="C6" s="573" t="s">
        <v>225</v>
      </c>
      <c r="D6" s="656"/>
      <c r="E6" s="656"/>
      <c r="F6" s="656"/>
      <c r="G6" s="656"/>
      <c r="H6" s="656"/>
      <c r="I6" s="656"/>
      <c r="J6" s="656"/>
      <c r="K6" s="656"/>
      <c r="L6" s="656"/>
      <c r="M6" s="656"/>
      <c r="N6" s="656"/>
      <c r="O6" s="656"/>
      <c r="P6" s="656"/>
      <c r="Q6" s="656"/>
      <c r="R6" s="656"/>
      <c r="S6" s="656"/>
      <c r="T6" s="657"/>
      <c r="U6" s="658" t="s">
        <v>11</v>
      </c>
      <c r="V6" s="659"/>
    </row>
    <row r="7" spans="1:31" ht="51" customHeight="1" x14ac:dyDescent="0.25">
      <c r="A7" s="652"/>
      <c r="B7" s="653"/>
      <c r="C7" s="662" t="s">
        <v>19</v>
      </c>
      <c r="D7" s="663"/>
      <c r="E7" s="662" t="s">
        <v>226</v>
      </c>
      <c r="F7" s="663"/>
      <c r="G7" s="662" t="s">
        <v>227</v>
      </c>
      <c r="H7" s="663"/>
      <c r="I7" s="662" t="s">
        <v>228</v>
      </c>
      <c r="J7" s="663"/>
      <c r="K7" s="662" t="s">
        <v>229</v>
      </c>
      <c r="L7" s="663"/>
      <c r="M7" s="662" t="s">
        <v>230</v>
      </c>
      <c r="N7" s="663"/>
      <c r="O7" s="662" t="s">
        <v>231</v>
      </c>
      <c r="P7" s="663"/>
      <c r="Q7" s="662" t="s">
        <v>232</v>
      </c>
      <c r="R7" s="663"/>
      <c r="S7" s="662" t="s">
        <v>233</v>
      </c>
      <c r="T7" s="663"/>
      <c r="U7" s="660"/>
      <c r="V7" s="661"/>
      <c r="W7" s="1"/>
      <c r="X7" s="1"/>
    </row>
    <row r="8" spans="1:31" ht="39.9" customHeight="1" x14ac:dyDescent="0.25">
      <c r="A8" s="654"/>
      <c r="B8" s="655"/>
      <c r="C8" s="326" t="s">
        <v>9</v>
      </c>
      <c r="D8" s="327" t="s">
        <v>10</v>
      </c>
      <c r="E8" s="326" t="s">
        <v>9</v>
      </c>
      <c r="F8" s="327" t="s">
        <v>10</v>
      </c>
      <c r="G8" s="326" t="s">
        <v>9</v>
      </c>
      <c r="H8" s="327" t="s">
        <v>10</v>
      </c>
      <c r="I8" s="326" t="s">
        <v>9</v>
      </c>
      <c r="J8" s="327" t="s">
        <v>10</v>
      </c>
      <c r="K8" s="326" t="s">
        <v>9</v>
      </c>
      <c r="L8" s="327" t="s">
        <v>10</v>
      </c>
      <c r="M8" s="326" t="s">
        <v>9</v>
      </c>
      <c r="N8" s="327" t="s">
        <v>10</v>
      </c>
      <c r="O8" s="326" t="s">
        <v>9</v>
      </c>
      <c r="P8" s="327" t="s">
        <v>10</v>
      </c>
      <c r="Q8" s="326" t="s">
        <v>9</v>
      </c>
      <c r="R8" s="327" t="s">
        <v>10</v>
      </c>
      <c r="S8" s="326" t="s">
        <v>9</v>
      </c>
      <c r="T8" s="328" t="s">
        <v>10</v>
      </c>
      <c r="U8" s="326" t="s">
        <v>9</v>
      </c>
      <c r="V8" s="329" t="s">
        <v>10</v>
      </c>
      <c r="W8" s="1"/>
      <c r="X8" s="1"/>
    </row>
    <row r="9" spans="1:31" s="257" customFormat="1" ht="33" customHeight="1" x14ac:dyDescent="0.35">
      <c r="A9" s="211" t="s">
        <v>196</v>
      </c>
      <c r="B9" s="330"/>
      <c r="C9" s="467">
        <f>C10</f>
        <v>11000</v>
      </c>
      <c r="D9" s="467">
        <f t="shared" ref="D9:T9" si="0">D10</f>
        <v>17016</v>
      </c>
      <c r="E9" s="467">
        <f t="shared" si="0"/>
        <v>9899</v>
      </c>
      <c r="F9" s="467">
        <f t="shared" si="0"/>
        <v>14501</v>
      </c>
      <c r="G9" s="467">
        <f t="shared" si="0"/>
        <v>12127</v>
      </c>
      <c r="H9" s="467">
        <f t="shared" si="0"/>
        <v>16860</v>
      </c>
      <c r="I9" s="467">
        <f t="shared" si="0"/>
        <v>18332</v>
      </c>
      <c r="J9" s="467">
        <f t="shared" si="0"/>
        <v>22427</v>
      </c>
      <c r="K9" s="467">
        <f t="shared" si="0"/>
        <v>16614</v>
      </c>
      <c r="L9" s="467">
        <f t="shared" si="0"/>
        <v>19461</v>
      </c>
      <c r="M9" s="467">
        <f t="shared" si="0"/>
        <v>14478</v>
      </c>
      <c r="N9" s="467">
        <f t="shared" si="0"/>
        <v>16022</v>
      </c>
      <c r="O9" s="467">
        <f t="shared" si="0"/>
        <v>19713</v>
      </c>
      <c r="P9" s="467">
        <f t="shared" si="0"/>
        <v>16951</v>
      </c>
      <c r="Q9" s="467">
        <f t="shared" si="0"/>
        <v>14532</v>
      </c>
      <c r="R9" s="467">
        <f t="shared" si="0"/>
        <v>12459</v>
      </c>
      <c r="S9" s="467">
        <f t="shared" si="0"/>
        <v>21453</v>
      </c>
      <c r="T9" s="467">
        <f t="shared" si="0"/>
        <v>26753</v>
      </c>
      <c r="U9" s="467">
        <f t="shared" ref="U9:V24" si="1">C9+E9+G9+I9+K9+M9+O9+Q9+S9</f>
        <v>138148</v>
      </c>
      <c r="V9" s="468">
        <f t="shared" si="1"/>
        <v>162450</v>
      </c>
      <c r="W9" s="258"/>
    </row>
    <row r="10" spans="1:31" ht="18" customHeight="1" x14ac:dyDescent="0.35">
      <c r="A10" s="331"/>
      <c r="B10" s="308" t="s">
        <v>35</v>
      </c>
      <c r="C10" s="469">
        <v>11000</v>
      </c>
      <c r="D10" s="470">
        <v>17016</v>
      </c>
      <c r="E10" s="470">
        <v>9899</v>
      </c>
      <c r="F10" s="470">
        <v>14501</v>
      </c>
      <c r="G10" s="470">
        <v>12127</v>
      </c>
      <c r="H10" s="470">
        <v>16860</v>
      </c>
      <c r="I10" s="470">
        <v>18332</v>
      </c>
      <c r="J10" s="470">
        <v>22427</v>
      </c>
      <c r="K10" s="470">
        <v>16614</v>
      </c>
      <c r="L10" s="470">
        <v>19461</v>
      </c>
      <c r="M10" s="470">
        <v>14478</v>
      </c>
      <c r="N10" s="470">
        <v>16022</v>
      </c>
      <c r="O10" s="470">
        <v>19713</v>
      </c>
      <c r="P10" s="470">
        <v>16951</v>
      </c>
      <c r="Q10" s="470">
        <v>14532</v>
      </c>
      <c r="R10" s="470">
        <v>12459</v>
      </c>
      <c r="S10" s="470">
        <v>21453</v>
      </c>
      <c r="T10" s="470">
        <v>26753</v>
      </c>
      <c r="U10" s="469">
        <f t="shared" si="1"/>
        <v>138148</v>
      </c>
      <c r="V10" s="471">
        <f t="shared" si="1"/>
        <v>162450</v>
      </c>
      <c r="W10" s="1"/>
      <c r="X10" s="1"/>
    </row>
    <row r="11" spans="1:31" ht="33" customHeight="1" x14ac:dyDescent="0.35">
      <c r="A11" s="211" t="s">
        <v>36</v>
      </c>
      <c r="B11" s="332"/>
      <c r="C11" s="472">
        <f>C12+C16+C19+C23+C30+C39</f>
        <v>35472</v>
      </c>
      <c r="D11" s="472">
        <f t="shared" ref="D11:V11" si="2">D12+D16+D19+D23+D30+D39</f>
        <v>71342</v>
      </c>
      <c r="E11" s="472">
        <f t="shared" si="2"/>
        <v>36767</v>
      </c>
      <c r="F11" s="472">
        <f t="shared" si="2"/>
        <v>58988</v>
      </c>
      <c r="G11" s="472">
        <f t="shared" si="2"/>
        <v>49828</v>
      </c>
      <c r="H11" s="472">
        <f t="shared" si="2"/>
        <v>66770</v>
      </c>
      <c r="I11" s="472">
        <f t="shared" si="2"/>
        <v>81448</v>
      </c>
      <c r="J11" s="472">
        <f t="shared" si="2"/>
        <v>87939</v>
      </c>
      <c r="K11" s="472">
        <f t="shared" si="2"/>
        <v>65357</v>
      </c>
      <c r="L11" s="472">
        <f t="shared" si="2"/>
        <v>80460</v>
      </c>
      <c r="M11" s="472">
        <f t="shared" si="2"/>
        <v>62780</v>
      </c>
      <c r="N11" s="472">
        <f t="shared" si="2"/>
        <v>72413</v>
      </c>
      <c r="O11" s="472">
        <f t="shared" si="2"/>
        <v>68647</v>
      </c>
      <c r="P11" s="472">
        <f t="shared" si="2"/>
        <v>70774</v>
      </c>
      <c r="Q11" s="472">
        <f t="shared" si="2"/>
        <v>37344</v>
      </c>
      <c r="R11" s="472">
        <f t="shared" si="2"/>
        <v>42860</v>
      </c>
      <c r="S11" s="472">
        <f t="shared" si="2"/>
        <v>46362</v>
      </c>
      <c r="T11" s="472">
        <f t="shared" si="2"/>
        <v>61412</v>
      </c>
      <c r="U11" s="472">
        <f t="shared" si="2"/>
        <v>484005</v>
      </c>
      <c r="V11" s="473">
        <f t="shared" si="2"/>
        <v>612958</v>
      </c>
      <c r="W11" s="1"/>
      <c r="X11" s="1"/>
    </row>
    <row r="12" spans="1:31" s="257" customFormat="1" ht="24" customHeight="1" x14ac:dyDescent="0.35">
      <c r="A12" s="218" t="s">
        <v>37</v>
      </c>
      <c r="B12" s="333"/>
      <c r="C12" s="474">
        <f>SUM(C13:C15)</f>
        <v>10195</v>
      </c>
      <c r="D12" s="474">
        <f t="shared" ref="D12:T12" si="3">SUM(D13:D15)</f>
        <v>20909</v>
      </c>
      <c r="E12" s="474">
        <f t="shared" si="3"/>
        <v>11103</v>
      </c>
      <c r="F12" s="474">
        <f t="shared" si="3"/>
        <v>18006</v>
      </c>
      <c r="G12" s="474">
        <f t="shared" si="3"/>
        <v>16089</v>
      </c>
      <c r="H12" s="474">
        <f t="shared" si="3"/>
        <v>21580</v>
      </c>
      <c r="I12" s="474">
        <f t="shared" si="3"/>
        <v>26342</v>
      </c>
      <c r="J12" s="474">
        <f t="shared" si="3"/>
        <v>27923</v>
      </c>
      <c r="K12" s="474">
        <f t="shared" si="3"/>
        <v>19876</v>
      </c>
      <c r="L12" s="474">
        <f t="shared" si="3"/>
        <v>23984</v>
      </c>
      <c r="M12" s="474">
        <f t="shared" si="3"/>
        <v>20005</v>
      </c>
      <c r="N12" s="474">
        <f t="shared" si="3"/>
        <v>21430</v>
      </c>
      <c r="O12" s="474">
        <f t="shared" si="3"/>
        <v>22225</v>
      </c>
      <c r="P12" s="474">
        <f t="shared" si="3"/>
        <v>21363</v>
      </c>
      <c r="Q12" s="474">
        <f t="shared" si="3"/>
        <v>12429</v>
      </c>
      <c r="R12" s="474">
        <f t="shared" si="3"/>
        <v>15561</v>
      </c>
      <c r="S12" s="474">
        <f t="shared" si="3"/>
        <v>20269</v>
      </c>
      <c r="T12" s="474">
        <f t="shared" si="3"/>
        <v>21780</v>
      </c>
      <c r="U12" s="474">
        <f t="shared" si="1"/>
        <v>158533</v>
      </c>
      <c r="V12" s="475">
        <f t="shared" si="1"/>
        <v>192536</v>
      </c>
    </row>
    <row r="13" spans="1:31" s="257" customFormat="1" ht="18" customHeight="1" x14ac:dyDescent="0.35">
      <c r="A13" s="334"/>
      <c r="B13" s="215" t="s">
        <v>37</v>
      </c>
      <c r="C13" s="469">
        <v>6669</v>
      </c>
      <c r="D13" s="470">
        <v>12761</v>
      </c>
      <c r="E13" s="470">
        <v>7000</v>
      </c>
      <c r="F13" s="470">
        <v>11043</v>
      </c>
      <c r="G13" s="470">
        <v>10219</v>
      </c>
      <c r="H13" s="470">
        <v>13209</v>
      </c>
      <c r="I13" s="470">
        <v>17119</v>
      </c>
      <c r="J13" s="470">
        <v>17454</v>
      </c>
      <c r="K13" s="470">
        <v>12304</v>
      </c>
      <c r="L13" s="470">
        <v>15104</v>
      </c>
      <c r="M13" s="470">
        <v>12742</v>
      </c>
      <c r="N13" s="470">
        <v>12846</v>
      </c>
      <c r="O13" s="470">
        <v>13662</v>
      </c>
      <c r="P13" s="470">
        <v>13958</v>
      </c>
      <c r="Q13" s="470">
        <v>7453</v>
      </c>
      <c r="R13" s="470">
        <v>9483</v>
      </c>
      <c r="S13" s="470">
        <v>9343</v>
      </c>
      <c r="T13" s="470">
        <v>9439</v>
      </c>
      <c r="U13" s="469">
        <f t="shared" si="1"/>
        <v>96511</v>
      </c>
      <c r="V13" s="471">
        <f t="shared" si="1"/>
        <v>115297</v>
      </c>
    </row>
    <row r="14" spans="1:31" ht="18" customHeight="1" x14ac:dyDescent="0.35">
      <c r="A14" s="334"/>
      <c r="B14" s="215" t="s">
        <v>38</v>
      </c>
      <c r="C14" s="469">
        <v>1604</v>
      </c>
      <c r="D14" s="470">
        <v>3554</v>
      </c>
      <c r="E14" s="470">
        <v>1917</v>
      </c>
      <c r="F14" s="470">
        <v>3059</v>
      </c>
      <c r="G14" s="470">
        <v>2813</v>
      </c>
      <c r="H14" s="470">
        <v>3552</v>
      </c>
      <c r="I14" s="470">
        <v>4739</v>
      </c>
      <c r="J14" s="470">
        <v>4681</v>
      </c>
      <c r="K14" s="470">
        <v>4037</v>
      </c>
      <c r="L14" s="470">
        <v>4399</v>
      </c>
      <c r="M14" s="470">
        <v>3512</v>
      </c>
      <c r="N14" s="470">
        <v>4513</v>
      </c>
      <c r="O14" s="470">
        <v>4400</v>
      </c>
      <c r="P14" s="470">
        <v>3793</v>
      </c>
      <c r="Q14" s="470">
        <v>2138</v>
      </c>
      <c r="R14" s="470">
        <v>2502</v>
      </c>
      <c r="S14" s="470">
        <v>4770</v>
      </c>
      <c r="T14" s="470">
        <v>6244</v>
      </c>
      <c r="U14" s="469">
        <f t="shared" si="1"/>
        <v>29930</v>
      </c>
      <c r="V14" s="471">
        <f t="shared" si="1"/>
        <v>36297</v>
      </c>
      <c r="W14" s="1"/>
      <c r="X14" s="1"/>
    </row>
    <row r="15" spans="1:31" ht="18" customHeight="1" x14ac:dyDescent="0.35">
      <c r="A15" s="334"/>
      <c r="B15" s="215" t="s">
        <v>39</v>
      </c>
      <c r="C15" s="469">
        <v>1922</v>
      </c>
      <c r="D15" s="470">
        <v>4594</v>
      </c>
      <c r="E15" s="470">
        <v>2186</v>
      </c>
      <c r="F15" s="470">
        <v>3904</v>
      </c>
      <c r="G15" s="470">
        <v>3057</v>
      </c>
      <c r="H15" s="470">
        <v>4819</v>
      </c>
      <c r="I15" s="470">
        <v>4484</v>
      </c>
      <c r="J15" s="470">
        <v>5788</v>
      </c>
      <c r="K15" s="470">
        <v>3535</v>
      </c>
      <c r="L15" s="470">
        <v>4481</v>
      </c>
      <c r="M15" s="470">
        <v>3751</v>
      </c>
      <c r="N15" s="470">
        <v>4071</v>
      </c>
      <c r="O15" s="470">
        <v>4163</v>
      </c>
      <c r="P15" s="470">
        <v>3612</v>
      </c>
      <c r="Q15" s="470">
        <v>2838</v>
      </c>
      <c r="R15" s="470">
        <v>3576</v>
      </c>
      <c r="S15" s="470">
        <v>6156</v>
      </c>
      <c r="T15" s="470">
        <v>6097</v>
      </c>
      <c r="U15" s="469">
        <f t="shared" si="1"/>
        <v>32092</v>
      </c>
      <c r="V15" s="471">
        <f t="shared" si="1"/>
        <v>40942</v>
      </c>
      <c r="W15" s="1"/>
      <c r="X15" s="1"/>
    </row>
    <row r="16" spans="1:31" s="257" customFormat="1" ht="24" customHeight="1" x14ac:dyDescent="0.35">
      <c r="A16" s="218" t="s">
        <v>40</v>
      </c>
      <c r="B16" s="333"/>
      <c r="C16" s="474">
        <f>C17+C18</f>
        <v>5500</v>
      </c>
      <c r="D16" s="474">
        <f t="shared" ref="D16:T16" si="4">D17+D18</f>
        <v>10017</v>
      </c>
      <c r="E16" s="474">
        <f t="shared" si="4"/>
        <v>6322</v>
      </c>
      <c r="F16" s="474">
        <f t="shared" si="4"/>
        <v>8599</v>
      </c>
      <c r="G16" s="474">
        <f t="shared" si="4"/>
        <v>9025</v>
      </c>
      <c r="H16" s="474">
        <f t="shared" si="4"/>
        <v>10055</v>
      </c>
      <c r="I16" s="474">
        <f t="shared" si="4"/>
        <v>15717</v>
      </c>
      <c r="J16" s="474">
        <f t="shared" si="4"/>
        <v>14160</v>
      </c>
      <c r="K16" s="474">
        <f t="shared" si="4"/>
        <v>14329</v>
      </c>
      <c r="L16" s="474">
        <f t="shared" si="4"/>
        <v>14222</v>
      </c>
      <c r="M16" s="474">
        <f t="shared" si="4"/>
        <v>14589</v>
      </c>
      <c r="N16" s="474">
        <f t="shared" si="4"/>
        <v>13248</v>
      </c>
      <c r="O16" s="474">
        <f t="shared" si="4"/>
        <v>21161</v>
      </c>
      <c r="P16" s="474">
        <f t="shared" si="4"/>
        <v>18744</v>
      </c>
      <c r="Q16" s="474">
        <f t="shared" si="4"/>
        <v>12357</v>
      </c>
      <c r="R16" s="474">
        <f t="shared" si="4"/>
        <v>10435</v>
      </c>
      <c r="S16" s="474">
        <f t="shared" si="4"/>
        <v>11858</v>
      </c>
      <c r="T16" s="474">
        <f t="shared" si="4"/>
        <v>13961</v>
      </c>
      <c r="U16" s="474">
        <f t="shared" si="1"/>
        <v>110858</v>
      </c>
      <c r="V16" s="475">
        <f t="shared" si="1"/>
        <v>113441</v>
      </c>
    </row>
    <row r="17" spans="1:24" ht="18" customHeight="1" x14ac:dyDescent="0.35">
      <c r="A17" s="334"/>
      <c r="B17" s="215" t="s">
        <v>41</v>
      </c>
      <c r="C17" s="469">
        <v>3153</v>
      </c>
      <c r="D17" s="470">
        <v>5346</v>
      </c>
      <c r="E17" s="470">
        <v>3733</v>
      </c>
      <c r="F17" s="470">
        <v>4527</v>
      </c>
      <c r="G17" s="470">
        <v>5577</v>
      </c>
      <c r="H17" s="470">
        <v>5444</v>
      </c>
      <c r="I17" s="470">
        <v>10176</v>
      </c>
      <c r="J17" s="470">
        <v>8343</v>
      </c>
      <c r="K17" s="470">
        <v>10858</v>
      </c>
      <c r="L17" s="470">
        <v>9099</v>
      </c>
      <c r="M17" s="470">
        <v>10739</v>
      </c>
      <c r="N17" s="470">
        <v>8631</v>
      </c>
      <c r="O17" s="470">
        <v>15931</v>
      </c>
      <c r="P17" s="470">
        <v>12495</v>
      </c>
      <c r="Q17" s="470">
        <v>9138</v>
      </c>
      <c r="R17" s="470">
        <v>6612</v>
      </c>
      <c r="S17" s="470">
        <v>6738</v>
      </c>
      <c r="T17" s="470">
        <v>5024</v>
      </c>
      <c r="U17" s="469">
        <f t="shared" si="1"/>
        <v>76043</v>
      </c>
      <c r="V17" s="471">
        <f t="shared" si="1"/>
        <v>65521</v>
      </c>
      <c r="W17" s="1"/>
      <c r="X17" s="1"/>
    </row>
    <row r="18" spans="1:24" ht="18" customHeight="1" x14ac:dyDescent="0.35">
      <c r="A18" s="334"/>
      <c r="B18" s="215" t="s">
        <v>42</v>
      </c>
      <c r="C18" s="469">
        <v>2347</v>
      </c>
      <c r="D18" s="470">
        <v>4671</v>
      </c>
      <c r="E18" s="470">
        <v>2589</v>
      </c>
      <c r="F18" s="470">
        <v>4072</v>
      </c>
      <c r="G18" s="470">
        <v>3448</v>
      </c>
      <c r="H18" s="470">
        <v>4611</v>
      </c>
      <c r="I18" s="470">
        <v>5541</v>
      </c>
      <c r="J18" s="470">
        <v>5817</v>
      </c>
      <c r="K18" s="470">
        <v>3471</v>
      </c>
      <c r="L18" s="470">
        <v>5123</v>
      </c>
      <c r="M18" s="470">
        <v>3850</v>
      </c>
      <c r="N18" s="470">
        <v>4617</v>
      </c>
      <c r="O18" s="470">
        <v>5230</v>
      </c>
      <c r="P18" s="470">
        <v>6249</v>
      </c>
      <c r="Q18" s="470">
        <v>3219</v>
      </c>
      <c r="R18" s="470">
        <v>3823</v>
      </c>
      <c r="S18" s="470">
        <v>5120</v>
      </c>
      <c r="T18" s="470">
        <v>8937</v>
      </c>
      <c r="U18" s="469">
        <f t="shared" si="1"/>
        <v>34815</v>
      </c>
      <c r="V18" s="471">
        <f t="shared" si="1"/>
        <v>47920</v>
      </c>
      <c r="W18" s="1"/>
      <c r="X18" s="1"/>
    </row>
    <row r="19" spans="1:24" ht="24" customHeight="1" x14ac:dyDescent="0.35">
      <c r="A19" s="218" t="s">
        <v>43</v>
      </c>
      <c r="B19" s="333"/>
      <c r="C19" s="474">
        <f>SUM(C20:C22)</f>
        <v>3951</v>
      </c>
      <c r="D19" s="474">
        <f t="shared" ref="D19:T19" si="5">SUM(D20:D22)</f>
        <v>9245</v>
      </c>
      <c r="E19" s="474">
        <f t="shared" si="5"/>
        <v>4301</v>
      </c>
      <c r="F19" s="474">
        <f t="shared" si="5"/>
        <v>7705</v>
      </c>
      <c r="G19" s="474">
        <f t="shared" si="5"/>
        <v>5538</v>
      </c>
      <c r="H19" s="474">
        <f t="shared" si="5"/>
        <v>8309</v>
      </c>
      <c r="I19" s="474">
        <f t="shared" si="5"/>
        <v>8858</v>
      </c>
      <c r="J19" s="474">
        <f t="shared" si="5"/>
        <v>10978</v>
      </c>
      <c r="K19" s="474">
        <f t="shared" si="5"/>
        <v>7353</v>
      </c>
      <c r="L19" s="474">
        <f t="shared" si="5"/>
        <v>11268</v>
      </c>
      <c r="M19" s="474">
        <f t="shared" si="5"/>
        <v>5575</v>
      </c>
      <c r="N19" s="474">
        <f t="shared" si="5"/>
        <v>6585</v>
      </c>
      <c r="O19" s="474">
        <f t="shared" si="5"/>
        <v>5805</v>
      </c>
      <c r="P19" s="474">
        <f t="shared" si="5"/>
        <v>7372</v>
      </c>
      <c r="Q19" s="474">
        <f t="shared" si="5"/>
        <v>3174</v>
      </c>
      <c r="R19" s="474">
        <f t="shared" si="5"/>
        <v>4070</v>
      </c>
      <c r="S19" s="474">
        <f t="shared" si="5"/>
        <v>2292</v>
      </c>
      <c r="T19" s="474">
        <f t="shared" si="5"/>
        <v>3341</v>
      </c>
      <c r="U19" s="474">
        <f t="shared" si="1"/>
        <v>46847</v>
      </c>
      <c r="V19" s="475">
        <f t="shared" si="1"/>
        <v>68873</v>
      </c>
      <c r="W19" s="1"/>
      <c r="X19" s="1"/>
    </row>
    <row r="20" spans="1:24" ht="18" customHeight="1" x14ac:dyDescent="0.35">
      <c r="A20" s="334"/>
      <c r="B20" s="217" t="s">
        <v>44</v>
      </c>
      <c r="C20" s="469">
        <v>2325</v>
      </c>
      <c r="D20" s="470">
        <v>5160</v>
      </c>
      <c r="E20" s="470">
        <v>2567</v>
      </c>
      <c r="F20" s="470">
        <v>4366</v>
      </c>
      <c r="G20" s="470">
        <v>3509</v>
      </c>
      <c r="H20" s="470">
        <v>4971</v>
      </c>
      <c r="I20" s="470">
        <v>5763</v>
      </c>
      <c r="J20" s="470">
        <v>6871</v>
      </c>
      <c r="K20" s="470">
        <v>4897</v>
      </c>
      <c r="L20" s="470">
        <v>6775</v>
      </c>
      <c r="M20" s="470">
        <v>3830</v>
      </c>
      <c r="N20" s="470">
        <v>4217</v>
      </c>
      <c r="O20" s="470">
        <v>4291</v>
      </c>
      <c r="P20" s="470">
        <v>5567</v>
      </c>
      <c r="Q20" s="470">
        <v>1460</v>
      </c>
      <c r="R20" s="470">
        <v>2526</v>
      </c>
      <c r="S20" s="470">
        <v>2165</v>
      </c>
      <c r="T20" s="470">
        <v>2596</v>
      </c>
      <c r="U20" s="469">
        <f t="shared" si="1"/>
        <v>30807</v>
      </c>
      <c r="V20" s="471">
        <f t="shared" si="1"/>
        <v>43049</v>
      </c>
      <c r="W20" s="1"/>
      <c r="X20" s="1"/>
    </row>
    <row r="21" spans="1:24" ht="18" customHeight="1" x14ac:dyDescent="0.35">
      <c r="A21" s="334"/>
      <c r="B21" s="215" t="s">
        <v>45</v>
      </c>
      <c r="C21" s="469">
        <v>906</v>
      </c>
      <c r="D21" s="470">
        <v>2209</v>
      </c>
      <c r="E21" s="470">
        <v>992</v>
      </c>
      <c r="F21" s="470">
        <v>1744</v>
      </c>
      <c r="G21" s="470">
        <v>1321</v>
      </c>
      <c r="H21" s="470">
        <v>1932</v>
      </c>
      <c r="I21" s="470">
        <v>1846</v>
      </c>
      <c r="J21" s="470">
        <v>2232</v>
      </c>
      <c r="K21" s="470">
        <v>1632</v>
      </c>
      <c r="L21" s="470">
        <v>2512</v>
      </c>
      <c r="M21" s="470">
        <v>1179</v>
      </c>
      <c r="N21" s="470">
        <v>1613</v>
      </c>
      <c r="O21" s="470">
        <v>946</v>
      </c>
      <c r="P21" s="470">
        <v>1345</v>
      </c>
      <c r="Q21" s="470">
        <v>1250</v>
      </c>
      <c r="R21" s="470">
        <v>996</v>
      </c>
      <c r="S21" s="470">
        <v>127</v>
      </c>
      <c r="T21" s="470">
        <v>745</v>
      </c>
      <c r="U21" s="469">
        <f t="shared" si="1"/>
        <v>10199</v>
      </c>
      <c r="V21" s="471">
        <f t="shared" si="1"/>
        <v>15328</v>
      </c>
      <c r="W21" s="1"/>
      <c r="X21" s="1"/>
    </row>
    <row r="22" spans="1:24" ht="18" customHeight="1" x14ac:dyDescent="0.35">
      <c r="A22" s="334"/>
      <c r="B22" s="215" t="s">
        <v>46</v>
      </c>
      <c r="C22" s="469">
        <v>720</v>
      </c>
      <c r="D22" s="470">
        <v>1876</v>
      </c>
      <c r="E22" s="470">
        <v>742</v>
      </c>
      <c r="F22" s="470">
        <v>1595</v>
      </c>
      <c r="G22" s="470">
        <v>708</v>
      </c>
      <c r="H22" s="470">
        <v>1406</v>
      </c>
      <c r="I22" s="470">
        <v>1249</v>
      </c>
      <c r="J22" s="470">
        <v>1875</v>
      </c>
      <c r="K22" s="470">
        <v>824</v>
      </c>
      <c r="L22" s="470">
        <v>1981</v>
      </c>
      <c r="M22" s="470">
        <v>566</v>
      </c>
      <c r="N22" s="470">
        <v>755</v>
      </c>
      <c r="O22" s="470">
        <v>568</v>
      </c>
      <c r="P22" s="470">
        <v>460</v>
      </c>
      <c r="Q22" s="470">
        <v>464</v>
      </c>
      <c r="R22" s="470">
        <v>548</v>
      </c>
      <c r="S22" s="470">
        <v>0</v>
      </c>
      <c r="T22" s="470">
        <v>0</v>
      </c>
      <c r="U22" s="469">
        <f t="shared" si="1"/>
        <v>5841</v>
      </c>
      <c r="V22" s="471">
        <f t="shared" si="1"/>
        <v>10496</v>
      </c>
      <c r="W22" s="1"/>
      <c r="X22" s="1"/>
    </row>
    <row r="23" spans="1:24" ht="24" customHeight="1" x14ac:dyDescent="0.35">
      <c r="A23" s="218" t="s">
        <v>47</v>
      </c>
      <c r="B23" s="333"/>
      <c r="C23" s="474">
        <f>SUM(C24:C29)</f>
        <v>7475</v>
      </c>
      <c r="D23" s="474">
        <f t="shared" ref="D23:T23" si="6">SUM(D24:D29)</f>
        <v>15942</v>
      </c>
      <c r="E23" s="474">
        <f t="shared" si="6"/>
        <v>8210</v>
      </c>
      <c r="F23" s="474">
        <f t="shared" si="6"/>
        <v>12976</v>
      </c>
      <c r="G23" s="474">
        <f t="shared" si="6"/>
        <v>10492</v>
      </c>
      <c r="H23" s="474">
        <f t="shared" si="6"/>
        <v>14850</v>
      </c>
      <c r="I23" s="474">
        <f t="shared" si="6"/>
        <v>17602</v>
      </c>
      <c r="J23" s="474">
        <f t="shared" si="6"/>
        <v>20284</v>
      </c>
      <c r="K23" s="474">
        <f t="shared" si="6"/>
        <v>13874</v>
      </c>
      <c r="L23" s="474">
        <f t="shared" si="6"/>
        <v>18121</v>
      </c>
      <c r="M23" s="474">
        <f t="shared" si="6"/>
        <v>13717</v>
      </c>
      <c r="N23" s="474">
        <f t="shared" si="6"/>
        <v>16597</v>
      </c>
      <c r="O23" s="474">
        <f t="shared" si="6"/>
        <v>12038</v>
      </c>
      <c r="P23" s="474">
        <f t="shared" si="6"/>
        <v>14403</v>
      </c>
      <c r="Q23" s="474">
        <f t="shared" si="6"/>
        <v>4886</v>
      </c>
      <c r="R23" s="474">
        <f t="shared" si="6"/>
        <v>5530</v>
      </c>
      <c r="S23" s="474">
        <f t="shared" si="6"/>
        <v>7893</v>
      </c>
      <c r="T23" s="474">
        <f t="shared" si="6"/>
        <v>13063</v>
      </c>
      <c r="U23" s="474">
        <f t="shared" si="1"/>
        <v>96187</v>
      </c>
      <c r="V23" s="475">
        <f t="shared" si="1"/>
        <v>131766</v>
      </c>
      <c r="W23" s="1"/>
      <c r="X23" s="1"/>
    </row>
    <row r="24" spans="1:24" ht="18" customHeight="1" x14ac:dyDescent="0.35">
      <c r="A24" s="334"/>
      <c r="B24" s="215" t="s">
        <v>48</v>
      </c>
      <c r="C24" s="469">
        <v>1120</v>
      </c>
      <c r="D24" s="470">
        <v>2548</v>
      </c>
      <c r="E24" s="470">
        <v>1162</v>
      </c>
      <c r="F24" s="470">
        <v>2078</v>
      </c>
      <c r="G24" s="470">
        <v>1377</v>
      </c>
      <c r="H24" s="470">
        <v>2323</v>
      </c>
      <c r="I24" s="470">
        <v>2007</v>
      </c>
      <c r="J24" s="470">
        <v>2545</v>
      </c>
      <c r="K24" s="470">
        <v>1581</v>
      </c>
      <c r="L24" s="470">
        <v>2562</v>
      </c>
      <c r="M24" s="470">
        <v>772</v>
      </c>
      <c r="N24" s="470">
        <v>1649</v>
      </c>
      <c r="O24" s="470">
        <v>1422</v>
      </c>
      <c r="P24" s="470">
        <v>1699</v>
      </c>
      <c r="Q24" s="470">
        <v>375</v>
      </c>
      <c r="R24" s="470">
        <v>967</v>
      </c>
      <c r="S24" s="470">
        <v>1207</v>
      </c>
      <c r="T24" s="470">
        <v>2140</v>
      </c>
      <c r="U24" s="469">
        <f t="shared" si="1"/>
        <v>11023</v>
      </c>
      <c r="V24" s="471">
        <f t="shared" si="1"/>
        <v>18511</v>
      </c>
      <c r="W24" s="1"/>
      <c r="X24" s="1"/>
    </row>
    <row r="25" spans="1:24" ht="18" customHeight="1" x14ac:dyDescent="0.35">
      <c r="A25" s="334"/>
      <c r="B25" s="215" t="s">
        <v>49</v>
      </c>
      <c r="C25" s="469">
        <v>749</v>
      </c>
      <c r="D25" s="470">
        <v>1727</v>
      </c>
      <c r="E25" s="470">
        <v>714</v>
      </c>
      <c r="F25" s="470">
        <v>1270</v>
      </c>
      <c r="G25" s="470">
        <v>953</v>
      </c>
      <c r="H25" s="470">
        <v>1384</v>
      </c>
      <c r="I25" s="470">
        <v>1699</v>
      </c>
      <c r="J25" s="470">
        <v>1932</v>
      </c>
      <c r="K25" s="470">
        <v>1096</v>
      </c>
      <c r="L25" s="470">
        <v>1533</v>
      </c>
      <c r="M25" s="470">
        <v>847</v>
      </c>
      <c r="N25" s="470">
        <v>1186</v>
      </c>
      <c r="O25" s="470">
        <v>713</v>
      </c>
      <c r="P25" s="470">
        <v>742</v>
      </c>
      <c r="Q25" s="470">
        <v>375</v>
      </c>
      <c r="R25" s="470">
        <v>201</v>
      </c>
      <c r="S25" s="470">
        <v>406</v>
      </c>
      <c r="T25" s="470">
        <v>1283</v>
      </c>
      <c r="U25" s="469">
        <f t="shared" ref="U25:V69" si="7">C25+E25+G25+I25+K25+M25+O25+Q25+S25</f>
        <v>7552</v>
      </c>
      <c r="V25" s="471">
        <f t="shared" si="7"/>
        <v>11258</v>
      </c>
      <c r="W25" s="1"/>
      <c r="X25" s="1"/>
    </row>
    <row r="26" spans="1:24" ht="18" customHeight="1" x14ac:dyDescent="0.35">
      <c r="A26" s="334"/>
      <c r="B26" s="215" t="s">
        <v>50</v>
      </c>
      <c r="C26" s="469">
        <v>320</v>
      </c>
      <c r="D26" s="470">
        <v>799</v>
      </c>
      <c r="E26" s="470">
        <v>297</v>
      </c>
      <c r="F26" s="470">
        <v>686</v>
      </c>
      <c r="G26" s="470">
        <v>343</v>
      </c>
      <c r="H26" s="470">
        <v>664</v>
      </c>
      <c r="I26" s="470">
        <v>606</v>
      </c>
      <c r="J26" s="470">
        <v>876</v>
      </c>
      <c r="K26" s="470">
        <v>500</v>
      </c>
      <c r="L26" s="470">
        <v>792</v>
      </c>
      <c r="M26" s="470">
        <v>328</v>
      </c>
      <c r="N26" s="470">
        <v>667</v>
      </c>
      <c r="O26" s="470">
        <v>328</v>
      </c>
      <c r="P26" s="470">
        <v>575</v>
      </c>
      <c r="Q26" s="470">
        <v>125</v>
      </c>
      <c r="R26" s="470">
        <v>96</v>
      </c>
      <c r="S26" s="470">
        <v>158</v>
      </c>
      <c r="T26" s="470">
        <v>983</v>
      </c>
      <c r="U26" s="469">
        <f t="shared" si="7"/>
        <v>3005</v>
      </c>
      <c r="V26" s="471">
        <f t="shared" si="7"/>
        <v>6138</v>
      </c>
      <c r="W26" s="1"/>
      <c r="X26" s="1"/>
    </row>
    <row r="27" spans="1:24" ht="18" customHeight="1" x14ac:dyDescent="0.35">
      <c r="A27" s="334"/>
      <c r="B27" s="215" t="s">
        <v>51</v>
      </c>
      <c r="C27" s="469">
        <v>3611</v>
      </c>
      <c r="D27" s="470">
        <v>6905</v>
      </c>
      <c r="E27" s="470">
        <v>4063</v>
      </c>
      <c r="F27" s="470">
        <v>5779</v>
      </c>
      <c r="G27" s="470">
        <v>5624</v>
      </c>
      <c r="H27" s="470">
        <v>6875</v>
      </c>
      <c r="I27" s="470">
        <v>9281</v>
      </c>
      <c r="J27" s="470">
        <v>10109</v>
      </c>
      <c r="K27" s="470">
        <v>7569</v>
      </c>
      <c r="L27" s="470">
        <v>8785</v>
      </c>
      <c r="M27" s="470">
        <v>8230</v>
      </c>
      <c r="N27" s="470">
        <v>9729</v>
      </c>
      <c r="O27" s="470">
        <v>6521</v>
      </c>
      <c r="P27" s="470">
        <v>8577</v>
      </c>
      <c r="Q27" s="470">
        <v>2742</v>
      </c>
      <c r="R27" s="470">
        <v>3226</v>
      </c>
      <c r="S27" s="470">
        <v>4525</v>
      </c>
      <c r="T27" s="470">
        <v>6369</v>
      </c>
      <c r="U27" s="469">
        <f t="shared" si="7"/>
        <v>52166</v>
      </c>
      <c r="V27" s="471">
        <f t="shared" si="7"/>
        <v>66354</v>
      </c>
      <c r="W27" s="1"/>
      <c r="X27" s="1"/>
    </row>
    <row r="28" spans="1:24" ht="18" customHeight="1" x14ac:dyDescent="0.35">
      <c r="A28" s="334"/>
      <c r="B28" s="215" t="s">
        <v>52</v>
      </c>
      <c r="C28" s="469">
        <v>536</v>
      </c>
      <c r="D28" s="470">
        <v>1226</v>
      </c>
      <c r="E28" s="470">
        <v>577</v>
      </c>
      <c r="F28" s="470">
        <v>957</v>
      </c>
      <c r="G28" s="470">
        <v>533</v>
      </c>
      <c r="H28" s="470">
        <v>883</v>
      </c>
      <c r="I28" s="470">
        <v>1061</v>
      </c>
      <c r="J28" s="470">
        <v>1488</v>
      </c>
      <c r="K28" s="470">
        <v>769</v>
      </c>
      <c r="L28" s="470">
        <v>1638</v>
      </c>
      <c r="M28" s="470">
        <v>698</v>
      </c>
      <c r="N28" s="470">
        <v>981</v>
      </c>
      <c r="O28" s="470">
        <v>482</v>
      </c>
      <c r="P28" s="470">
        <v>650</v>
      </c>
      <c r="Q28" s="470">
        <v>248</v>
      </c>
      <c r="R28" s="470">
        <v>795</v>
      </c>
      <c r="S28" s="470">
        <v>0</v>
      </c>
      <c r="T28" s="470">
        <v>0</v>
      </c>
      <c r="U28" s="469">
        <f t="shared" si="7"/>
        <v>4904</v>
      </c>
      <c r="V28" s="471">
        <f t="shared" si="7"/>
        <v>8618</v>
      </c>
      <c r="W28" s="1"/>
      <c r="X28" s="1"/>
    </row>
    <row r="29" spans="1:24" ht="18" customHeight="1" x14ac:dyDescent="0.35">
      <c r="A29" s="334"/>
      <c r="B29" s="215" t="s">
        <v>53</v>
      </c>
      <c r="C29" s="469">
        <v>1139</v>
      </c>
      <c r="D29" s="470">
        <v>2737</v>
      </c>
      <c r="E29" s="470">
        <v>1397</v>
      </c>
      <c r="F29" s="470">
        <v>2206</v>
      </c>
      <c r="G29" s="470">
        <v>1662</v>
      </c>
      <c r="H29" s="470">
        <v>2721</v>
      </c>
      <c r="I29" s="470">
        <v>2948</v>
      </c>
      <c r="J29" s="470">
        <v>3334</v>
      </c>
      <c r="K29" s="470">
        <v>2359</v>
      </c>
      <c r="L29" s="470">
        <v>2811</v>
      </c>
      <c r="M29" s="470">
        <v>2842</v>
      </c>
      <c r="N29" s="470">
        <v>2385</v>
      </c>
      <c r="O29" s="470">
        <v>2572</v>
      </c>
      <c r="P29" s="470">
        <v>2160</v>
      </c>
      <c r="Q29" s="470">
        <v>1021</v>
      </c>
      <c r="R29" s="470">
        <v>245</v>
      </c>
      <c r="S29" s="470">
        <v>1597</v>
      </c>
      <c r="T29" s="470">
        <v>2288</v>
      </c>
      <c r="U29" s="469">
        <f t="shared" si="7"/>
        <v>17537</v>
      </c>
      <c r="V29" s="471">
        <f t="shared" si="7"/>
        <v>20887</v>
      </c>
      <c r="W29" s="1"/>
      <c r="X29" s="1"/>
    </row>
    <row r="30" spans="1:24" ht="24" customHeight="1" x14ac:dyDescent="0.35">
      <c r="A30" s="218" t="s">
        <v>54</v>
      </c>
      <c r="B30" s="333"/>
      <c r="C30" s="474">
        <f>SUM(C31:C38)</f>
        <v>5862</v>
      </c>
      <c r="D30" s="474">
        <f t="shared" ref="D30:T30" si="8">SUM(D31:D38)</f>
        <v>14358</v>
      </c>
      <c r="E30" s="474">
        <f t="shared" si="8"/>
        <v>6267</v>
      </c>
      <c r="F30" s="474">
        <f t="shared" si="8"/>
        <v>11488</v>
      </c>
      <c r="G30" s="474">
        <f t="shared" si="8"/>
        <v>8447</v>
      </c>
      <c r="H30" s="474">
        <f t="shared" si="8"/>
        <v>11899</v>
      </c>
      <c r="I30" s="474">
        <f t="shared" si="8"/>
        <v>12770</v>
      </c>
      <c r="J30" s="474">
        <f t="shared" si="8"/>
        <v>14470</v>
      </c>
      <c r="K30" s="474">
        <f t="shared" si="8"/>
        <v>9848</v>
      </c>
      <c r="L30" s="474">
        <f t="shared" si="8"/>
        <v>12752</v>
      </c>
      <c r="M30" s="474">
        <f t="shared" si="8"/>
        <v>8894</v>
      </c>
      <c r="N30" s="474">
        <f t="shared" si="8"/>
        <v>14553</v>
      </c>
      <c r="O30" s="474">
        <f t="shared" si="8"/>
        <v>7418</v>
      </c>
      <c r="P30" s="474">
        <f t="shared" si="8"/>
        <v>8892</v>
      </c>
      <c r="Q30" s="474">
        <f t="shared" si="8"/>
        <v>4498</v>
      </c>
      <c r="R30" s="474">
        <f t="shared" si="8"/>
        <v>7264</v>
      </c>
      <c r="S30" s="474">
        <f t="shared" si="8"/>
        <v>4050</v>
      </c>
      <c r="T30" s="474">
        <f t="shared" si="8"/>
        <v>9267</v>
      </c>
      <c r="U30" s="474">
        <f t="shared" si="7"/>
        <v>68054</v>
      </c>
      <c r="V30" s="475">
        <f t="shared" si="7"/>
        <v>104943</v>
      </c>
      <c r="W30" s="1"/>
      <c r="X30" s="1"/>
    </row>
    <row r="31" spans="1:24" ht="18" customHeight="1" x14ac:dyDescent="0.35">
      <c r="A31" s="334"/>
      <c r="B31" s="215" t="s">
        <v>55</v>
      </c>
      <c r="C31" s="469">
        <v>1593</v>
      </c>
      <c r="D31" s="470">
        <v>4013</v>
      </c>
      <c r="E31" s="470">
        <v>1639</v>
      </c>
      <c r="F31" s="470">
        <v>3135</v>
      </c>
      <c r="G31" s="470">
        <v>2028</v>
      </c>
      <c r="H31" s="470">
        <v>3165</v>
      </c>
      <c r="I31" s="470">
        <v>2901</v>
      </c>
      <c r="J31" s="470">
        <v>3566</v>
      </c>
      <c r="K31" s="470">
        <v>1953</v>
      </c>
      <c r="L31" s="470">
        <v>3090</v>
      </c>
      <c r="M31" s="470">
        <v>2233</v>
      </c>
      <c r="N31" s="470">
        <v>3383</v>
      </c>
      <c r="O31" s="470">
        <v>989</v>
      </c>
      <c r="P31" s="470">
        <v>1778</v>
      </c>
      <c r="Q31" s="470">
        <v>915</v>
      </c>
      <c r="R31" s="470">
        <v>1759</v>
      </c>
      <c r="S31" s="470">
        <v>840</v>
      </c>
      <c r="T31" s="470">
        <v>1101</v>
      </c>
      <c r="U31" s="469">
        <f t="shared" si="7"/>
        <v>15091</v>
      </c>
      <c r="V31" s="471">
        <f t="shared" si="7"/>
        <v>24990</v>
      </c>
      <c r="W31" s="1"/>
      <c r="X31" s="1"/>
    </row>
    <row r="32" spans="1:24" ht="18" customHeight="1" x14ac:dyDescent="0.35">
      <c r="A32" s="334"/>
      <c r="B32" s="215" t="s">
        <v>56</v>
      </c>
      <c r="C32" s="469">
        <v>165</v>
      </c>
      <c r="D32" s="470">
        <v>447</v>
      </c>
      <c r="E32" s="470">
        <v>152</v>
      </c>
      <c r="F32" s="470">
        <v>341</v>
      </c>
      <c r="G32" s="470">
        <v>261</v>
      </c>
      <c r="H32" s="470">
        <v>426</v>
      </c>
      <c r="I32" s="470">
        <v>280</v>
      </c>
      <c r="J32" s="470">
        <v>312</v>
      </c>
      <c r="K32" s="470">
        <v>192</v>
      </c>
      <c r="L32" s="470">
        <v>252</v>
      </c>
      <c r="M32" s="470">
        <v>134</v>
      </c>
      <c r="N32" s="470">
        <v>662</v>
      </c>
      <c r="O32" s="470">
        <v>153</v>
      </c>
      <c r="P32" s="470">
        <v>53</v>
      </c>
      <c r="Q32" s="470">
        <v>62</v>
      </c>
      <c r="R32" s="470">
        <v>466</v>
      </c>
      <c r="S32" s="470">
        <v>0</v>
      </c>
      <c r="T32" s="470">
        <v>0</v>
      </c>
      <c r="U32" s="469">
        <f t="shared" si="7"/>
        <v>1399</v>
      </c>
      <c r="V32" s="471">
        <f t="shared" si="7"/>
        <v>2959</v>
      </c>
      <c r="W32" s="1"/>
      <c r="X32" s="1"/>
    </row>
    <row r="33" spans="1:24" ht="18" customHeight="1" x14ac:dyDescent="0.35">
      <c r="A33" s="334"/>
      <c r="B33" s="215" t="s">
        <v>57</v>
      </c>
      <c r="C33" s="469">
        <v>362</v>
      </c>
      <c r="D33" s="470">
        <v>1037</v>
      </c>
      <c r="E33" s="470">
        <v>392</v>
      </c>
      <c r="F33" s="470">
        <v>772</v>
      </c>
      <c r="G33" s="470">
        <v>576</v>
      </c>
      <c r="H33" s="470">
        <v>914</v>
      </c>
      <c r="I33" s="470">
        <v>943</v>
      </c>
      <c r="J33" s="470">
        <v>1053</v>
      </c>
      <c r="K33" s="470">
        <v>696</v>
      </c>
      <c r="L33" s="470">
        <v>745</v>
      </c>
      <c r="M33" s="470">
        <v>866</v>
      </c>
      <c r="N33" s="470">
        <v>1444</v>
      </c>
      <c r="O33" s="470">
        <v>360</v>
      </c>
      <c r="P33" s="470">
        <v>458</v>
      </c>
      <c r="Q33" s="470">
        <v>617</v>
      </c>
      <c r="R33" s="470">
        <v>680</v>
      </c>
      <c r="S33" s="470">
        <v>185</v>
      </c>
      <c r="T33" s="470">
        <v>984</v>
      </c>
      <c r="U33" s="469">
        <f t="shared" si="7"/>
        <v>4997</v>
      </c>
      <c r="V33" s="471">
        <f t="shared" si="7"/>
        <v>8087</v>
      </c>
      <c r="W33" s="1"/>
      <c r="X33" s="1"/>
    </row>
    <row r="34" spans="1:24" ht="18" customHeight="1" x14ac:dyDescent="0.35">
      <c r="A34" s="334"/>
      <c r="B34" s="215" t="s">
        <v>58</v>
      </c>
      <c r="C34" s="469">
        <v>1568</v>
      </c>
      <c r="D34" s="470">
        <v>3512</v>
      </c>
      <c r="E34" s="470">
        <v>1936</v>
      </c>
      <c r="F34" s="470">
        <v>3014</v>
      </c>
      <c r="G34" s="470">
        <v>2623</v>
      </c>
      <c r="H34" s="470">
        <v>3129</v>
      </c>
      <c r="I34" s="470">
        <v>4139</v>
      </c>
      <c r="J34" s="470">
        <v>4579</v>
      </c>
      <c r="K34" s="470">
        <v>3515</v>
      </c>
      <c r="L34" s="470">
        <v>4364</v>
      </c>
      <c r="M34" s="470">
        <v>2116</v>
      </c>
      <c r="N34" s="470">
        <v>3852</v>
      </c>
      <c r="O34" s="470">
        <v>3339</v>
      </c>
      <c r="P34" s="470">
        <v>3247</v>
      </c>
      <c r="Q34" s="470">
        <v>1682</v>
      </c>
      <c r="R34" s="470">
        <v>1467</v>
      </c>
      <c r="S34" s="470">
        <v>1258</v>
      </c>
      <c r="T34" s="470">
        <v>3004</v>
      </c>
      <c r="U34" s="469">
        <f t="shared" si="7"/>
        <v>22176</v>
      </c>
      <c r="V34" s="471">
        <f t="shared" si="7"/>
        <v>30168</v>
      </c>
      <c r="W34" s="1"/>
      <c r="X34" s="1"/>
    </row>
    <row r="35" spans="1:24" ht="18" customHeight="1" x14ac:dyDescent="0.35">
      <c r="A35" s="334"/>
      <c r="B35" s="215" t="s">
        <v>59</v>
      </c>
      <c r="C35" s="469">
        <v>624</v>
      </c>
      <c r="D35" s="470">
        <v>1556</v>
      </c>
      <c r="E35" s="470">
        <v>599</v>
      </c>
      <c r="F35" s="470">
        <v>1308</v>
      </c>
      <c r="G35" s="470">
        <v>800</v>
      </c>
      <c r="H35" s="470">
        <v>1457</v>
      </c>
      <c r="I35" s="470">
        <v>1036</v>
      </c>
      <c r="J35" s="470">
        <v>1291</v>
      </c>
      <c r="K35" s="470">
        <v>791</v>
      </c>
      <c r="L35" s="470">
        <v>1129</v>
      </c>
      <c r="M35" s="470">
        <v>808</v>
      </c>
      <c r="N35" s="470">
        <v>1113</v>
      </c>
      <c r="O35" s="470">
        <v>438</v>
      </c>
      <c r="P35" s="470">
        <v>928</v>
      </c>
      <c r="Q35" s="470">
        <v>1</v>
      </c>
      <c r="R35" s="470">
        <v>29</v>
      </c>
      <c r="S35" s="470">
        <v>660</v>
      </c>
      <c r="T35" s="470">
        <v>1158</v>
      </c>
      <c r="U35" s="469">
        <f t="shared" si="7"/>
        <v>5757</v>
      </c>
      <c r="V35" s="471">
        <f t="shared" si="7"/>
        <v>9969</v>
      </c>
      <c r="W35" s="1"/>
      <c r="X35" s="1"/>
    </row>
    <row r="36" spans="1:24" ht="18" customHeight="1" x14ac:dyDescent="0.35">
      <c r="A36" s="334"/>
      <c r="B36" s="215" t="s">
        <v>60</v>
      </c>
      <c r="C36" s="469">
        <v>830</v>
      </c>
      <c r="D36" s="470">
        <v>1912</v>
      </c>
      <c r="E36" s="470">
        <v>856</v>
      </c>
      <c r="F36" s="470">
        <v>1514</v>
      </c>
      <c r="G36" s="470">
        <v>1285</v>
      </c>
      <c r="H36" s="470">
        <v>1687</v>
      </c>
      <c r="I36" s="470">
        <v>2175</v>
      </c>
      <c r="J36" s="470">
        <v>2282</v>
      </c>
      <c r="K36" s="470">
        <v>1783</v>
      </c>
      <c r="L36" s="470">
        <v>1953</v>
      </c>
      <c r="M36" s="470">
        <v>1666</v>
      </c>
      <c r="N36" s="470">
        <v>2118</v>
      </c>
      <c r="O36" s="470">
        <v>1069</v>
      </c>
      <c r="P36" s="470">
        <v>1175</v>
      </c>
      <c r="Q36" s="470">
        <v>777</v>
      </c>
      <c r="R36" s="470">
        <v>1674</v>
      </c>
      <c r="S36" s="470">
        <v>1107</v>
      </c>
      <c r="T36" s="470">
        <v>3020</v>
      </c>
      <c r="U36" s="469">
        <f t="shared" si="7"/>
        <v>11548</v>
      </c>
      <c r="V36" s="471">
        <f t="shared" si="7"/>
        <v>17335</v>
      </c>
      <c r="W36" s="1"/>
      <c r="X36" s="1"/>
    </row>
    <row r="37" spans="1:24" ht="18" customHeight="1" x14ac:dyDescent="0.35">
      <c r="A37" s="334"/>
      <c r="B37" s="215" t="s">
        <v>61</v>
      </c>
      <c r="C37" s="469">
        <v>400</v>
      </c>
      <c r="D37" s="470">
        <v>922</v>
      </c>
      <c r="E37" s="470">
        <v>412</v>
      </c>
      <c r="F37" s="470">
        <v>707</v>
      </c>
      <c r="G37" s="470">
        <v>598</v>
      </c>
      <c r="H37" s="470">
        <v>716</v>
      </c>
      <c r="I37" s="470">
        <v>972</v>
      </c>
      <c r="J37" s="470">
        <v>933</v>
      </c>
      <c r="K37" s="470">
        <v>641</v>
      </c>
      <c r="L37" s="470">
        <v>625</v>
      </c>
      <c r="M37" s="470">
        <v>611</v>
      </c>
      <c r="N37" s="470">
        <v>1220</v>
      </c>
      <c r="O37" s="470">
        <v>1018</v>
      </c>
      <c r="P37" s="470">
        <v>1020</v>
      </c>
      <c r="Q37" s="470">
        <v>256</v>
      </c>
      <c r="R37" s="470">
        <v>644</v>
      </c>
      <c r="S37" s="470">
        <v>0</v>
      </c>
      <c r="T37" s="470">
        <v>0</v>
      </c>
      <c r="U37" s="469">
        <f t="shared" si="7"/>
        <v>4908</v>
      </c>
      <c r="V37" s="471">
        <f t="shared" si="7"/>
        <v>6787</v>
      </c>
      <c r="W37" s="1"/>
      <c r="X37" s="1"/>
    </row>
    <row r="38" spans="1:24" ht="18" customHeight="1" x14ac:dyDescent="0.35">
      <c r="A38" s="334"/>
      <c r="B38" s="215" t="s">
        <v>62</v>
      </c>
      <c r="C38" s="469">
        <v>320</v>
      </c>
      <c r="D38" s="470">
        <v>959</v>
      </c>
      <c r="E38" s="470">
        <v>281</v>
      </c>
      <c r="F38" s="470">
        <v>697</v>
      </c>
      <c r="G38" s="470">
        <v>276</v>
      </c>
      <c r="H38" s="470">
        <v>405</v>
      </c>
      <c r="I38" s="470">
        <v>324</v>
      </c>
      <c r="J38" s="470">
        <v>454</v>
      </c>
      <c r="K38" s="470">
        <v>277</v>
      </c>
      <c r="L38" s="470">
        <v>594</v>
      </c>
      <c r="M38" s="470">
        <v>460</v>
      </c>
      <c r="N38" s="470">
        <v>761</v>
      </c>
      <c r="O38" s="470">
        <v>52</v>
      </c>
      <c r="P38" s="470">
        <v>233</v>
      </c>
      <c r="Q38" s="470">
        <v>188</v>
      </c>
      <c r="R38" s="470">
        <v>545</v>
      </c>
      <c r="S38" s="470">
        <v>0</v>
      </c>
      <c r="T38" s="470">
        <v>0</v>
      </c>
      <c r="U38" s="469">
        <f t="shared" si="7"/>
        <v>2178</v>
      </c>
      <c r="V38" s="471">
        <f t="shared" si="7"/>
        <v>4648</v>
      </c>
      <c r="W38" s="1"/>
      <c r="X38" s="1"/>
    </row>
    <row r="39" spans="1:24" ht="42" customHeight="1" x14ac:dyDescent="0.35">
      <c r="A39" s="560" t="s">
        <v>251</v>
      </c>
      <c r="B39" s="561"/>
      <c r="C39" s="474">
        <v>2489</v>
      </c>
      <c r="D39" s="474">
        <v>871</v>
      </c>
      <c r="E39" s="474">
        <v>564</v>
      </c>
      <c r="F39" s="474">
        <v>214</v>
      </c>
      <c r="G39" s="474">
        <v>237</v>
      </c>
      <c r="H39" s="474">
        <v>77</v>
      </c>
      <c r="I39" s="474">
        <v>159</v>
      </c>
      <c r="J39" s="474">
        <v>124</v>
      </c>
      <c r="K39" s="474">
        <v>77</v>
      </c>
      <c r="L39" s="474">
        <v>113</v>
      </c>
      <c r="M39" s="474">
        <v>0</v>
      </c>
      <c r="N39" s="474">
        <v>0</v>
      </c>
      <c r="O39" s="474">
        <v>0</v>
      </c>
      <c r="P39" s="474">
        <v>0</v>
      </c>
      <c r="Q39" s="474">
        <v>0</v>
      </c>
      <c r="R39" s="474">
        <v>0</v>
      </c>
      <c r="S39" s="474">
        <v>0</v>
      </c>
      <c r="T39" s="474">
        <v>0</v>
      </c>
      <c r="U39" s="474">
        <f t="shared" si="7"/>
        <v>3526</v>
      </c>
      <c r="V39" s="475">
        <f t="shared" si="7"/>
        <v>1399</v>
      </c>
      <c r="W39" s="1"/>
      <c r="X39" s="1"/>
    </row>
    <row r="40" spans="1:24" s="335" customFormat="1" ht="33" customHeight="1" x14ac:dyDescent="0.35">
      <c r="A40" s="555" t="s">
        <v>261</v>
      </c>
      <c r="B40" s="556"/>
      <c r="C40" s="472">
        <f t="shared" ref="C40:V40" si="9">C41+C43+C51+C56+C62+C66</f>
        <v>18099</v>
      </c>
      <c r="D40" s="472">
        <f t="shared" si="9"/>
        <v>36180</v>
      </c>
      <c r="E40" s="472">
        <f t="shared" si="9"/>
        <v>18145</v>
      </c>
      <c r="F40" s="472">
        <f t="shared" si="9"/>
        <v>31724</v>
      </c>
      <c r="G40" s="472">
        <f t="shared" si="9"/>
        <v>22436</v>
      </c>
      <c r="H40" s="472">
        <f t="shared" si="9"/>
        <v>32225</v>
      </c>
      <c r="I40" s="472">
        <f t="shared" si="9"/>
        <v>32654</v>
      </c>
      <c r="J40" s="472">
        <f t="shared" si="9"/>
        <v>39011</v>
      </c>
      <c r="K40" s="472">
        <f t="shared" si="9"/>
        <v>21535</v>
      </c>
      <c r="L40" s="472">
        <f t="shared" si="9"/>
        <v>29697</v>
      </c>
      <c r="M40" s="472">
        <f t="shared" si="9"/>
        <v>17618</v>
      </c>
      <c r="N40" s="472">
        <f t="shared" si="9"/>
        <v>24628</v>
      </c>
      <c r="O40" s="472">
        <f t="shared" si="9"/>
        <v>20671</v>
      </c>
      <c r="P40" s="472">
        <f t="shared" si="9"/>
        <v>24461</v>
      </c>
      <c r="Q40" s="472">
        <f t="shared" si="9"/>
        <v>10581</v>
      </c>
      <c r="R40" s="472">
        <f t="shared" si="9"/>
        <v>12797</v>
      </c>
      <c r="S40" s="472">
        <f t="shared" si="9"/>
        <v>13889</v>
      </c>
      <c r="T40" s="472">
        <f t="shared" si="9"/>
        <v>21417</v>
      </c>
      <c r="U40" s="472">
        <f t="shared" si="9"/>
        <v>175628</v>
      </c>
      <c r="V40" s="473">
        <f t="shared" si="9"/>
        <v>252140</v>
      </c>
    </row>
    <row r="41" spans="1:24" ht="24" customHeight="1" x14ac:dyDescent="0.35">
      <c r="A41" s="218" t="s">
        <v>63</v>
      </c>
      <c r="B41" s="333"/>
      <c r="C41" s="474">
        <f>C42</f>
        <v>2986</v>
      </c>
      <c r="D41" s="474">
        <f t="shared" ref="D41:T41" si="10">D42</f>
        <v>5488</v>
      </c>
      <c r="E41" s="474">
        <f t="shared" si="10"/>
        <v>3033</v>
      </c>
      <c r="F41" s="474">
        <f t="shared" si="10"/>
        <v>4400</v>
      </c>
      <c r="G41" s="474">
        <f t="shared" si="10"/>
        <v>4184</v>
      </c>
      <c r="H41" s="474">
        <f t="shared" si="10"/>
        <v>4735</v>
      </c>
      <c r="I41" s="474">
        <f t="shared" si="10"/>
        <v>5633</v>
      </c>
      <c r="J41" s="474">
        <f t="shared" si="10"/>
        <v>5345</v>
      </c>
      <c r="K41" s="474">
        <f t="shared" si="10"/>
        <v>4278</v>
      </c>
      <c r="L41" s="474">
        <f t="shared" si="10"/>
        <v>4614</v>
      </c>
      <c r="M41" s="474">
        <f t="shared" si="10"/>
        <v>2993</v>
      </c>
      <c r="N41" s="474">
        <f t="shared" si="10"/>
        <v>3151</v>
      </c>
      <c r="O41" s="474">
        <f t="shared" si="10"/>
        <v>3097</v>
      </c>
      <c r="P41" s="474">
        <f t="shared" si="10"/>
        <v>2621</v>
      </c>
      <c r="Q41" s="474">
        <f t="shared" si="10"/>
        <v>2296</v>
      </c>
      <c r="R41" s="474">
        <f t="shared" si="10"/>
        <v>2590</v>
      </c>
      <c r="S41" s="474">
        <f t="shared" si="10"/>
        <v>5449</v>
      </c>
      <c r="T41" s="474">
        <f t="shared" si="10"/>
        <v>5441</v>
      </c>
      <c r="U41" s="474">
        <f t="shared" si="7"/>
        <v>33949</v>
      </c>
      <c r="V41" s="475">
        <f t="shared" si="7"/>
        <v>38385</v>
      </c>
      <c r="W41" s="1"/>
      <c r="X41" s="1"/>
    </row>
    <row r="42" spans="1:24" ht="18" customHeight="1" x14ac:dyDescent="0.35">
      <c r="A42" s="334"/>
      <c r="B42" s="215" t="s">
        <v>64</v>
      </c>
      <c r="C42" s="469">
        <v>2986</v>
      </c>
      <c r="D42" s="470">
        <v>5488</v>
      </c>
      <c r="E42" s="470">
        <v>3033</v>
      </c>
      <c r="F42" s="470">
        <v>4400</v>
      </c>
      <c r="G42" s="470">
        <v>4184</v>
      </c>
      <c r="H42" s="470">
        <v>4735</v>
      </c>
      <c r="I42" s="470">
        <v>5633</v>
      </c>
      <c r="J42" s="470">
        <v>5345</v>
      </c>
      <c r="K42" s="470">
        <v>4278</v>
      </c>
      <c r="L42" s="470">
        <v>4614</v>
      </c>
      <c r="M42" s="470">
        <v>2993</v>
      </c>
      <c r="N42" s="470">
        <v>3151</v>
      </c>
      <c r="O42" s="470">
        <v>3097</v>
      </c>
      <c r="P42" s="470">
        <v>2621</v>
      </c>
      <c r="Q42" s="470">
        <v>2296</v>
      </c>
      <c r="R42" s="470">
        <v>2590</v>
      </c>
      <c r="S42" s="470">
        <v>5449</v>
      </c>
      <c r="T42" s="470">
        <v>5441</v>
      </c>
      <c r="U42" s="469">
        <f t="shared" si="7"/>
        <v>33949</v>
      </c>
      <c r="V42" s="471">
        <f t="shared" si="7"/>
        <v>38385</v>
      </c>
      <c r="W42" s="1"/>
      <c r="X42" s="1"/>
    </row>
    <row r="43" spans="1:24" ht="24" customHeight="1" x14ac:dyDescent="0.35">
      <c r="A43" s="218" t="s">
        <v>65</v>
      </c>
      <c r="B43" s="333"/>
      <c r="C43" s="474">
        <f>SUM(C44:C50)</f>
        <v>5469</v>
      </c>
      <c r="D43" s="474">
        <f t="shared" ref="D43:T43" si="11">SUM(D44:D50)</f>
        <v>11156</v>
      </c>
      <c r="E43" s="474">
        <f t="shared" si="11"/>
        <v>5361</v>
      </c>
      <c r="F43" s="474">
        <f t="shared" si="11"/>
        <v>9894</v>
      </c>
      <c r="G43" s="474">
        <f t="shared" si="11"/>
        <v>6565</v>
      </c>
      <c r="H43" s="474">
        <f t="shared" si="11"/>
        <v>10048</v>
      </c>
      <c r="I43" s="474">
        <f t="shared" si="11"/>
        <v>10789</v>
      </c>
      <c r="J43" s="474">
        <f t="shared" si="11"/>
        <v>13632</v>
      </c>
      <c r="K43" s="474">
        <f t="shared" si="11"/>
        <v>6424</v>
      </c>
      <c r="L43" s="474">
        <f t="shared" si="11"/>
        <v>10527</v>
      </c>
      <c r="M43" s="474">
        <f t="shared" si="11"/>
        <v>6411</v>
      </c>
      <c r="N43" s="474">
        <f t="shared" si="11"/>
        <v>9310</v>
      </c>
      <c r="O43" s="474">
        <f t="shared" si="11"/>
        <v>8120</v>
      </c>
      <c r="P43" s="474">
        <f t="shared" si="11"/>
        <v>9971</v>
      </c>
      <c r="Q43" s="474">
        <f t="shared" si="11"/>
        <v>3442</v>
      </c>
      <c r="R43" s="474">
        <f t="shared" si="11"/>
        <v>5626</v>
      </c>
      <c r="S43" s="474">
        <f t="shared" si="11"/>
        <v>3733</v>
      </c>
      <c r="T43" s="474">
        <f t="shared" si="11"/>
        <v>8022</v>
      </c>
      <c r="U43" s="474">
        <f t="shared" si="7"/>
        <v>56314</v>
      </c>
      <c r="V43" s="475">
        <f t="shared" si="7"/>
        <v>88186</v>
      </c>
      <c r="W43" s="1"/>
      <c r="X43" s="1"/>
    </row>
    <row r="44" spans="1:24" ht="18" customHeight="1" x14ac:dyDescent="0.35">
      <c r="A44" s="334"/>
      <c r="B44" s="215" t="s">
        <v>66</v>
      </c>
      <c r="C44" s="469">
        <v>450</v>
      </c>
      <c r="D44" s="470">
        <v>1036</v>
      </c>
      <c r="E44" s="470">
        <v>407</v>
      </c>
      <c r="F44" s="470">
        <v>808</v>
      </c>
      <c r="G44" s="470">
        <v>463</v>
      </c>
      <c r="H44" s="470">
        <v>673</v>
      </c>
      <c r="I44" s="470">
        <v>700</v>
      </c>
      <c r="J44" s="470">
        <v>787</v>
      </c>
      <c r="K44" s="470">
        <v>385</v>
      </c>
      <c r="L44" s="470">
        <v>936</v>
      </c>
      <c r="M44" s="470">
        <v>646</v>
      </c>
      <c r="N44" s="470">
        <v>760</v>
      </c>
      <c r="O44" s="470">
        <v>436</v>
      </c>
      <c r="P44" s="470">
        <v>482</v>
      </c>
      <c r="Q44" s="470">
        <v>636</v>
      </c>
      <c r="R44" s="470">
        <v>723</v>
      </c>
      <c r="S44" s="470">
        <v>690</v>
      </c>
      <c r="T44" s="470">
        <v>380</v>
      </c>
      <c r="U44" s="469">
        <f t="shared" si="7"/>
        <v>4813</v>
      </c>
      <c r="V44" s="471">
        <f t="shared" si="7"/>
        <v>6585</v>
      </c>
      <c r="W44" s="1"/>
      <c r="X44" s="1"/>
    </row>
    <row r="45" spans="1:24" ht="18" customHeight="1" x14ac:dyDescent="0.35">
      <c r="A45" s="334"/>
      <c r="B45" s="215" t="s">
        <v>67</v>
      </c>
      <c r="C45" s="469">
        <v>1627</v>
      </c>
      <c r="D45" s="470">
        <v>3293</v>
      </c>
      <c r="E45" s="470">
        <v>1722</v>
      </c>
      <c r="F45" s="470">
        <v>2773</v>
      </c>
      <c r="G45" s="470">
        <v>1957</v>
      </c>
      <c r="H45" s="470">
        <v>2999</v>
      </c>
      <c r="I45" s="470">
        <v>3605</v>
      </c>
      <c r="J45" s="470">
        <v>4445</v>
      </c>
      <c r="K45" s="470">
        <v>2785</v>
      </c>
      <c r="L45" s="470">
        <v>3527</v>
      </c>
      <c r="M45" s="470">
        <v>1294</v>
      </c>
      <c r="N45" s="470">
        <v>1417</v>
      </c>
      <c r="O45" s="470">
        <v>2864</v>
      </c>
      <c r="P45" s="470">
        <v>3493</v>
      </c>
      <c r="Q45" s="470">
        <v>1577</v>
      </c>
      <c r="R45" s="470">
        <v>1908</v>
      </c>
      <c r="S45" s="470">
        <v>1845</v>
      </c>
      <c r="T45" s="470">
        <v>2448</v>
      </c>
      <c r="U45" s="469">
        <f t="shared" si="7"/>
        <v>19276</v>
      </c>
      <c r="V45" s="471">
        <f t="shared" si="7"/>
        <v>26303</v>
      </c>
      <c r="W45" s="1"/>
      <c r="X45" s="1"/>
    </row>
    <row r="46" spans="1:24" s="257" customFormat="1" ht="18" customHeight="1" x14ac:dyDescent="0.35">
      <c r="A46" s="334"/>
      <c r="B46" s="215" t="s">
        <v>68</v>
      </c>
      <c r="C46" s="469">
        <v>1112</v>
      </c>
      <c r="D46" s="470">
        <v>2123</v>
      </c>
      <c r="E46" s="470">
        <v>1066</v>
      </c>
      <c r="F46" s="470">
        <v>2059</v>
      </c>
      <c r="G46" s="470">
        <v>1257</v>
      </c>
      <c r="H46" s="470">
        <v>1992</v>
      </c>
      <c r="I46" s="470">
        <v>2044</v>
      </c>
      <c r="J46" s="470">
        <v>2589</v>
      </c>
      <c r="K46" s="470">
        <v>1082</v>
      </c>
      <c r="L46" s="470">
        <v>1821</v>
      </c>
      <c r="M46" s="470">
        <v>939</v>
      </c>
      <c r="N46" s="470">
        <v>1974</v>
      </c>
      <c r="O46" s="470">
        <v>1563</v>
      </c>
      <c r="P46" s="470">
        <v>1520</v>
      </c>
      <c r="Q46" s="470">
        <v>458</v>
      </c>
      <c r="R46" s="470">
        <v>1161</v>
      </c>
      <c r="S46" s="470">
        <v>193</v>
      </c>
      <c r="T46" s="470">
        <v>759</v>
      </c>
      <c r="U46" s="469">
        <f t="shared" si="7"/>
        <v>9714</v>
      </c>
      <c r="V46" s="471">
        <f t="shared" si="7"/>
        <v>15998</v>
      </c>
    </row>
    <row r="47" spans="1:24" s="257" customFormat="1" ht="18" customHeight="1" x14ac:dyDescent="0.35">
      <c r="A47" s="334"/>
      <c r="B47" s="215" t="s">
        <v>69</v>
      </c>
      <c r="C47" s="469">
        <v>375</v>
      </c>
      <c r="D47" s="470">
        <v>707</v>
      </c>
      <c r="E47" s="470">
        <v>351</v>
      </c>
      <c r="F47" s="470">
        <v>557</v>
      </c>
      <c r="G47" s="470">
        <v>386</v>
      </c>
      <c r="H47" s="470">
        <v>587</v>
      </c>
      <c r="I47" s="470">
        <v>622</v>
      </c>
      <c r="J47" s="470">
        <v>795</v>
      </c>
      <c r="K47" s="470">
        <v>324</v>
      </c>
      <c r="L47" s="470">
        <v>438</v>
      </c>
      <c r="M47" s="470">
        <v>974</v>
      </c>
      <c r="N47" s="470">
        <v>716</v>
      </c>
      <c r="O47" s="470">
        <v>1487</v>
      </c>
      <c r="P47" s="470">
        <v>1339</v>
      </c>
      <c r="Q47" s="470">
        <v>217</v>
      </c>
      <c r="R47" s="470">
        <v>592</v>
      </c>
      <c r="S47" s="470">
        <v>0</v>
      </c>
      <c r="T47" s="470">
        <v>0</v>
      </c>
      <c r="U47" s="469">
        <f t="shared" si="7"/>
        <v>4736</v>
      </c>
      <c r="V47" s="471">
        <f t="shared" si="7"/>
        <v>5731</v>
      </c>
    </row>
    <row r="48" spans="1:24" s="257" customFormat="1" ht="18" customHeight="1" x14ac:dyDescent="0.35">
      <c r="A48" s="334"/>
      <c r="B48" s="215" t="s">
        <v>70</v>
      </c>
      <c r="C48" s="469">
        <v>339</v>
      </c>
      <c r="D48" s="470">
        <v>812</v>
      </c>
      <c r="E48" s="470">
        <v>224</v>
      </c>
      <c r="F48" s="470">
        <v>569</v>
      </c>
      <c r="G48" s="470">
        <v>360</v>
      </c>
      <c r="H48" s="470">
        <v>622</v>
      </c>
      <c r="I48" s="470">
        <v>455</v>
      </c>
      <c r="J48" s="470">
        <v>752</v>
      </c>
      <c r="K48" s="470">
        <v>214</v>
      </c>
      <c r="L48" s="470">
        <v>513</v>
      </c>
      <c r="M48" s="470">
        <v>107</v>
      </c>
      <c r="N48" s="470">
        <v>517</v>
      </c>
      <c r="O48" s="470">
        <v>264</v>
      </c>
      <c r="P48" s="470">
        <v>572</v>
      </c>
      <c r="Q48" s="470">
        <v>82</v>
      </c>
      <c r="R48" s="470">
        <v>586</v>
      </c>
      <c r="S48" s="470">
        <v>0</v>
      </c>
      <c r="T48" s="470">
        <v>0</v>
      </c>
      <c r="U48" s="469">
        <f t="shared" si="7"/>
        <v>2045</v>
      </c>
      <c r="V48" s="471">
        <f t="shared" si="7"/>
        <v>4943</v>
      </c>
    </row>
    <row r="49" spans="1:24" s="336" customFormat="1" ht="18" customHeight="1" x14ac:dyDescent="0.35">
      <c r="A49" s="334"/>
      <c r="B49" s="215" t="s">
        <v>265</v>
      </c>
      <c r="C49" s="469">
        <v>1056</v>
      </c>
      <c r="D49" s="470">
        <v>2125</v>
      </c>
      <c r="E49" s="470">
        <v>1130</v>
      </c>
      <c r="F49" s="470">
        <v>2063</v>
      </c>
      <c r="G49" s="470">
        <v>1654</v>
      </c>
      <c r="H49" s="470">
        <v>2286</v>
      </c>
      <c r="I49" s="470">
        <v>2356</v>
      </c>
      <c r="J49" s="470">
        <v>3190</v>
      </c>
      <c r="K49" s="470">
        <v>1140</v>
      </c>
      <c r="L49" s="470">
        <v>2417</v>
      </c>
      <c r="M49" s="470">
        <v>1889</v>
      </c>
      <c r="N49" s="470">
        <v>2730</v>
      </c>
      <c r="O49" s="470">
        <v>1278</v>
      </c>
      <c r="P49" s="470">
        <v>1899</v>
      </c>
      <c r="Q49" s="470">
        <v>261</v>
      </c>
      <c r="R49" s="470">
        <v>589</v>
      </c>
      <c r="S49" s="470">
        <v>406</v>
      </c>
      <c r="T49" s="470">
        <v>1872</v>
      </c>
      <c r="U49" s="469">
        <f t="shared" si="7"/>
        <v>11170</v>
      </c>
      <c r="V49" s="471">
        <f t="shared" si="7"/>
        <v>19171</v>
      </c>
    </row>
    <row r="50" spans="1:24" ht="18" customHeight="1" x14ac:dyDescent="0.35">
      <c r="A50" s="334"/>
      <c r="B50" s="215" t="s">
        <v>264</v>
      </c>
      <c r="C50" s="469">
        <v>510</v>
      </c>
      <c r="D50" s="470">
        <v>1060</v>
      </c>
      <c r="E50" s="470">
        <v>461</v>
      </c>
      <c r="F50" s="470">
        <v>1065</v>
      </c>
      <c r="G50" s="470">
        <v>488</v>
      </c>
      <c r="H50" s="470">
        <v>889</v>
      </c>
      <c r="I50" s="470">
        <v>1007</v>
      </c>
      <c r="J50" s="470">
        <v>1074</v>
      </c>
      <c r="K50" s="470">
        <v>494</v>
      </c>
      <c r="L50" s="470">
        <v>875</v>
      </c>
      <c r="M50" s="470">
        <v>562</v>
      </c>
      <c r="N50" s="470">
        <v>1196</v>
      </c>
      <c r="O50" s="470">
        <v>228</v>
      </c>
      <c r="P50" s="470">
        <v>666</v>
      </c>
      <c r="Q50" s="470">
        <v>211</v>
      </c>
      <c r="R50" s="470">
        <v>67</v>
      </c>
      <c r="S50" s="470">
        <v>599</v>
      </c>
      <c r="T50" s="470">
        <v>2563</v>
      </c>
      <c r="U50" s="469">
        <f t="shared" si="7"/>
        <v>4560</v>
      </c>
      <c r="V50" s="471">
        <f t="shared" si="7"/>
        <v>9455</v>
      </c>
      <c r="W50" s="1"/>
      <c r="X50" s="1"/>
    </row>
    <row r="51" spans="1:24" s="335" customFormat="1" ht="24" customHeight="1" x14ac:dyDescent="0.35">
      <c r="A51" s="218" t="s">
        <v>71</v>
      </c>
      <c r="B51" s="333"/>
      <c r="C51" s="474">
        <f t="shared" ref="C51:T51" si="12">C55+C54+C53+C52</f>
        <v>5436</v>
      </c>
      <c r="D51" s="474">
        <f t="shared" si="12"/>
        <v>11403</v>
      </c>
      <c r="E51" s="474">
        <f t="shared" si="12"/>
        <v>5632</v>
      </c>
      <c r="F51" s="474">
        <f t="shared" si="12"/>
        <v>9847</v>
      </c>
      <c r="G51" s="474">
        <f t="shared" si="12"/>
        <v>6666</v>
      </c>
      <c r="H51" s="474">
        <f t="shared" si="12"/>
        <v>9957</v>
      </c>
      <c r="I51" s="474">
        <f t="shared" si="12"/>
        <v>10336</v>
      </c>
      <c r="J51" s="474">
        <f t="shared" si="12"/>
        <v>12322</v>
      </c>
      <c r="K51" s="474">
        <f t="shared" si="12"/>
        <v>7181</v>
      </c>
      <c r="L51" s="474">
        <f t="shared" si="12"/>
        <v>8867</v>
      </c>
      <c r="M51" s="474">
        <f t="shared" si="12"/>
        <v>5312</v>
      </c>
      <c r="N51" s="474">
        <f t="shared" si="12"/>
        <v>6988</v>
      </c>
      <c r="O51" s="474">
        <f t="shared" si="12"/>
        <v>5737</v>
      </c>
      <c r="P51" s="474">
        <f t="shared" si="12"/>
        <v>7119</v>
      </c>
      <c r="Q51" s="474">
        <f t="shared" si="12"/>
        <v>3963</v>
      </c>
      <c r="R51" s="474">
        <f t="shared" si="12"/>
        <v>2691</v>
      </c>
      <c r="S51" s="474">
        <f t="shared" si="12"/>
        <v>3502</v>
      </c>
      <c r="T51" s="474">
        <f t="shared" si="12"/>
        <v>4172</v>
      </c>
      <c r="U51" s="474">
        <f t="shared" si="7"/>
        <v>53765</v>
      </c>
      <c r="V51" s="475">
        <f t="shared" si="7"/>
        <v>73366</v>
      </c>
    </row>
    <row r="52" spans="1:24" s="257" customFormat="1" ht="18" customHeight="1" x14ac:dyDescent="0.35">
      <c r="A52" s="334"/>
      <c r="B52" s="215" t="s">
        <v>72</v>
      </c>
      <c r="C52" s="469">
        <v>426</v>
      </c>
      <c r="D52" s="470">
        <v>960</v>
      </c>
      <c r="E52" s="470">
        <v>491</v>
      </c>
      <c r="F52" s="470">
        <v>811</v>
      </c>
      <c r="G52" s="470">
        <v>558</v>
      </c>
      <c r="H52" s="470">
        <v>815</v>
      </c>
      <c r="I52" s="470">
        <v>684</v>
      </c>
      <c r="J52" s="470">
        <v>863</v>
      </c>
      <c r="K52" s="470">
        <v>484</v>
      </c>
      <c r="L52" s="470">
        <v>751</v>
      </c>
      <c r="M52" s="470">
        <v>249</v>
      </c>
      <c r="N52" s="470">
        <v>485</v>
      </c>
      <c r="O52" s="470">
        <v>417</v>
      </c>
      <c r="P52" s="470">
        <v>461</v>
      </c>
      <c r="Q52" s="470">
        <v>1101</v>
      </c>
      <c r="R52" s="470">
        <v>265</v>
      </c>
      <c r="S52" s="470">
        <v>0</v>
      </c>
      <c r="T52" s="470">
        <v>0</v>
      </c>
      <c r="U52" s="469">
        <f t="shared" si="7"/>
        <v>4410</v>
      </c>
      <c r="V52" s="471">
        <f t="shared" si="7"/>
        <v>5411</v>
      </c>
    </row>
    <row r="53" spans="1:24" s="257" customFormat="1" ht="18" customHeight="1" x14ac:dyDescent="0.35">
      <c r="A53" s="334"/>
      <c r="B53" s="215" t="s">
        <v>71</v>
      </c>
      <c r="C53" s="476">
        <v>3421</v>
      </c>
      <c r="D53" s="470">
        <v>6457</v>
      </c>
      <c r="E53" s="470">
        <v>3480</v>
      </c>
      <c r="F53" s="470">
        <v>5941</v>
      </c>
      <c r="G53" s="470">
        <v>4280</v>
      </c>
      <c r="H53" s="470">
        <v>5969</v>
      </c>
      <c r="I53" s="470">
        <v>6729</v>
      </c>
      <c r="J53" s="470">
        <v>8109</v>
      </c>
      <c r="K53" s="470">
        <v>4834</v>
      </c>
      <c r="L53" s="470">
        <v>5733</v>
      </c>
      <c r="M53" s="470">
        <v>4141</v>
      </c>
      <c r="N53" s="470">
        <v>5015</v>
      </c>
      <c r="O53" s="470">
        <v>3959</v>
      </c>
      <c r="P53" s="470">
        <v>3985</v>
      </c>
      <c r="Q53" s="470">
        <v>2324</v>
      </c>
      <c r="R53" s="470">
        <v>1504</v>
      </c>
      <c r="S53" s="470">
        <v>3502</v>
      </c>
      <c r="T53" s="470">
        <v>4172</v>
      </c>
      <c r="U53" s="469">
        <f t="shared" si="7"/>
        <v>36670</v>
      </c>
      <c r="V53" s="471">
        <f t="shared" si="7"/>
        <v>46885</v>
      </c>
    </row>
    <row r="54" spans="1:24" ht="18" customHeight="1" x14ac:dyDescent="0.35">
      <c r="A54" s="334"/>
      <c r="B54" s="215" t="s">
        <v>73</v>
      </c>
      <c r="C54" s="469">
        <v>1279</v>
      </c>
      <c r="D54" s="470">
        <v>3238</v>
      </c>
      <c r="E54" s="470">
        <v>1321</v>
      </c>
      <c r="F54" s="470">
        <v>2462</v>
      </c>
      <c r="G54" s="470">
        <v>1505</v>
      </c>
      <c r="H54" s="470">
        <v>2625</v>
      </c>
      <c r="I54" s="470">
        <v>2448</v>
      </c>
      <c r="J54" s="470">
        <v>2594</v>
      </c>
      <c r="K54" s="470">
        <v>1614</v>
      </c>
      <c r="L54" s="470">
        <v>2040</v>
      </c>
      <c r="M54" s="470">
        <v>791</v>
      </c>
      <c r="N54" s="470">
        <v>1331</v>
      </c>
      <c r="O54" s="470">
        <v>1090</v>
      </c>
      <c r="P54" s="470">
        <v>2290</v>
      </c>
      <c r="Q54" s="470">
        <v>508</v>
      </c>
      <c r="R54" s="470">
        <v>910</v>
      </c>
      <c r="S54" s="470">
        <v>0</v>
      </c>
      <c r="T54" s="470">
        <v>0</v>
      </c>
      <c r="U54" s="469">
        <f t="shared" si="7"/>
        <v>10556</v>
      </c>
      <c r="V54" s="471">
        <f t="shared" si="7"/>
        <v>17490</v>
      </c>
      <c r="W54" s="1"/>
      <c r="X54" s="1"/>
    </row>
    <row r="55" spans="1:24" ht="18" customHeight="1" x14ac:dyDescent="0.35">
      <c r="A55" s="334"/>
      <c r="B55" s="215" t="s">
        <v>74</v>
      </c>
      <c r="C55" s="469">
        <v>310</v>
      </c>
      <c r="D55" s="470">
        <v>748</v>
      </c>
      <c r="E55" s="470">
        <v>340</v>
      </c>
      <c r="F55" s="470">
        <v>633</v>
      </c>
      <c r="G55" s="470">
        <v>323</v>
      </c>
      <c r="H55" s="470">
        <v>548</v>
      </c>
      <c r="I55" s="470">
        <v>475</v>
      </c>
      <c r="J55" s="470">
        <v>756</v>
      </c>
      <c r="K55" s="470">
        <v>249</v>
      </c>
      <c r="L55" s="470">
        <v>343</v>
      </c>
      <c r="M55" s="470">
        <v>131</v>
      </c>
      <c r="N55" s="470">
        <v>157</v>
      </c>
      <c r="O55" s="470">
        <v>271</v>
      </c>
      <c r="P55" s="470">
        <v>383</v>
      </c>
      <c r="Q55" s="470">
        <v>30</v>
      </c>
      <c r="R55" s="470">
        <v>12</v>
      </c>
      <c r="S55" s="470">
        <v>0</v>
      </c>
      <c r="T55" s="470">
        <v>0</v>
      </c>
      <c r="U55" s="469">
        <f t="shared" si="7"/>
        <v>2129</v>
      </c>
      <c r="V55" s="471">
        <f t="shared" si="7"/>
        <v>3580</v>
      </c>
      <c r="W55" s="1"/>
      <c r="X55" s="1"/>
    </row>
    <row r="56" spans="1:24" s="257" customFormat="1" ht="24" customHeight="1" x14ac:dyDescent="0.35">
      <c r="A56" s="218" t="s">
        <v>75</v>
      </c>
      <c r="B56" s="333"/>
      <c r="C56" s="474">
        <f>SUM(C57:C61)</f>
        <v>1140</v>
      </c>
      <c r="D56" s="474">
        <f t="shared" ref="D56:T56" si="13">SUM(D57:D61)</f>
        <v>2800</v>
      </c>
      <c r="E56" s="474">
        <f t="shared" si="13"/>
        <v>1382</v>
      </c>
      <c r="F56" s="474">
        <f t="shared" si="13"/>
        <v>2972</v>
      </c>
      <c r="G56" s="474">
        <f t="shared" si="13"/>
        <v>1501</v>
      </c>
      <c r="H56" s="474">
        <f t="shared" si="13"/>
        <v>2729</v>
      </c>
      <c r="I56" s="474">
        <f t="shared" si="13"/>
        <v>1710</v>
      </c>
      <c r="J56" s="474">
        <f t="shared" si="13"/>
        <v>2457</v>
      </c>
      <c r="K56" s="474">
        <f t="shared" si="13"/>
        <v>960</v>
      </c>
      <c r="L56" s="474">
        <f t="shared" si="13"/>
        <v>1855</v>
      </c>
      <c r="M56" s="474">
        <f t="shared" si="13"/>
        <v>746</v>
      </c>
      <c r="N56" s="474">
        <f t="shared" si="13"/>
        <v>1501</v>
      </c>
      <c r="O56" s="474">
        <f t="shared" si="13"/>
        <v>1148</v>
      </c>
      <c r="P56" s="474">
        <f t="shared" si="13"/>
        <v>1433</v>
      </c>
      <c r="Q56" s="474">
        <f t="shared" si="13"/>
        <v>157</v>
      </c>
      <c r="R56" s="474">
        <f t="shared" si="13"/>
        <v>29</v>
      </c>
      <c r="S56" s="474">
        <f t="shared" si="13"/>
        <v>203</v>
      </c>
      <c r="T56" s="474">
        <f t="shared" si="13"/>
        <v>151</v>
      </c>
      <c r="U56" s="474">
        <f t="shared" si="7"/>
        <v>8947</v>
      </c>
      <c r="V56" s="475">
        <f t="shared" si="7"/>
        <v>15927</v>
      </c>
    </row>
    <row r="57" spans="1:24" ht="18" customHeight="1" x14ac:dyDescent="0.35">
      <c r="A57" s="334"/>
      <c r="B57" s="215" t="s">
        <v>76</v>
      </c>
      <c r="C57" s="469">
        <v>264</v>
      </c>
      <c r="D57" s="470">
        <v>569</v>
      </c>
      <c r="E57" s="470">
        <v>314</v>
      </c>
      <c r="F57" s="470">
        <v>748</v>
      </c>
      <c r="G57" s="470">
        <v>277</v>
      </c>
      <c r="H57" s="470">
        <v>451</v>
      </c>
      <c r="I57" s="470">
        <v>266</v>
      </c>
      <c r="J57" s="470">
        <v>433</v>
      </c>
      <c r="K57" s="470">
        <v>400</v>
      </c>
      <c r="L57" s="470">
        <v>500</v>
      </c>
      <c r="M57" s="470">
        <v>173</v>
      </c>
      <c r="N57" s="470">
        <v>391</v>
      </c>
      <c r="O57" s="470">
        <v>343</v>
      </c>
      <c r="P57" s="470">
        <v>481</v>
      </c>
      <c r="Q57" s="470">
        <v>0</v>
      </c>
      <c r="R57" s="470">
        <v>0</v>
      </c>
      <c r="S57" s="470">
        <v>74</v>
      </c>
      <c r="T57" s="470">
        <v>62</v>
      </c>
      <c r="U57" s="469">
        <f t="shared" si="7"/>
        <v>2111</v>
      </c>
      <c r="V57" s="471">
        <f t="shared" si="7"/>
        <v>3635</v>
      </c>
      <c r="W57" s="1"/>
      <c r="X57" s="1"/>
    </row>
    <row r="58" spans="1:24" ht="18" customHeight="1" x14ac:dyDescent="0.35">
      <c r="A58" s="334"/>
      <c r="B58" s="215" t="s">
        <v>77</v>
      </c>
      <c r="C58" s="469">
        <v>142</v>
      </c>
      <c r="D58" s="470">
        <v>474</v>
      </c>
      <c r="E58" s="470">
        <v>180</v>
      </c>
      <c r="F58" s="470">
        <v>420</v>
      </c>
      <c r="G58" s="470">
        <v>224</v>
      </c>
      <c r="H58" s="470">
        <v>426</v>
      </c>
      <c r="I58" s="470">
        <v>272</v>
      </c>
      <c r="J58" s="470">
        <v>373</v>
      </c>
      <c r="K58" s="470">
        <v>66</v>
      </c>
      <c r="L58" s="470">
        <v>226</v>
      </c>
      <c r="M58" s="470">
        <v>41</v>
      </c>
      <c r="N58" s="470">
        <v>33</v>
      </c>
      <c r="O58" s="470">
        <v>150</v>
      </c>
      <c r="P58" s="470">
        <v>110</v>
      </c>
      <c r="Q58" s="470">
        <v>0</v>
      </c>
      <c r="R58" s="470">
        <v>0</v>
      </c>
      <c r="S58" s="470">
        <v>0</v>
      </c>
      <c r="T58" s="470">
        <v>0</v>
      </c>
      <c r="U58" s="469">
        <f t="shared" si="7"/>
        <v>1075</v>
      </c>
      <c r="V58" s="471">
        <f t="shared" si="7"/>
        <v>2062</v>
      </c>
      <c r="W58" s="1"/>
      <c r="X58" s="1"/>
    </row>
    <row r="59" spans="1:24" ht="18" customHeight="1" x14ac:dyDescent="0.35">
      <c r="A59" s="334"/>
      <c r="B59" s="215" t="s">
        <v>78</v>
      </c>
      <c r="C59" s="469">
        <v>277</v>
      </c>
      <c r="D59" s="470">
        <v>660</v>
      </c>
      <c r="E59" s="470">
        <v>365</v>
      </c>
      <c r="F59" s="470">
        <v>655</v>
      </c>
      <c r="G59" s="470">
        <v>448</v>
      </c>
      <c r="H59" s="470">
        <v>758</v>
      </c>
      <c r="I59" s="470">
        <v>477</v>
      </c>
      <c r="J59" s="470">
        <v>635</v>
      </c>
      <c r="K59" s="470">
        <v>189</v>
      </c>
      <c r="L59" s="470">
        <v>397</v>
      </c>
      <c r="M59" s="470">
        <v>359</v>
      </c>
      <c r="N59" s="470">
        <v>461</v>
      </c>
      <c r="O59" s="470">
        <v>104</v>
      </c>
      <c r="P59" s="470">
        <v>123</v>
      </c>
      <c r="Q59" s="470">
        <v>0</v>
      </c>
      <c r="R59" s="470">
        <v>0</v>
      </c>
      <c r="S59" s="470">
        <v>0</v>
      </c>
      <c r="T59" s="470">
        <v>0</v>
      </c>
      <c r="U59" s="469">
        <f t="shared" si="7"/>
        <v>2219</v>
      </c>
      <c r="V59" s="471">
        <f t="shared" si="7"/>
        <v>3689</v>
      </c>
      <c r="W59" s="1"/>
      <c r="X59" s="1"/>
    </row>
    <row r="60" spans="1:24" s="257" customFormat="1" ht="18" customHeight="1" x14ac:dyDescent="0.35">
      <c r="A60" s="334"/>
      <c r="B60" s="215" t="s">
        <v>79</v>
      </c>
      <c r="C60" s="469">
        <v>284</v>
      </c>
      <c r="D60" s="470">
        <v>673</v>
      </c>
      <c r="E60" s="470">
        <v>349</v>
      </c>
      <c r="F60" s="470">
        <v>746</v>
      </c>
      <c r="G60" s="470">
        <v>383</v>
      </c>
      <c r="H60" s="470">
        <v>733</v>
      </c>
      <c r="I60" s="470">
        <v>484</v>
      </c>
      <c r="J60" s="470">
        <v>730</v>
      </c>
      <c r="K60" s="470">
        <v>203</v>
      </c>
      <c r="L60" s="470">
        <v>470</v>
      </c>
      <c r="M60" s="470">
        <v>101</v>
      </c>
      <c r="N60" s="470">
        <v>280</v>
      </c>
      <c r="O60" s="470">
        <v>385</v>
      </c>
      <c r="P60" s="470">
        <v>695</v>
      </c>
      <c r="Q60" s="470">
        <v>0</v>
      </c>
      <c r="R60" s="470">
        <v>0</v>
      </c>
      <c r="S60" s="470">
        <v>129</v>
      </c>
      <c r="T60" s="470">
        <v>89</v>
      </c>
      <c r="U60" s="469">
        <f t="shared" si="7"/>
        <v>2318</v>
      </c>
      <c r="V60" s="471">
        <f t="shared" si="7"/>
        <v>4416</v>
      </c>
    </row>
    <row r="61" spans="1:24" ht="18" customHeight="1" x14ac:dyDescent="0.35">
      <c r="A61" s="334"/>
      <c r="B61" s="215" t="s">
        <v>80</v>
      </c>
      <c r="C61" s="469">
        <v>173</v>
      </c>
      <c r="D61" s="470">
        <v>424</v>
      </c>
      <c r="E61" s="470">
        <v>174</v>
      </c>
      <c r="F61" s="470">
        <v>403</v>
      </c>
      <c r="G61" s="470">
        <v>169</v>
      </c>
      <c r="H61" s="470">
        <v>361</v>
      </c>
      <c r="I61" s="470">
        <v>211</v>
      </c>
      <c r="J61" s="470">
        <v>286</v>
      </c>
      <c r="K61" s="470">
        <v>102</v>
      </c>
      <c r="L61" s="470">
        <v>262</v>
      </c>
      <c r="M61" s="470">
        <v>72</v>
      </c>
      <c r="N61" s="470">
        <v>336</v>
      </c>
      <c r="O61" s="470">
        <v>166</v>
      </c>
      <c r="P61" s="470">
        <v>24</v>
      </c>
      <c r="Q61" s="470">
        <v>157</v>
      </c>
      <c r="R61" s="470">
        <v>29</v>
      </c>
      <c r="S61" s="470">
        <v>0</v>
      </c>
      <c r="T61" s="470">
        <v>0</v>
      </c>
      <c r="U61" s="469">
        <f t="shared" si="7"/>
        <v>1224</v>
      </c>
      <c r="V61" s="471">
        <f t="shared" si="7"/>
        <v>2125</v>
      </c>
      <c r="W61" s="1"/>
      <c r="X61" s="1"/>
    </row>
    <row r="62" spans="1:24" ht="24" customHeight="1" x14ac:dyDescent="0.35">
      <c r="A62" s="218" t="s">
        <v>81</v>
      </c>
      <c r="B62" s="333"/>
      <c r="C62" s="474">
        <f>SUM(C63:C65)</f>
        <v>2631</v>
      </c>
      <c r="D62" s="474">
        <f t="shared" ref="D62:T62" si="14">SUM(D63:D65)</f>
        <v>5139</v>
      </c>
      <c r="E62" s="474">
        <f t="shared" si="14"/>
        <v>2640</v>
      </c>
      <c r="F62" s="474">
        <f t="shared" si="14"/>
        <v>4556</v>
      </c>
      <c r="G62" s="474">
        <f t="shared" si="14"/>
        <v>3425</v>
      </c>
      <c r="H62" s="474">
        <f t="shared" si="14"/>
        <v>4729</v>
      </c>
      <c r="I62" s="474">
        <f t="shared" si="14"/>
        <v>4138</v>
      </c>
      <c r="J62" s="474">
        <f t="shared" si="14"/>
        <v>5253</v>
      </c>
      <c r="K62" s="474">
        <f t="shared" si="14"/>
        <v>2692</v>
      </c>
      <c r="L62" s="474">
        <f t="shared" si="14"/>
        <v>3834</v>
      </c>
      <c r="M62" s="474">
        <f t="shared" si="14"/>
        <v>2156</v>
      </c>
      <c r="N62" s="474">
        <f t="shared" si="14"/>
        <v>3678</v>
      </c>
      <c r="O62" s="474">
        <f t="shared" si="14"/>
        <v>1957</v>
      </c>
      <c r="P62" s="474">
        <f t="shared" si="14"/>
        <v>3042</v>
      </c>
      <c r="Q62" s="474">
        <f t="shared" si="14"/>
        <v>723</v>
      </c>
      <c r="R62" s="474">
        <f t="shared" si="14"/>
        <v>1861</v>
      </c>
      <c r="S62" s="474">
        <f t="shared" si="14"/>
        <v>1002</v>
      </c>
      <c r="T62" s="474">
        <f t="shared" si="14"/>
        <v>3631</v>
      </c>
      <c r="U62" s="474">
        <f t="shared" si="7"/>
        <v>21364</v>
      </c>
      <c r="V62" s="475">
        <f t="shared" si="7"/>
        <v>35723</v>
      </c>
      <c r="W62" s="1"/>
      <c r="X62" s="1"/>
    </row>
    <row r="63" spans="1:24" ht="18" customHeight="1" x14ac:dyDescent="0.35">
      <c r="A63" s="334"/>
      <c r="B63" s="215" t="s">
        <v>82</v>
      </c>
      <c r="C63" s="469">
        <v>523</v>
      </c>
      <c r="D63" s="470">
        <v>1166</v>
      </c>
      <c r="E63" s="470">
        <v>419</v>
      </c>
      <c r="F63" s="470">
        <v>832</v>
      </c>
      <c r="G63" s="470">
        <v>613</v>
      </c>
      <c r="H63" s="470">
        <v>943</v>
      </c>
      <c r="I63" s="470">
        <v>606</v>
      </c>
      <c r="J63" s="470">
        <v>819</v>
      </c>
      <c r="K63" s="470">
        <v>296</v>
      </c>
      <c r="L63" s="470">
        <v>648</v>
      </c>
      <c r="M63" s="470">
        <v>231</v>
      </c>
      <c r="N63" s="470">
        <v>823</v>
      </c>
      <c r="O63" s="470">
        <v>221</v>
      </c>
      <c r="P63" s="470">
        <v>976</v>
      </c>
      <c r="Q63" s="470">
        <v>169</v>
      </c>
      <c r="R63" s="470">
        <v>965</v>
      </c>
      <c r="S63" s="470">
        <v>535</v>
      </c>
      <c r="T63" s="470">
        <v>1564</v>
      </c>
      <c r="U63" s="469">
        <f t="shared" si="7"/>
        <v>3613</v>
      </c>
      <c r="V63" s="471">
        <f t="shared" si="7"/>
        <v>8736</v>
      </c>
      <c r="W63" s="1"/>
      <c r="X63" s="1"/>
    </row>
    <row r="64" spans="1:24" ht="18" customHeight="1" x14ac:dyDescent="0.35">
      <c r="A64" s="334"/>
      <c r="B64" s="215" t="s">
        <v>81</v>
      </c>
      <c r="C64" s="469">
        <v>1891</v>
      </c>
      <c r="D64" s="470">
        <v>3463</v>
      </c>
      <c r="E64" s="470">
        <v>1978</v>
      </c>
      <c r="F64" s="470">
        <v>3215</v>
      </c>
      <c r="G64" s="470">
        <v>2541</v>
      </c>
      <c r="H64" s="470">
        <v>3312</v>
      </c>
      <c r="I64" s="470">
        <v>3227</v>
      </c>
      <c r="J64" s="470">
        <v>3966</v>
      </c>
      <c r="K64" s="470">
        <v>2265</v>
      </c>
      <c r="L64" s="470">
        <v>2881</v>
      </c>
      <c r="M64" s="470">
        <v>1801</v>
      </c>
      <c r="N64" s="470">
        <v>2439</v>
      </c>
      <c r="O64" s="470">
        <v>1615</v>
      </c>
      <c r="P64" s="470">
        <v>1639</v>
      </c>
      <c r="Q64" s="470">
        <v>554</v>
      </c>
      <c r="R64" s="470">
        <v>896</v>
      </c>
      <c r="S64" s="470">
        <v>467</v>
      </c>
      <c r="T64" s="470">
        <v>2067</v>
      </c>
      <c r="U64" s="469">
        <f t="shared" si="7"/>
        <v>16339</v>
      </c>
      <c r="V64" s="471">
        <f t="shared" si="7"/>
        <v>23878</v>
      </c>
      <c r="W64" s="1"/>
      <c r="X64" s="1"/>
    </row>
    <row r="65" spans="1:24" ht="18" customHeight="1" x14ac:dyDescent="0.35">
      <c r="A65" s="334"/>
      <c r="B65" s="215" t="s">
        <v>83</v>
      </c>
      <c r="C65" s="469">
        <v>217</v>
      </c>
      <c r="D65" s="470">
        <v>510</v>
      </c>
      <c r="E65" s="470">
        <v>243</v>
      </c>
      <c r="F65" s="470">
        <v>509</v>
      </c>
      <c r="G65" s="470">
        <v>271</v>
      </c>
      <c r="H65" s="470">
        <v>474</v>
      </c>
      <c r="I65" s="470">
        <v>305</v>
      </c>
      <c r="J65" s="470">
        <v>468</v>
      </c>
      <c r="K65" s="470">
        <v>131</v>
      </c>
      <c r="L65" s="470">
        <v>305</v>
      </c>
      <c r="M65" s="470">
        <v>124</v>
      </c>
      <c r="N65" s="470">
        <v>416</v>
      </c>
      <c r="O65" s="470">
        <v>121</v>
      </c>
      <c r="P65" s="470">
        <v>427</v>
      </c>
      <c r="Q65" s="470">
        <v>0</v>
      </c>
      <c r="R65" s="470">
        <v>0</v>
      </c>
      <c r="S65" s="470">
        <v>0</v>
      </c>
      <c r="T65" s="470">
        <v>0</v>
      </c>
      <c r="U65" s="469">
        <f t="shared" si="7"/>
        <v>1412</v>
      </c>
      <c r="V65" s="471">
        <f t="shared" si="7"/>
        <v>3109</v>
      </c>
      <c r="W65" s="1"/>
      <c r="X65" s="1"/>
    </row>
    <row r="66" spans="1:24" ht="42" customHeight="1" x14ac:dyDescent="0.35">
      <c r="A66" s="560" t="s">
        <v>252</v>
      </c>
      <c r="B66" s="561"/>
      <c r="C66" s="474">
        <v>437</v>
      </c>
      <c r="D66" s="474">
        <v>194</v>
      </c>
      <c r="E66" s="474">
        <v>97</v>
      </c>
      <c r="F66" s="474">
        <v>55</v>
      </c>
      <c r="G66" s="474">
        <v>95</v>
      </c>
      <c r="H66" s="474">
        <v>27</v>
      </c>
      <c r="I66" s="474">
        <v>48</v>
      </c>
      <c r="J66" s="474">
        <v>2</v>
      </c>
      <c r="K66" s="474">
        <v>0</v>
      </c>
      <c r="L66" s="474">
        <v>0</v>
      </c>
      <c r="M66" s="474">
        <v>0</v>
      </c>
      <c r="N66" s="474">
        <v>0</v>
      </c>
      <c r="O66" s="474">
        <v>612</v>
      </c>
      <c r="P66" s="474">
        <v>275</v>
      </c>
      <c r="Q66" s="474">
        <v>0</v>
      </c>
      <c r="R66" s="474">
        <v>0</v>
      </c>
      <c r="S66" s="474">
        <v>0</v>
      </c>
      <c r="T66" s="474">
        <v>0</v>
      </c>
      <c r="U66" s="474">
        <f t="shared" si="7"/>
        <v>1289</v>
      </c>
      <c r="V66" s="475">
        <f t="shared" si="7"/>
        <v>553</v>
      </c>
      <c r="W66" s="1"/>
      <c r="X66" s="1"/>
    </row>
    <row r="67" spans="1:24" ht="42" customHeight="1" x14ac:dyDescent="0.35">
      <c r="A67" s="560" t="s">
        <v>260</v>
      </c>
      <c r="B67" s="561"/>
      <c r="C67" s="474">
        <v>1279</v>
      </c>
      <c r="D67" s="474">
        <v>3238</v>
      </c>
      <c r="E67" s="474">
        <v>1321</v>
      </c>
      <c r="F67" s="474">
        <v>2462</v>
      </c>
      <c r="G67" s="474">
        <v>1505</v>
      </c>
      <c r="H67" s="474">
        <v>2625</v>
      </c>
      <c r="I67" s="474">
        <v>2448</v>
      </c>
      <c r="J67" s="474">
        <v>2594</v>
      </c>
      <c r="K67" s="474">
        <v>1614</v>
      </c>
      <c r="L67" s="474">
        <v>2040</v>
      </c>
      <c r="M67" s="474">
        <v>791</v>
      </c>
      <c r="N67" s="474">
        <v>1331</v>
      </c>
      <c r="O67" s="474">
        <v>1090</v>
      </c>
      <c r="P67" s="474">
        <v>2290</v>
      </c>
      <c r="Q67" s="474">
        <v>508</v>
      </c>
      <c r="R67" s="474">
        <v>910</v>
      </c>
      <c r="S67" s="474">
        <v>0</v>
      </c>
      <c r="T67" s="474">
        <v>0</v>
      </c>
      <c r="U67" s="474">
        <f t="shared" si="7"/>
        <v>10556</v>
      </c>
      <c r="V67" s="475">
        <f t="shared" si="7"/>
        <v>17490</v>
      </c>
      <c r="W67" s="1"/>
      <c r="X67" s="1"/>
    </row>
    <row r="68" spans="1:24" s="257" customFormat="1" ht="8.25" customHeight="1" x14ac:dyDescent="0.25">
      <c r="A68" s="334"/>
      <c r="B68" s="333"/>
      <c r="C68" s="337"/>
      <c r="D68" s="338"/>
      <c r="E68" s="338"/>
      <c r="F68" s="338"/>
      <c r="G68" s="338"/>
      <c r="H68" s="338"/>
      <c r="I68" s="338"/>
      <c r="J68" s="338"/>
      <c r="K68" s="338"/>
      <c r="L68" s="338"/>
      <c r="M68" s="338"/>
      <c r="N68" s="338"/>
      <c r="O68" s="338"/>
      <c r="P68" s="338"/>
      <c r="Q68" s="338"/>
      <c r="R68" s="338"/>
      <c r="S68" s="338"/>
      <c r="T68" s="338"/>
      <c r="U68" s="337"/>
      <c r="V68" s="339"/>
    </row>
    <row r="69" spans="1:24" s="257" customFormat="1" ht="33.9" customHeight="1" thickBot="1" x14ac:dyDescent="0.3">
      <c r="A69" s="226" t="s">
        <v>84</v>
      </c>
      <c r="B69" s="340"/>
      <c r="C69" s="341">
        <f>C9+C11+C40</f>
        <v>64571</v>
      </c>
      <c r="D69" s="341">
        <f t="shared" ref="D69:T69" si="15">D9+D11+D40</f>
        <v>124538</v>
      </c>
      <c r="E69" s="341">
        <f t="shared" si="15"/>
        <v>64811</v>
      </c>
      <c r="F69" s="341">
        <f t="shared" si="15"/>
        <v>105213</v>
      </c>
      <c r="G69" s="341">
        <f t="shared" si="15"/>
        <v>84391</v>
      </c>
      <c r="H69" s="341">
        <f t="shared" si="15"/>
        <v>115855</v>
      </c>
      <c r="I69" s="341">
        <f t="shared" si="15"/>
        <v>132434</v>
      </c>
      <c r="J69" s="341">
        <f t="shared" si="15"/>
        <v>149377</v>
      </c>
      <c r="K69" s="341">
        <f t="shared" si="15"/>
        <v>103506</v>
      </c>
      <c r="L69" s="341">
        <f t="shared" si="15"/>
        <v>129618</v>
      </c>
      <c r="M69" s="341">
        <f t="shared" si="15"/>
        <v>94876</v>
      </c>
      <c r="N69" s="341">
        <f t="shared" si="15"/>
        <v>113063</v>
      </c>
      <c r="O69" s="341">
        <f t="shared" si="15"/>
        <v>109031</v>
      </c>
      <c r="P69" s="341">
        <f t="shared" si="15"/>
        <v>112186</v>
      </c>
      <c r="Q69" s="341">
        <f t="shared" si="15"/>
        <v>62457</v>
      </c>
      <c r="R69" s="341">
        <f t="shared" si="15"/>
        <v>68116</v>
      </c>
      <c r="S69" s="341">
        <f t="shared" si="15"/>
        <v>81704</v>
      </c>
      <c r="T69" s="341">
        <f t="shared" si="15"/>
        <v>109582</v>
      </c>
      <c r="U69" s="341">
        <f t="shared" si="7"/>
        <v>797781</v>
      </c>
      <c r="V69" s="419">
        <f t="shared" si="7"/>
        <v>1027548</v>
      </c>
    </row>
    <row r="70" spans="1:24" s="257" customFormat="1" ht="18" customHeight="1" x14ac:dyDescent="0.35">
      <c r="A70" s="355" t="s">
        <v>253</v>
      </c>
      <c r="B70" s="344"/>
      <c r="C70" s="342"/>
      <c r="D70" s="342"/>
      <c r="E70" s="342"/>
      <c r="F70" s="342"/>
      <c r="G70" s="342"/>
      <c r="H70" s="342"/>
      <c r="I70" s="342"/>
      <c r="J70" s="342"/>
      <c r="K70" s="342"/>
      <c r="L70" s="342"/>
      <c r="M70" s="342"/>
      <c r="N70" s="342"/>
      <c r="O70" s="342"/>
      <c r="P70" s="342"/>
      <c r="Q70" s="342"/>
      <c r="R70" s="342"/>
      <c r="S70" s="342"/>
      <c r="T70" s="342"/>
      <c r="U70" s="342"/>
    </row>
    <row r="71" spans="1:24" s="257" customFormat="1" ht="29.4" customHeight="1" x14ac:dyDescent="0.25">
      <c r="A71" s="275"/>
      <c r="B71" s="276"/>
      <c r="C71" s="124"/>
      <c r="D71" s="124"/>
      <c r="E71" s="124"/>
      <c r="F71" s="124"/>
      <c r="G71" s="124"/>
      <c r="H71" s="124"/>
      <c r="I71" s="124"/>
      <c r="J71" s="124"/>
      <c r="K71" s="124"/>
      <c r="L71" s="124"/>
      <c r="M71" s="124"/>
      <c r="N71" s="124"/>
      <c r="O71" s="124"/>
      <c r="P71" s="124"/>
      <c r="Q71" s="124"/>
      <c r="R71" s="124"/>
      <c r="S71" s="124"/>
      <c r="T71" s="124"/>
      <c r="U71" s="124"/>
    </row>
    <row r="72" spans="1:24" ht="18" customHeight="1" x14ac:dyDescent="0.25">
      <c r="V72" s="1"/>
      <c r="W72" s="1"/>
      <c r="X72" s="1"/>
    </row>
    <row r="73" spans="1:24" ht="18" customHeight="1" x14ac:dyDescent="0.25">
      <c r="V73" s="1"/>
      <c r="W73" s="1"/>
      <c r="X73" s="1"/>
    </row>
    <row r="74" spans="1:24" ht="18" customHeight="1" x14ac:dyDescent="0.25">
      <c r="V74" s="1"/>
      <c r="W74" s="1"/>
      <c r="X74" s="1"/>
    </row>
    <row r="75" spans="1:24" ht="18" customHeight="1" x14ac:dyDescent="0.25">
      <c r="V75" s="1"/>
      <c r="W75" s="1"/>
      <c r="X75" s="1"/>
    </row>
    <row r="76" spans="1:24" s="257" customFormat="1" ht="29.4" customHeight="1" x14ac:dyDescent="0.25">
      <c r="A76" s="275"/>
      <c r="B76" s="276"/>
      <c r="C76" s="124"/>
      <c r="D76" s="124"/>
      <c r="E76" s="124"/>
      <c r="F76" s="124"/>
      <c r="G76" s="124"/>
      <c r="H76" s="124"/>
      <c r="I76" s="124"/>
      <c r="J76" s="124"/>
      <c r="K76" s="124"/>
      <c r="L76" s="124"/>
      <c r="M76" s="124"/>
      <c r="N76" s="124"/>
      <c r="O76" s="124"/>
      <c r="P76" s="124"/>
      <c r="Q76" s="124"/>
      <c r="R76" s="124"/>
      <c r="S76" s="124"/>
      <c r="T76" s="124"/>
      <c r="U76" s="124"/>
    </row>
    <row r="77" spans="1:24" s="257" customFormat="1" ht="29.4" customHeight="1" x14ac:dyDescent="0.25">
      <c r="A77" s="275"/>
      <c r="B77" s="276"/>
      <c r="C77" s="124"/>
      <c r="D77" s="124"/>
      <c r="E77" s="124"/>
      <c r="F77" s="124"/>
      <c r="G77" s="124"/>
      <c r="H77" s="124"/>
      <c r="I77" s="124"/>
      <c r="J77" s="124"/>
      <c r="K77" s="124"/>
      <c r="L77" s="124"/>
      <c r="M77" s="124"/>
      <c r="N77" s="124"/>
      <c r="O77" s="124"/>
      <c r="P77" s="124"/>
      <c r="Q77" s="124"/>
      <c r="R77" s="124"/>
      <c r="S77" s="124"/>
      <c r="T77" s="124"/>
      <c r="U77" s="124"/>
    </row>
    <row r="78" spans="1:24" s="257" customFormat="1" ht="29.4" customHeight="1" x14ac:dyDescent="0.25">
      <c r="A78" s="275"/>
      <c r="B78" s="276"/>
      <c r="C78" s="124"/>
      <c r="D78" s="124"/>
      <c r="E78" s="124"/>
      <c r="F78" s="124"/>
      <c r="G78" s="124"/>
      <c r="H78" s="124"/>
      <c r="I78" s="124"/>
      <c r="J78" s="124"/>
      <c r="K78" s="124"/>
      <c r="L78" s="124"/>
      <c r="M78" s="124"/>
      <c r="N78" s="124"/>
      <c r="O78" s="124"/>
      <c r="P78" s="124"/>
      <c r="Q78" s="124"/>
      <c r="R78" s="124"/>
      <c r="S78" s="124"/>
      <c r="T78" s="124"/>
      <c r="U78" s="124"/>
    </row>
    <row r="79" spans="1:24" s="343" customFormat="1" ht="29.4" customHeight="1" x14ac:dyDescent="0.25">
      <c r="A79" s="275"/>
      <c r="B79" s="276"/>
      <c r="C79" s="124"/>
      <c r="D79" s="124"/>
      <c r="E79" s="124"/>
      <c r="F79" s="124"/>
      <c r="G79" s="124"/>
      <c r="H79" s="124"/>
      <c r="I79" s="124"/>
      <c r="J79" s="124"/>
      <c r="K79" s="124"/>
      <c r="L79" s="124"/>
      <c r="M79" s="124"/>
      <c r="N79" s="124"/>
      <c r="O79" s="124"/>
      <c r="P79" s="124"/>
      <c r="Q79" s="124"/>
      <c r="R79" s="124"/>
      <c r="S79" s="124"/>
      <c r="T79" s="124"/>
      <c r="U79" s="124"/>
    </row>
    <row r="80" spans="1:24" s="119" customFormat="1" ht="21" customHeight="1" x14ac:dyDescent="0.3">
      <c r="A80" s="275"/>
      <c r="B80" s="276"/>
      <c r="C80" s="124"/>
      <c r="D80" s="124"/>
      <c r="E80" s="124"/>
      <c r="F80" s="124"/>
      <c r="G80" s="124"/>
      <c r="H80" s="124"/>
      <c r="I80" s="124"/>
      <c r="J80" s="124"/>
      <c r="K80" s="124"/>
      <c r="L80" s="124"/>
      <c r="M80" s="124"/>
      <c r="N80" s="124"/>
      <c r="O80" s="124"/>
      <c r="P80" s="124"/>
      <c r="Q80" s="124"/>
      <c r="R80" s="124"/>
      <c r="S80" s="124"/>
      <c r="T80" s="124"/>
      <c r="U80" s="124"/>
    </row>
    <row r="81" spans="22:24" x14ac:dyDescent="0.25">
      <c r="V81" s="1"/>
      <c r="W81" s="1"/>
      <c r="X81" s="1"/>
    </row>
    <row r="84" spans="22:24" x14ac:dyDescent="0.25">
      <c r="V84" s="1"/>
      <c r="W84" s="1"/>
      <c r="X84" s="1"/>
    </row>
    <row r="85" spans="22:24" x14ac:dyDescent="0.25">
      <c r="V85" s="1"/>
      <c r="W85" s="1"/>
      <c r="X85" s="1"/>
    </row>
    <row r="86" spans="22:24" x14ac:dyDescent="0.25">
      <c r="V86" s="1"/>
      <c r="W86" s="1"/>
      <c r="X86" s="1"/>
    </row>
    <row r="87" spans="22:24" x14ac:dyDescent="0.25">
      <c r="V87" s="1"/>
      <c r="W87" s="1"/>
      <c r="X87" s="1"/>
    </row>
    <row r="88" spans="22:24" x14ac:dyDescent="0.25">
      <c r="V88" s="1"/>
      <c r="W88" s="1"/>
      <c r="X88" s="1"/>
    </row>
    <row r="89" spans="22:24" x14ac:dyDescent="0.25">
      <c r="V89" s="1"/>
      <c r="W89" s="1"/>
      <c r="X89" s="1"/>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21"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E89"/>
  <sheetViews>
    <sheetView view="pageBreakPreview" topLeftCell="I46" zoomScale="78" zoomScaleNormal="80" zoomScaleSheetLayoutView="78" workbookViewId="0">
      <selection sqref="A1:V1"/>
    </sheetView>
  </sheetViews>
  <sheetFormatPr defaultColWidth="26.33203125" defaultRowHeight="13.2" x14ac:dyDescent="0.25"/>
  <cols>
    <col min="1" max="1" width="4.6640625" style="275" customWidth="1"/>
    <col min="2" max="2" width="24.6640625" style="276" customWidth="1"/>
    <col min="3" max="19" width="9.6640625" style="124" customWidth="1"/>
    <col min="20" max="20" width="9.33203125" style="124" customWidth="1"/>
    <col min="21" max="22" width="11.6640625" style="124" bestFit="1" customWidth="1"/>
    <col min="23" max="24" width="26.33203125" style="124" customWidth="1"/>
    <col min="25" max="16384" width="26.33203125" style="1"/>
  </cols>
  <sheetData>
    <row r="1" spans="1:31" s="246" customFormat="1" ht="60" customHeight="1" x14ac:dyDescent="0.25">
      <c r="A1" s="640"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41"/>
      <c r="C1" s="641"/>
      <c r="D1" s="641"/>
      <c r="E1" s="641"/>
      <c r="F1" s="641"/>
      <c r="G1" s="641"/>
      <c r="H1" s="641"/>
      <c r="I1" s="641"/>
      <c r="J1" s="641"/>
      <c r="K1" s="641"/>
      <c r="L1" s="641"/>
      <c r="M1" s="641"/>
      <c r="N1" s="641"/>
      <c r="O1" s="641"/>
      <c r="P1" s="641"/>
      <c r="Q1" s="641"/>
      <c r="R1" s="641"/>
      <c r="S1" s="641"/>
      <c r="T1" s="641"/>
      <c r="U1" s="641"/>
      <c r="V1" s="641"/>
      <c r="W1" s="325"/>
      <c r="X1" s="325"/>
      <c r="Y1" s="325"/>
      <c r="Z1" s="325"/>
      <c r="AA1" s="325"/>
      <c r="AB1" s="325"/>
      <c r="AC1" s="325"/>
      <c r="AD1" s="325"/>
      <c r="AE1" s="325"/>
    </row>
    <row r="2" spans="1:31" s="127" customFormat="1" ht="21.9" customHeight="1" x14ac:dyDescent="0.25">
      <c r="A2" s="642" t="s">
        <v>12</v>
      </c>
      <c r="B2" s="643"/>
      <c r="C2" s="643"/>
      <c r="D2" s="643"/>
      <c r="E2" s="643"/>
      <c r="F2" s="643"/>
      <c r="G2" s="643"/>
      <c r="H2" s="643"/>
      <c r="I2" s="643"/>
      <c r="J2" s="643"/>
      <c r="K2" s="643"/>
      <c r="L2" s="643"/>
      <c r="M2" s="643"/>
      <c r="N2" s="643"/>
      <c r="O2" s="643"/>
      <c r="P2" s="643"/>
      <c r="Q2" s="643"/>
      <c r="R2" s="643"/>
      <c r="S2" s="643"/>
      <c r="T2" s="643"/>
      <c r="U2" s="643"/>
      <c r="V2" s="644"/>
    </row>
    <row r="3" spans="1:31" s="127" customFormat="1" ht="21.9" customHeight="1" x14ac:dyDescent="0.3">
      <c r="A3" s="645" t="s">
        <v>5</v>
      </c>
      <c r="B3" s="646"/>
      <c r="C3" s="646"/>
      <c r="D3" s="646"/>
      <c r="E3" s="646"/>
      <c r="F3" s="646"/>
      <c r="G3" s="646"/>
      <c r="H3" s="646"/>
      <c r="I3" s="646"/>
      <c r="J3" s="646"/>
      <c r="K3" s="646"/>
      <c r="L3" s="646"/>
      <c r="M3" s="646"/>
      <c r="N3" s="646"/>
      <c r="O3" s="646"/>
      <c r="P3" s="646"/>
      <c r="Q3" s="646"/>
      <c r="R3" s="646"/>
      <c r="S3" s="646"/>
      <c r="T3" s="646"/>
      <c r="U3" s="646"/>
      <c r="V3" s="647"/>
    </row>
    <row r="4" spans="1:31" s="247" customFormat="1" ht="12" customHeight="1" x14ac:dyDescent="0.3">
      <c r="C4" s="248"/>
      <c r="D4" s="248"/>
      <c r="E4" s="249"/>
      <c r="F4" s="249"/>
      <c r="G4" s="249"/>
      <c r="H4" s="249"/>
      <c r="I4" s="249"/>
      <c r="J4" s="249"/>
      <c r="K4" s="249"/>
      <c r="L4" s="249"/>
      <c r="M4" s="249"/>
      <c r="N4" s="249"/>
      <c r="O4" s="249"/>
      <c r="P4" s="249"/>
      <c r="Q4" s="249"/>
      <c r="R4" s="249"/>
      <c r="S4" s="249"/>
      <c r="T4" s="249"/>
      <c r="U4" s="249"/>
    </row>
    <row r="5" spans="1:31" s="247" customFormat="1" ht="18.899999999999999" customHeight="1" thickBot="1" x14ac:dyDescent="0.35">
      <c r="A5" s="648" t="s">
        <v>246</v>
      </c>
      <c r="B5" s="649"/>
      <c r="C5" s="250"/>
      <c r="D5" s="250"/>
      <c r="E5" s="251"/>
      <c r="F5" s="251"/>
      <c r="G5" s="251"/>
      <c r="H5" s="251"/>
      <c r="I5" s="251"/>
      <c r="J5" s="251"/>
      <c r="K5" s="251"/>
      <c r="L5" s="251"/>
      <c r="M5" s="251"/>
      <c r="N5" s="251"/>
      <c r="O5" s="251"/>
      <c r="P5" s="251"/>
      <c r="Q5" s="251"/>
      <c r="R5" s="251"/>
      <c r="S5" s="251"/>
      <c r="T5" s="251"/>
      <c r="U5" s="251"/>
    </row>
    <row r="6" spans="1:31" s="247" customFormat="1" ht="27.9" customHeight="1" x14ac:dyDescent="0.3">
      <c r="A6" s="650" t="s">
        <v>32</v>
      </c>
      <c r="B6" s="651"/>
      <c r="C6" s="573" t="s">
        <v>225</v>
      </c>
      <c r="D6" s="656"/>
      <c r="E6" s="656"/>
      <c r="F6" s="656"/>
      <c r="G6" s="656"/>
      <c r="H6" s="656"/>
      <c r="I6" s="656"/>
      <c r="J6" s="656"/>
      <c r="K6" s="656"/>
      <c r="L6" s="656"/>
      <c r="M6" s="656"/>
      <c r="N6" s="656"/>
      <c r="O6" s="656"/>
      <c r="P6" s="656"/>
      <c r="Q6" s="656"/>
      <c r="R6" s="656"/>
      <c r="S6" s="656"/>
      <c r="T6" s="657"/>
      <c r="U6" s="658" t="s">
        <v>11</v>
      </c>
      <c r="V6" s="659"/>
    </row>
    <row r="7" spans="1:31" ht="51" customHeight="1" x14ac:dyDescent="0.25">
      <c r="A7" s="652"/>
      <c r="B7" s="653"/>
      <c r="C7" s="662" t="s">
        <v>19</v>
      </c>
      <c r="D7" s="663"/>
      <c r="E7" s="662" t="s">
        <v>226</v>
      </c>
      <c r="F7" s="663"/>
      <c r="G7" s="662" t="s">
        <v>227</v>
      </c>
      <c r="H7" s="663"/>
      <c r="I7" s="662" t="s">
        <v>228</v>
      </c>
      <c r="J7" s="663"/>
      <c r="K7" s="662" t="s">
        <v>229</v>
      </c>
      <c r="L7" s="663"/>
      <c r="M7" s="662" t="s">
        <v>230</v>
      </c>
      <c r="N7" s="663"/>
      <c r="O7" s="662" t="s">
        <v>231</v>
      </c>
      <c r="P7" s="663"/>
      <c r="Q7" s="662" t="s">
        <v>232</v>
      </c>
      <c r="R7" s="663"/>
      <c r="S7" s="662" t="s">
        <v>233</v>
      </c>
      <c r="T7" s="663"/>
      <c r="U7" s="660"/>
      <c r="V7" s="661"/>
      <c r="W7" s="1"/>
      <c r="X7" s="1"/>
    </row>
    <row r="8" spans="1:31" ht="39.9" customHeight="1" x14ac:dyDescent="0.25">
      <c r="A8" s="654"/>
      <c r="B8" s="655"/>
      <c r="C8" s="326" t="s">
        <v>9</v>
      </c>
      <c r="D8" s="327" t="s">
        <v>10</v>
      </c>
      <c r="E8" s="326" t="s">
        <v>9</v>
      </c>
      <c r="F8" s="327" t="s">
        <v>10</v>
      </c>
      <c r="G8" s="326" t="s">
        <v>9</v>
      </c>
      <c r="H8" s="327" t="s">
        <v>10</v>
      </c>
      <c r="I8" s="326" t="s">
        <v>9</v>
      </c>
      <c r="J8" s="327" t="s">
        <v>10</v>
      </c>
      <c r="K8" s="326" t="s">
        <v>9</v>
      </c>
      <c r="L8" s="327" t="s">
        <v>10</v>
      </c>
      <c r="M8" s="326" t="s">
        <v>9</v>
      </c>
      <c r="N8" s="327" t="s">
        <v>10</v>
      </c>
      <c r="O8" s="326" t="s">
        <v>9</v>
      </c>
      <c r="P8" s="327" t="s">
        <v>10</v>
      </c>
      <c r="Q8" s="326" t="s">
        <v>9</v>
      </c>
      <c r="R8" s="327" t="s">
        <v>10</v>
      </c>
      <c r="S8" s="326" t="s">
        <v>9</v>
      </c>
      <c r="T8" s="328" t="s">
        <v>10</v>
      </c>
      <c r="U8" s="326" t="s">
        <v>9</v>
      </c>
      <c r="V8" s="329" t="s">
        <v>10</v>
      </c>
      <c r="W8" s="1"/>
      <c r="X8" s="1"/>
    </row>
    <row r="9" spans="1:31" s="257" customFormat="1" ht="33" customHeight="1" x14ac:dyDescent="0.35">
      <c r="A9" s="211" t="s">
        <v>196</v>
      </c>
      <c r="B9" s="330"/>
      <c r="C9" s="467">
        <f>C10</f>
        <v>185</v>
      </c>
      <c r="D9" s="467">
        <f t="shared" ref="D9:T9" si="0">D10</f>
        <v>233</v>
      </c>
      <c r="E9" s="467">
        <f t="shared" si="0"/>
        <v>377</v>
      </c>
      <c r="F9" s="467">
        <f t="shared" si="0"/>
        <v>425</v>
      </c>
      <c r="G9" s="467">
        <f t="shared" si="0"/>
        <v>552</v>
      </c>
      <c r="H9" s="467">
        <f t="shared" si="0"/>
        <v>754</v>
      </c>
      <c r="I9" s="467">
        <f t="shared" si="0"/>
        <v>629</v>
      </c>
      <c r="J9" s="467">
        <f t="shared" si="0"/>
        <v>880</v>
      </c>
      <c r="K9" s="467">
        <f t="shared" si="0"/>
        <v>1075</v>
      </c>
      <c r="L9" s="467">
        <f t="shared" si="0"/>
        <v>483</v>
      </c>
      <c r="M9" s="467">
        <f t="shared" si="0"/>
        <v>1719</v>
      </c>
      <c r="N9" s="467">
        <f t="shared" si="0"/>
        <v>798</v>
      </c>
      <c r="O9" s="467">
        <f t="shared" si="0"/>
        <v>2619</v>
      </c>
      <c r="P9" s="467">
        <f t="shared" si="0"/>
        <v>817</v>
      </c>
      <c r="Q9" s="467">
        <f t="shared" si="0"/>
        <v>1262</v>
      </c>
      <c r="R9" s="467">
        <f t="shared" si="0"/>
        <v>744</v>
      </c>
      <c r="S9" s="467">
        <f t="shared" si="0"/>
        <v>5958</v>
      </c>
      <c r="T9" s="467">
        <f t="shared" si="0"/>
        <v>1305</v>
      </c>
      <c r="U9" s="467">
        <f t="shared" ref="U9:V24" si="1">C9+E9+G9+I9+K9+M9+O9+Q9+S9</f>
        <v>14376</v>
      </c>
      <c r="V9" s="468">
        <f t="shared" si="1"/>
        <v>6439</v>
      </c>
      <c r="W9" s="258"/>
    </row>
    <row r="10" spans="1:31" ht="18" customHeight="1" x14ac:dyDescent="0.35">
      <c r="A10" s="331"/>
      <c r="B10" s="308" t="s">
        <v>35</v>
      </c>
      <c r="C10" s="469">
        <v>185</v>
      </c>
      <c r="D10" s="470">
        <v>233</v>
      </c>
      <c r="E10" s="470">
        <v>377</v>
      </c>
      <c r="F10" s="470">
        <v>425</v>
      </c>
      <c r="G10" s="470">
        <v>552</v>
      </c>
      <c r="H10" s="470">
        <v>754</v>
      </c>
      <c r="I10" s="470">
        <v>629</v>
      </c>
      <c r="J10" s="470">
        <v>880</v>
      </c>
      <c r="K10" s="470">
        <v>1075</v>
      </c>
      <c r="L10" s="470">
        <v>483</v>
      </c>
      <c r="M10" s="470">
        <v>1719</v>
      </c>
      <c r="N10" s="470">
        <v>798</v>
      </c>
      <c r="O10" s="470">
        <v>2619</v>
      </c>
      <c r="P10" s="470">
        <v>817</v>
      </c>
      <c r="Q10" s="470">
        <v>1262</v>
      </c>
      <c r="R10" s="470">
        <v>744</v>
      </c>
      <c r="S10" s="470">
        <v>5958</v>
      </c>
      <c r="T10" s="470">
        <v>1305</v>
      </c>
      <c r="U10" s="469">
        <f t="shared" si="1"/>
        <v>14376</v>
      </c>
      <c r="V10" s="471">
        <f t="shared" si="1"/>
        <v>6439</v>
      </c>
      <c r="W10" s="1"/>
      <c r="X10" s="1"/>
    </row>
    <row r="11" spans="1:31" ht="33" customHeight="1" x14ac:dyDescent="0.35">
      <c r="A11" s="211" t="s">
        <v>36</v>
      </c>
      <c r="B11" s="332"/>
      <c r="C11" s="472">
        <f>C12+C16+C19+C23+C30+C39</f>
        <v>1335</v>
      </c>
      <c r="D11" s="472">
        <f t="shared" ref="D11:V11" si="2">D12+D16+D19+D23+D30+D39</f>
        <v>3567</v>
      </c>
      <c r="E11" s="472">
        <f t="shared" si="2"/>
        <v>1896</v>
      </c>
      <c r="F11" s="472">
        <f t="shared" si="2"/>
        <v>4348</v>
      </c>
      <c r="G11" s="472">
        <f t="shared" si="2"/>
        <v>2745</v>
      </c>
      <c r="H11" s="472">
        <f t="shared" si="2"/>
        <v>3668</v>
      </c>
      <c r="I11" s="472">
        <f t="shared" si="2"/>
        <v>6906</v>
      </c>
      <c r="J11" s="472">
        <f t="shared" si="2"/>
        <v>5524</v>
      </c>
      <c r="K11" s="472">
        <f t="shared" si="2"/>
        <v>6291</v>
      </c>
      <c r="L11" s="472">
        <f t="shared" si="2"/>
        <v>5445</v>
      </c>
      <c r="M11" s="472">
        <f t="shared" si="2"/>
        <v>5381</v>
      </c>
      <c r="N11" s="472">
        <f t="shared" si="2"/>
        <v>6434</v>
      </c>
      <c r="O11" s="472">
        <f t="shared" si="2"/>
        <v>5024</v>
      </c>
      <c r="P11" s="472">
        <f t="shared" si="2"/>
        <v>2638</v>
      </c>
      <c r="Q11" s="472">
        <f t="shared" si="2"/>
        <v>1263</v>
      </c>
      <c r="R11" s="472">
        <f t="shared" si="2"/>
        <v>838</v>
      </c>
      <c r="S11" s="472">
        <f t="shared" si="2"/>
        <v>1250</v>
      </c>
      <c r="T11" s="472">
        <f t="shared" si="2"/>
        <v>1116</v>
      </c>
      <c r="U11" s="472">
        <f t="shared" si="2"/>
        <v>32091</v>
      </c>
      <c r="V11" s="473">
        <f t="shared" si="2"/>
        <v>33578</v>
      </c>
      <c r="W11" s="1"/>
      <c r="X11" s="1"/>
    </row>
    <row r="12" spans="1:31" s="257" customFormat="1" ht="24" customHeight="1" x14ac:dyDescent="0.35">
      <c r="A12" s="218" t="s">
        <v>37</v>
      </c>
      <c r="B12" s="333"/>
      <c r="C12" s="474">
        <f>SUM(C13:C15)</f>
        <v>340</v>
      </c>
      <c r="D12" s="474">
        <f t="shared" ref="D12:T12" si="3">SUM(D13:D15)</f>
        <v>984</v>
      </c>
      <c r="E12" s="474">
        <f t="shared" si="3"/>
        <v>548</v>
      </c>
      <c r="F12" s="474">
        <f t="shared" si="3"/>
        <v>1279</v>
      </c>
      <c r="G12" s="474">
        <f t="shared" si="3"/>
        <v>604</v>
      </c>
      <c r="H12" s="474">
        <f t="shared" si="3"/>
        <v>825</v>
      </c>
      <c r="I12" s="474">
        <f t="shared" si="3"/>
        <v>1751</v>
      </c>
      <c r="J12" s="474">
        <f t="shared" si="3"/>
        <v>1226</v>
      </c>
      <c r="K12" s="474">
        <f t="shared" si="3"/>
        <v>1617</v>
      </c>
      <c r="L12" s="474">
        <f t="shared" si="3"/>
        <v>1324</v>
      </c>
      <c r="M12" s="474">
        <f t="shared" si="3"/>
        <v>1438</v>
      </c>
      <c r="N12" s="474">
        <f t="shared" si="3"/>
        <v>1262</v>
      </c>
      <c r="O12" s="474">
        <f t="shared" si="3"/>
        <v>2032</v>
      </c>
      <c r="P12" s="474">
        <f t="shared" si="3"/>
        <v>788</v>
      </c>
      <c r="Q12" s="474">
        <f t="shared" si="3"/>
        <v>24</v>
      </c>
      <c r="R12" s="474">
        <f t="shared" si="3"/>
        <v>73</v>
      </c>
      <c r="S12" s="474">
        <f t="shared" si="3"/>
        <v>1052</v>
      </c>
      <c r="T12" s="474">
        <f t="shared" si="3"/>
        <v>414</v>
      </c>
      <c r="U12" s="474">
        <f t="shared" si="1"/>
        <v>9406</v>
      </c>
      <c r="V12" s="475">
        <f t="shared" si="1"/>
        <v>8175</v>
      </c>
    </row>
    <row r="13" spans="1:31" s="257" customFormat="1" ht="18" customHeight="1" x14ac:dyDescent="0.35">
      <c r="A13" s="334"/>
      <c r="B13" s="215" t="s">
        <v>37</v>
      </c>
      <c r="C13" s="469">
        <v>170</v>
      </c>
      <c r="D13" s="470">
        <v>558</v>
      </c>
      <c r="E13" s="470">
        <v>319</v>
      </c>
      <c r="F13" s="470">
        <v>775</v>
      </c>
      <c r="G13" s="470">
        <v>348</v>
      </c>
      <c r="H13" s="470">
        <v>388</v>
      </c>
      <c r="I13" s="470">
        <v>805</v>
      </c>
      <c r="J13" s="470">
        <v>479</v>
      </c>
      <c r="K13" s="470">
        <v>832</v>
      </c>
      <c r="L13" s="470">
        <v>610</v>
      </c>
      <c r="M13" s="470">
        <v>566</v>
      </c>
      <c r="N13" s="470">
        <v>333</v>
      </c>
      <c r="O13" s="470">
        <v>1665</v>
      </c>
      <c r="P13" s="470">
        <v>589</v>
      </c>
      <c r="Q13" s="470">
        <v>16</v>
      </c>
      <c r="R13" s="470">
        <v>38</v>
      </c>
      <c r="S13" s="470">
        <v>1021</v>
      </c>
      <c r="T13" s="470">
        <v>413</v>
      </c>
      <c r="U13" s="469">
        <f t="shared" si="1"/>
        <v>5742</v>
      </c>
      <c r="V13" s="471">
        <f t="shared" si="1"/>
        <v>4183</v>
      </c>
    </row>
    <row r="14" spans="1:31" ht="18" customHeight="1" x14ac:dyDescent="0.35">
      <c r="A14" s="334"/>
      <c r="B14" s="215" t="s">
        <v>38</v>
      </c>
      <c r="C14" s="469">
        <v>87</v>
      </c>
      <c r="D14" s="470">
        <v>176</v>
      </c>
      <c r="E14" s="470">
        <v>109</v>
      </c>
      <c r="F14" s="470">
        <v>161</v>
      </c>
      <c r="G14" s="470">
        <v>116</v>
      </c>
      <c r="H14" s="470">
        <v>110</v>
      </c>
      <c r="I14" s="470">
        <v>306</v>
      </c>
      <c r="J14" s="470">
        <v>230</v>
      </c>
      <c r="K14" s="470">
        <v>322</v>
      </c>
      <c r="L14" s="470">
        <v>230</v>
      </c>
      <c r="M14" s="470">
        <v>507</v>
      </c>
      <c r="N14" s="470">
        <v>499</v>
      </c>
      <c r="O14" s="470">
        <v>117</v>
      </c>
      <c r="P14" s="470">
        <v>87</v>
      </c>
      <c r="Q14" s="470">
        <v>0</v>
      </c>
      <c r="R14" s="470">
        <v>0</v>
      </c>
      <c r="S14" s="470">
        <v>31</v>
      </c>
      <c r="T14" s="470">
        <v>1</v>
      </c>
      <c r="U14" s="469">
        <f t="shared" si="1"/>
        <v>1595</v>
      </c>
      <c r="V14" s="471">
        <f t="shared" si="1"/>
        <v>1494</v>
      </c>
      <c r="W14" s="1"/>
      <c r="X14" s="1"/>
    </row>
    <row r="15" spans="1:31" ht="18" customHeight="1" x14ac:dyDescent="0.35">
      <c r="A15" s="334"/>
      <c r="B15" s="215" t="s">
        <v>39</v>
      </c>
      <c r="C15" s="469">
        <v>83</v>
      </c>
      <c r="D15" s="470">
        <v>250</v>
      </c>
      <c r="E15" s="470">
        <v>120</v>
      </c>
      <c r="F15" s="470">
        <v>343</v>
      </c>
      <c r="G15" s="470">
        <v>140</v>
      </c>
      <c r="H15" s="470">
        <v>327</v>
      </c>
      <c r="I15" s="470">
        <v>640</v>
      </c>
      <c r="J15" s="470">
        <v>517</v>
      </c>
      <c r="K15" s="470">
        <v>463</v>
      </c>
      <c r="L15" s="470">
        <v>484</v>
      </c>
      <c r="M15" s="470">
        <v>365</v>
      </c>
      <c r="N15" s="470">
        <v>430</v>
      </c>
      <c r="O15" s="470">
        <v>250</v>
      </c>
      <c r="P15" s="470">
        <v>112</v>
      </c>
      <c r="Q15" s="470">
        <v>8</v>
      </c>
      <c r="R15" s="470">
        <v>35</v>
      </c>
      <c r="S15" s="470">
        <v>0</v>
      </c>
      <c r="T15" s="470">
        <v>0</v>
      </c>
      <c r="U15" s="469">
        <f t="shared" si="1"/>
        <v>2069</v>
      </c>
      <c r="V15" s="471">
        <f t="shared" si="1"/>
        <v>2498</v>
      </c>
      <c r="W15" s="1"/>
      <c r="X15" s="1"/>
    </row>
    <row r="16" spans="1:31" s="257" customFormat="1" ht="24" customHeight="1" x14ac:dyDescent="0.35">
      <c r="A16" s="218" t="s">
        <v>40</v>
      </c>
      <c r="B16" s="333"/>
      <c r="C16" s="474">
        <f>C17+C18</f>
        <v>235</v>
      </c>
      <c r="D16" s="474">
        <f t="shared" ref="D16:T16" si="4">D17+D18</f>
        <v>455</v>
      </c>
      <c r="E16" s="474">
        <f t="shared" si="4"/>
        <v>242</v>
      </c>
      <c r="F16" s="474">
        <f t="shared" si="4"/>
        <v>523</v>
      </c>
      <c r="G16" s="474">
        <f t="shared" si="4"/>
        <v>614</v>
      </c>
      <c r="H16" s="474">
        <f t="shared" si="4"/>
        <v>489</v>
      </c>
      <c r="I16" s="474">
        <f t="shared" si="4"/>
        <v>1103</v>
      </c>
      <c r="J16" s="474">
        <f t="shared" si="4"/>
        <v>848</v>
      </c>
      <c r="K16" s="474">
        <f t="shared" si="4"/>
        <v>1416</v>
      </c>
      <c r="L16" s="474">
        <f t="shared" si="4"/>
        <v>940</v>
      </c>
      <c r="M16" s="474">
        <f t="shared" si="4"/>
        <v>796</v>
      </c>
      <c r="N16" s="474">
        <f t="shared" si="4"/>
        <v>694</v>
      </c>
      <c r="O16" s="474">
        <f t="shared" si="4"/>
        <v>295</v>
      </c>
      <c r="P16" s="474">
        <f t="shared" si="4"/>
        <v>57</v>
      </c>
      <c r="Q16" s="474">
        <f t="shared" si="4"/>
        <v>301</v>
      </c>
      <c r="R16" s="474">
        <f t="shared" si="4"/>
        <v>65</v>
      </c>
      <c r="S16" s="474">
        <f t="shared" si="4"/>
        <v>4</v>
      </c>
      <c r="T16" s="474">
        <f t="shared" si="4"/>
        <v>1</v>
      </c>
      <c r="U16" s="474">
        <f t="shared" si="1"/>
        <v>5006</v>
      </c>
      <c r="V16" s="475">
        <f t="shared" si="1"/>
        <v>4072</v>
      </c>
    </row>
    <row r="17" spans="1:24" ht="18" customHeight="1" x14ac:dyDescent="0.35">
      <c r="A17" s="334"/>
      <c r="B17" s="215" t="s">
        <v>41</v>
      </c>
      <c r="C17" s="469">
        <v>99</v>
      </c>
      <c r="D17" s="470">
        <v>271</v>
      </c>
      <c r="E17" s="470">
        <v>131</v>
      </c>
      <c r="F17" s="470">
        <v>333</v>
      </c>
      <c r="G17" s="470">
        <v>318</v>
      </c>
      <c r="H17" s="470">
        <v>299</v>
      </c>
      <c r="I17" s="470">
        <v>548</v>
      </c>
      <c r="J17" s="470">
        <v>390</v>
      </c>
      <c r="K17" s="470">
        <v>937</v>
      </c>
      <c r="L17" s="470">
        <v>411</v>
      </c>
      <c r="M17" s="470">
        <v>572</v>
      </c>
      <c r="N17" s="470">
        <v>440</v>
      </c>
      <c r="O17" s="470">
        <v>6</v>
      </c>
      <c r="P17" s="470">
        <v>7</v>
      </c>
      <c r="Q17" s="470">
        <v>1</v>
      </c>
      <c r="R17" s="470">
        <v>0</v>
      </c>
      <c r="S17" s="470">
        <v>4</v>
      </c>
      <c r="T17" s="470">
        <v>1</v>
      </c>
      <c r="U17" s="469">
        <f t="shared" si="1"/>
        <v>2616</v>
      </c>
      <c r="V17" s="471">
        <f t="shared" si="1"/>
        <v>2152</v>
      </c>
      <c r="W17" s="1"/>
      <c r="X17" s="1"/>
    </row>
    <row r="18" spans="1:24" ht="18" customHeight="1" x14ac:dyDescent="0.35">
      <c r="A18" s="334"/>
      <c r="B18" s="215" t="s">
        <v>42</v>
      </c>
      <c r="C18" s="469">
        <v>136</v>
      </c>
      <c r="D18" s="470">
        <v>184</v>
      </c>
      <c r="E18" s="470">
        <v>111</v>
      </c>
      <c r="F18" s="470">
        <v>190</v>
      </c>
      <c r="G18" s="470">
        <v>296</v>
      </c>
      <c r="H18" s="470">
        <v>190</v>
      </c>
      <c r="I18" s="470">
        <v>555</v>
      </c>
      <c r="J18" s="470">
        <v>458</v>
      </c>
      <c r="K18" s="470">
        <v>479</v>
      </c>
      <c r="L18" s="470">
        <v>529</v>
      </c>
      <c r="M18" s="470">
        <v>224</v>
      </c>
      <c r="N18" s="470">
        <v>254</v>
      </c>
      <c r="O18" s="470">
        <v>289</v>
      </c>
      <c r="P18" s="470">
        <v>50</v>
      </c>
      <c r="Q18" s="470">
        <v>300</v>
      </c>
      <c r="R18" s="470">
        <v>65</v>
      </c>
      <c r="S18" s="470">
        <v>0</v>
      </c>
      <c r="T18" s="470">
        <v>0</v>
      </c>
      <c r="U18" s="469">
        <f t="shared" si="1"/>
        <v>2390</v>
      </c>
      <c r="V18" s="471">
        <f t="shared" si="1"/>
        <v>1920</v>
      </c>
      <c r="W18" s="1"/>
      <c r="X18" s="1"/>
    </row>
    <row r="19" spans="1:24" ht="24" customHeight="1" x14ac:dyDescent="0.35">
      <c r="A19" s="218" t="s">
        <v>43</v>
      </c>
      <c r="B19" s="333"/>
      <c r="C19" s="474">
        <f>SUM(C20:C22)</f>
        <v>199</v>
      </c>
      <c r="D19" s="474">
        <f t="shared" ref="D19:T19" si="5">SUM(D20:D22)</f>
        <v>456</v>
      </c>
      <c r="E19" s="474">
        <f t="shared" si="5"/>
        <v>254</v>
      </c>
      <c r="F19" s="474">
        <f t="shared" si="5"/>
        <v>416</v>
      </c>
      <c r="G19" s="474">
        <f t="shared" si="5"/>
        <v>244</v>
      </c>
      <c r="H19" s="474">
        <f t="shared" si="5"/>
        <v>533</v>
      </c>
      <c r="I19" s="474">
        <f t="shared" si="5"/>
        <v>1100</v>
      </c>
      <c r="J19" s="474">
        <f t="shared" si="5"/>
        <v>766</v>
      </c>
      <c r="K19" s="474">
        <f t="shared" si="5"/>
        <v>716</v>
      </c>
      <c r="L19" s="474">
        <f t="shared" si="5"/>
        <v>652</v>
      </c>
      <c r="M19" s="474">
        <f t="shared" si="5"/>
        <v>707</v>
      </c>
      <c r="N19" s="474">
        <f t="shared" si="5"/>
        <v>985</v>
      </c>
      <c r="O19" s="474">
        <f t="shared" si="5"/>
        <v>496</v>
      </c>
      <c r="P19" s="474">
        <f t="shared" si="5"/>
        <v>336</v>
      </c>
      <c r="Q19" s="474">
        <f t="shared" si="5"/>
        <v>43</v>
      </c>
      <c r="R19" s="474">
        <f t="shared" si="5"/>
        <v>156</v>
      </c>
      <c r="S19" s="474">
        <f t="shared" si="5"/>
        <v>99</v>
      </c>
      <c r="T19" s="474">
        <f t="shared" si="5"/>
        <v>330</v>
      </c>
      <c r="U19" s="474">
        <f t="shared" si="1"/>
        <v>3858</v>
      </c>
      <c r="V19" s="475">
        <f t="shared" si="1"/>
        <v>4630</v>
      </c>
      <c r="W19" s="1"/>
      <c r="X19" s="1"/>
    </row>
    <row r="20" spans="1:24" ht="18" customHeight="1" x14ac:dyDescent="0.35">
      <c r="A20" s="334"/>
      <c r="B20" s="217" t="s">
        <v>44</v>
      </c>
      <c r="C20" s="469">
        <v>101</v>
      </c>
      <c r="D20" s="470">
        <v>217</v>
      </c>
      <c r="E20" s="470">
        <v>111</v>
      </c>
      <c r="F20" s="470">
        <v>172</v>
      </c>
      <c r="G20" s="470">
        <v>97</v>
      </c>
      <c r="H20" s="470">
        <v>242</v>
      </c>
      <c r="I20" s="470">
        <v>454</v>
      </c>
      <c r="J20" s="470">
        <v>402</v>
      </c>
      <c r="K20" s="470">
        <v>337</v>
      </c>
      <c r="L20" s="470">
        <v>334</v>
      </c>
      <c r="M20" s="470">
        <v>526</v>
      </c>
      <c r="N20" s="470">
        <v>408</v>
      </c>
      <c r="O20" s="470">
        <v>425</v>
      </c>
      <c r="P20" s="470">
        <v>250</v>
      </c>
      <c r="Q20" s="470">
        <v>14</v>
      </c>
      <c r="R20" s="470">
        <v>40</v>
      </c>
      <c r="S20" s="470">
        <v>99</v>
      </c>
      <c r="T20" s="470">
        <v>329</v>
      </c>
      <c r="U20" s="469">
        <f t="shared" si="1"/>
        <v>2164</v>
      </c>
      <c r="V20" s="471">
        <f t="shared" si="1"/>
        <v>2394</v>
      </c>
      <c r="W20" s="1"/>
      <c r="X20" s="1"/>
    </row>
    <row r="21" spans="1:24" ht="18" customHeight="1" x14ac:dyDescent="0.35">
      <c r="A21" s="334"/>
      <c r="B21" s="215" t="s">
        <v>45</v>
      </c>
      <c r="C21" s="469">
        <v>52</v>
      </c>
      <c r="D21" s="470">
        <v>142</v>
      </c>
      <c r="E21" s="470">
        <v>81</v>
      </c>
      <c r="F21" s="470">
        <v>151</v>
      </c>
      <c r="G21" s="470">
        <v>41</v>
      </c>
      <c r="H21" s="470">
        <v>148</v>
      </c>
      <c r="I21" s="470">
        <v>395</v>
      </c>
      <c r="J21" s="470">
        <v>208</v>
      </c>
      <c r="K21" s="470">
        <v>181</v>
      </c>
      <c r="L21" s="470">
        <v>222</v>
      </c>
      <c r="M21" s="470">
        <v>117</v>
      </c>
      <c r="N21" s="470">
        <v>408</v>
      </c>
      <c r="O21" s="470">
        <v>66</v>
      </c>
      <c r="P21" s="470">
        <v>47</v>
      </c>
      <c r="Q21" s="470">
        <v>11</v>
      </c>
      <c r="R21" s="470">
        <v>76</v>
      </c>
      <c r="S21" s="470">
        <v>0</v>
      </c>
      <c r="T21" s="470">
        <v>1</v>
      </c>
      <c r="U21" s="469">
        <f t="shared" si="1"/>
        <v>944</v>
      </c>
      <c r="V21" s="471">
        <f t="shared" si="1"/>
        <v>1403</v>
      </c>
      <c r="W21" s="1"/>
      <c r="X21" s="1"/>
    </row>
    <row r="22" spans="1:24" ht="18" customHeight="1" x14ac:dyDescent="0.35">
      <c r="A22" s="334"/>
      <c r="B22" s="215" t="s">
        <v>46</v>
      </c>
      <c r="C22" s="469">
        <v>46</v>
      </c>
      <c r="D22" s="470">
        <v>97</v>
      </c>
      <c r="E22" s="470">
        <v>62</v>
      </c>
      <c r="F22" s="470">
        <v>93</v>
      </c>
      <c r="G22" s="470">
        <v>106</v>
      </c>
      <c r="H22" s="470">
        <v>143</v>
      </c>
      <c r="I22" s="470">
        <v>251</v>
      </c>
      <c r="J22" s="470">
        <v>156</v>
      </c>
      <c r="K22" s="470">
        <v>198</v>
      </c>
      <c r="L22" s="470">
        <v>96</v>
      </c>
      <c r="M22" s="470">
        <v>64</v>
      </c>
      <c r="N22" s="470">
        <v>169</v>
      </c>
      <c r="O22" s="470">
        <v>5</v>
      </c>
      <c r="P22" s="470">
        <v>39</v>
      </c>
      <c r="Q22" s="470">
        <v>18</v>
      </c>
      <c r="R22" s="470">
        <v>40</v>
      </c>
      <c r="S22" s="470">
        <v>0</v>
      </c>
      <c r="T22" s="470">
        <v>0</v>
      </c>
      <c r="U22" s="469">
        <f t="shared" si="1"/>
        <v>750</v>
      </c>
      <c r="V22" s="471">
        <f t="shared" si="1"/>
        <v>833</v>
      </c>
      <c r="W22" s="1"/>
      <c r="X22" s="1"/>
    </row>
    <row r="23" spans="1:24" ht="24" customHeight="1" x14ac:dyDescent="0.35">
      <c r="A23" s="218" t="s">
        <v>47</v>
      </c>
      <c r="B23" s="333"/>
      <c r="C23" s="474">
        <f>SUM(C24:C29)</f>
        <v>282</v>
      </c>
      <c r="D23" s="474">
        <f t="shared" ref="D23:T23" si="6">SUM(D24:D29)</f>
        <v>829</v>
      </c>
      <c r="E23" s="474">
        <f t="shared" si="6"/>
        <v>376</v>
      </c>
      <c r="F23" s="474">
        <f t="shared" si="6"/>
        <v>1017</v>
      </c>
      <c r="G23" s="474">
        <f t="shared" si="6"/>
        <v>633</v>
      </c>
      <c r="H23" s="474">
        <f t="shared" si="6"/>
        <v>971</v>
      </c>
      <c r="I23" s="474">
        <f t="shared" si="6"/>
        <v>1439</v>
      </c>
      <c r="J23" s="474">
        <f t="shared" si="6"/>
        <v>1514</v>
      </c>
      <c r="K23" s="474">
        <f t="shared" si="6"/>
        <v>1164</v>
      </c>
      <c r="L23" s="474">
        <f t="shared" si="6"/>
        <v>1297</v>
      </c>
      <c r="M23" s="474">
        <f t="shared" si="6"/>
        <v>1292</v>
      </c>
      <c r="N23" s="474">
        <f t="shared" si="6"/>
        <v>1880</v>
      </c>
      <c r="O23" s="474">
        <f t="shared" si="6"/>
        <v>1208</v>
      </c>
      <c r="P23" s="474">
        <f t="shared" si="6"/>
        <v>570</v>
      </c>
      <c r="Q23" s="474">
        <f t="shared" si="6"/>
        <v>644</v>
      </c>
      <c r="R23" s="474">
        <f t="shared" si="6"/>
        <v>411</v>
      </c>
      <c r="S23" s="474">
        <f t="shared" si="6"/>
        <v>27</v>
      </c>
      <c r="T23" s="474">
        <f t="shared" si="6"/>
        <v>84</v>
      </c>
      <c r="U23" s="474">
        <f t="shared" si="1"/>
        <v>7065</v>
      </c>
      <c r="V23" s="475">
        <f t="shared" si="1"/>
        <v>8573</v>
      </c>
      <c r="W23" s="1"/>
      <c r="X23" s="1"/>
    </row>
    <row r="24" spans="1:24" ht="18" customHeight="1" x14ac:dyDescent="0.35">
      <c r="A24" s="334"/>
      <c r="B24" s="215" t="s">
        <v>48</v>
      </c>
      <c r="C24" s="469">
        <v>50</v>
      </c>
      <c r="D24" s="470">
        <v>153</v>
      </c>
      <c r="E24" s="470">
        <v>75</v>
      </c>
      <c r="F24" s="470">
        <v>188</v>
      </c>
      <c r="G24" s="470">
        <v>63</v>
      </c>
      <c r="H24" s="470">
        <v>87</v>
      </c>
      <c r="I24" s="470">
        <v>203</v>
      </c>
      <c r="J24" s="470">
        <v>189</v>
      </c>
      <c r="K24" s="470">
        <v>259</v>
      </c>
      <c r="L24" s="470">
        <v>292</v>
      </c>
      <c r="M24" s="470">
        <v>403</v>
      </c>
      <c r="N24" s="470">
        <v>468</v>
      </c>
      <c r="O24" s="470">
        <v>455</v>
      </c>
      <c r="P24" s="470">
        <v>202</v>
      </c>
      <c r="Q24" s="470">
        <v>138</v>
      </c>
      <c r="R24" s="470">
        <v>159</v>
      </c>
      <c r="S24" s="470">
        <v>0</v>
      </c>
      <c r="T24" s="470">
        <v>0</v>
      </c>
      <c r="U24" s="469">
        <f t="shared" si="1"/>
        <v>1646</v>
      </c>
      <c r="V24" s="471">
        <f t="shared" si="1"/>
        <v>1738</v>
      </c>
      <c r="W24" s="1"/>
      <c r="X24" s="1"/>
    </row>
    <row r="25" spans="1:24" ht="18" customHeight="1" x14ac:dyDescent="0.35">
      <c r="A25" s="334"/>
      <c r="B25" s="215" t="s">
        <v>49</v>
      </c>
      <c r="C25" s="469">
        <v>38</v>
      </c>
      <c r="D25" s="470">
        <v>142</v>
      </c>
      <c r="E25" s="470">
        <v>47</v>
      </c>
      <c r="F25" s="470">
        <v>139</v>
      </c>
      <c r="G25" s="470">
        <v>52</v>
      </c>
      <c r="H25" s="470">
        <v>128</v>
      </c>
      <c r="I25" s="470">
        <v>228</v>
      </c>
      <c r="J25" s="470">
        <v>205</v>
      </c>
      <c r="K25" s="470">
        <v>142</v>
      </c>
      <c r="L25" s="470">
        <v>184</v>
      </c>
      <c r="M25" s="470">
        <v>232</v>
      </c>
      <c r="N25" s="470">
        <v>353</v>
      </c>
      <c r="O25" s="470">
        <v>24</v>
      </c>
      <c r="P25" s="470">
        <v>32</v>
      </c>
      <c r="Q25" s="470">
        <v>0</v>
      </c>
      <c r="R25" s="470">
        <v>0</v>
      </c>
      <c r="S25" s="470">
        <v>0</v>
      </c>
      <c r="T25" s="470">
        <v>0</v>
      </c>
      <c r="U25" s="469">
        <f t="shared" ref="U25:V66" si="7">C25+E25+G25+I25+K25+M25+O25+Q25+S25</f>
        <v>763</v>
      </c>
      <c r="V25" s="471">
        <f t="shared" si="7"/>
        <v>1183</v>
      </c>
      <c r="W25" s="1"/>
      <c r="X25" s="1"/>
    </row>
    <row r="26" spans="1:24" ht="18" customHeight="1" x14ac:dyDescent="0.35">
      <c r="A26" s="334"/>
      <c r="B26" s="215" t="s">
        <v>50</v>
      </c>
      <c r="C26" s="469">
        <v>20</v>
      </c>
      <c r="D26" s="470">
        <v>55</v>
      </c>
      <c r="E26" s="470">
        <v>11</v>
      </c>
      <c r="F26" s="470">
        <v>40</v>
      </c>
      <c r="G26" s="470">
        <v>50</v>
      </c>
      <c r="H26" s="470">
        <v>100</v>
      </c>
      <c r="I26" s="470">
        <v>122</v>
      </c>
      <c r="J26" s="470">
        <v>122</v>
      </c>
      <c r="K26" s="470">
        <v>45</v>
      </c>
      <c r="L26" s="470">
        <v>94</v>
      </c>
      <c r="M26" s="470">
        <v>31</v>
      </c>
      <c r="N26" s="470">
        <v>39</v>
      </c>
      <c r="O26" s="470">
        <v>0</v>
      </c>
      <c r="P26" s="470">
        <v>0</v>
      </c>
      <c r="Q26" s="470">
        <v>0</v>
      </c>
      <c r="R26" s="470">
        <v>0</v>
      </c>
      <c r="S26" s="470">
        <v>0</v>
      </c>
      <c r="T26" s="470">
        <v>0</v>
      </c>
      <c r="U26" s="469">
        <f t="shared" si="7"/>
        <v>279</v>
      </c>
      <c r="V26" s="471">
        <f t="shared" si="7"/>
        <v>450</v>
      </c>
      <c r="W26" s="1"/>
      <c r="X26" s="1"/>
    </row>
    <row r="27" spans="1:24" ht="18" customHeight="1" x14ac:dyDescent="0.35">
      <c r="A27" s="334"/>
      <c r="B27" s="215" t="s">
        <v>51</v>
      </c>
      <c r="C27" s="469">
        <v>86</v>
      </c>
      <c r="D27" s="470">
        <v>239</v>
      </c>
      <c r="E27" s="470">
        <v>149</v>
      </c>
      <c r="F27" s="470">
        <v>383</v>
      </c>
      <c r="G27" s="470">
        <v>316</v>
      </c>
      <c r="H27" s="470">
        <v>387</v>
      </c>
      <c r="I27" s="470">
        <v>476</v>
      </c>
      <c r="J27" s="470">
        <v>576</v>
      </c>
      <c r="K27" s="470">
        <v>379</v>
      </c>
      <c r="L27" s="470">
        <v>448</v>
      </c>
      <c r="M27" s="470">
        <v>203</v>
      </c>
      <c r="N27" s="470">
        <v>496</v>
      </c>
      <c r="O27" s="470">
        <v>708</v>
      </c>
      <c r="P27" s="470">
        <v>253</v>
      </c>
      <c r="Q27" s="470">
        <v>506</v>
      </c>
      <c r="R27" s="470">
        <v>252</v>
      </c>
      <c r="S27" s="470">
        <v>27</v>
      </c>
      <c r="T27" s="470">
        <v>84</v>
      </c>
      <c r="U27" s="469">
        <f t="shared" si="7"/>
        <v>2850</v>
      </c>
      <c r="V27" s="471">
        <f t="shared" si="7"/>
        <v>3118</v>
      </c>
      <c r="W27" s="1"/>
      <c r="X27" s="1"/>
    </row>
    <row r="28" spans="1:24" ht="18" customHeight="1" x14ac:dyDescent="0.35">
      <c r="A28" s="334"/>
      <c r="B28" s="215" t="s">
        <v>52</v>
      </c>
      <c r="C28" s="469">
        <v>32</v>
      </c>
      <c r="D28" s="470">
        <v>83</v>
      </c>
      <c r="E28" s="470">
        <v>43</v>
      </c>
      <c r="F28" s="470">
        <v>82</v>
      </c>
      <c r="G28" s="470">
        <v>75</v>
      </c>
      <c r="H28" s="470">
        <v>71</v>
      </c>
      <c r="I28" s="470">
        <v>115</v>
      </c>
      <c r="J28" s="470">
        <v>117</v>
      </c>
      <c r="K28" s="470">
        <v>176</v>
      </c>
      <c r="L28" s="470">
        <v>80</v>
      </c>
      <c r="M28" s="470">
        <v>6</v>
      </c>
      <c r="N28" s="470">
        <v>39</v>
      </c>
      <c r="O28" s="470">
        <v>0</v>
      </c>
      <c r="P28" s="470">
        <v>0</v>
      </c>
      <c r="Q28" s="470">
        <v>0</v>
      </c>
      <c r="R28" s="470">
        <v>0</v>
      </c>
      <c r="S28" s="470">
        <v>0</v>
      </c>
      <c r="T28" s="470">
        <v>0</v>
      </c>
      <c r="U28" s="469">
        <f t="shared" si="7"/>
        <v>447</v>
      </c>
      <c r="V28" s="471">
        <f t="shared" si="7"/>
        <v>472</v>
      </c>
      <c r="W28" s="1"/>
      <c r="X28" s="1"/>
    </row>
    <row r="29" spans="1:24" ht="18" customHeight="1" x14ac:dyDescent="0.35">
      <c r="A29" s="334"/>
      <c r="B29" s="215" t="s">
        <v>53</v>
      </c>
      <c r="C29" s="469">
        <v>56</v>
      </c>
      <c r="D29" s="470">
        <v>157</v>
      </c>
      <c r="E29" s="470">
        <v>51</v>
      </c>
      <c r="F29" s="470">
        <v>185</v>
      </c>
      <c r="G29" s="470">
        <v>77</v>
      </c>
      <c r="H29" s="470">
        <v>198</v>
      </c>
      <c r="I29" s="470">
        <v>295</v>
      </c>
      <c r="J29" s="470">
        <v>305</v>
      </c>
      <c r="K29" s="470">
        <v>163</v>
      </c>
      <c r="L29" s="470">
        <v>199</v>
      </c>
      <c r="M29" s="470">
        <v>417</v>
      </c>
      <c r="N29" s="470">
        <v>485</v>
      </c>
      <c r="O29" s="470">
        <v>21</v>
      </c>
      <c r="P29" s="470">
        <v>83</v>
      </c>
      <c r="Q29" s="470">
        <v>0</v>
      </c>
      <c r="R29" s="470">
        <v>0</v>
      </c>
      <c r="S29" s="470">
        <v>0</v>
      </c>
      <c r="T29" s="470">
        <v>0</v>
      </c>
      <c r="U29" s="469">
        <f t="shared" si="7"/>
        <v>1080</v>
      </c>
      <c r="V29" s="471">
        <f t="shared" si="7"/>
        <v>1612</v>
      </c>
      <c r="W29" s="1"/>
      <c r="X29" s="1"/>
    </row>
    <row r="30" spans="1:24" ht="24" customHeight="1" x14ac:dyDescent="0.35">
      <c r="A30" s="218" t="s">
        <v>54</v>
      </c>
      <c r="B30" s="333"/>
      <c r="C30" s="474">
        <f>SUM(C31:C38)</f>
        <v>279</v>
      </c>
      <c r="D30" s="474">
        <f t="shared" ref="D30:T30" si="8">SUM(D31:D38)</f>
        <v>843</v>
      </c>
      <c r="E30" s="474">
        <f t="shared" si="8"/>
        <v>476</v>
      </c>
      <c r="F30" s="474">
        <f t="shared" si="8"/>
        <v>1113</v>
      </c>
      <c r="G30" s="474">
        <f t="shared" si="8"/>
        <v>650</v>
      </c>
      <c r="H30" s="474">
        <f t="shared" si="8"/>
        <v>850</v>
      </c>
      <c r="I30" s="474">
        <f t="shared" si="8"/>
        <v>1513</v>
      </c>
      <c r="J30" s="474">
        <f t="shared" si="8"/>
        <v>1170</v>
      </c>
      <c r="K30" s="474">
        <f t="shared" si="8"/>
        <v>1378</v>
      </c>
      <c r="L30" s="474">
        <f t="shared" si="8"/>
        <v>1232</v>
      </c>
      <c r="M30" s="474">
        <f t="shared" si="8"/>
        <v>1148</v>
      </c>
      <c r="N30" s="474">
        <f t="shared" si="8"/>
        <v>1613</v>
      </c>
      <c r="O30" s="474">
        <f t="shared" si="8"/>
        <v>993</v>
      </c>
      <c r="P30" s="474">
        <f t="shared" si="8"/>
        <v>887</v>
      </c>
      <c r="Q30" s="474">
        <f t="shared" si="8"/>
        <v>251</v>
      </c>
      <c r="R30" s="474">
        <f t="shared" si="8"/>
        <v>133</v>
      </c>
      <c r="S30" s="474">
        <f t="shared" si="8"/>
        <v>68</v>
      </c>
      <c r="T30" s="474">
        <f t="shared" si="8"/>
        <v>287</v>
      </c>
      <c r="U30" s="474">
        <f t="shared" si="7"/>
        <v>6756</v>
      </c>
      <c r="V30" s="475">
        <f t="shared" si="7"/>
        <v>8128</v>
      </c>
      <c r="W30" s="1"/>
      <c r="X30" s="1"/>
    </row>
    <row r="31" spans="1:24" ht="18" customHeight="1" x14ac:dyDescent="0.35">
      <c r="A31" s="334"/>
      <c r="B31" s="215" t="s">
        <v>55</v>
      </c>
      <c r="C31" s="469">
        <v>47</v>
      </c>
      <c r="D31" s="470">
        <v>158</v>
      </c>
      <c r="E31" s="470">
        <v>74</v>
      </c>
      <c r="F31" s="470">
        <v>205</v>
      </c>
      <c r="G31" s="470">
        <v>86</v>
      </c>
      <c r="H31" s="470">
        <v>192</v>
      </c>
      <c r="I31" s="470">
        <v>307</v>
      </c>
      <c r="J31" s="470">
        <v>199</v>
      </c>
      <c r="K31" s="470">
        <v>177</v>
      </c>
      <c r="L31" s="470">
        <v>267</v>
      </c>
      <c r="M31" s="470">
        <v>265</v>
      </c>
      <c r="N31" s="470">
        <v>386</v>
      </c>
      <c r="O31" s="470">
        <v>675</v>
      </c>
      <c r="P31" s="470">
        <v>579</v>
      </c>
      <c r="Q31" s="470">
        <v>238</v>
      </c>
      <c r="R31" s="470">
        <v>56</v>
      </c>
      <c r="S31" s="470">
        <v>68</v>
      </c>
      <c r="T31" s="470">
        <v>287</v>
      </c>
      <c r="U31" s="469">
        <f t="shared" si="7"/>
        <v>1937</v>
      </c>
      <c r="V31" s="471">
        <f t="shared" si="7"/>
        <v>2329</v>
      </c>
      <c r="W31" s="1"/>
      <c r="X31" s="1"/>
    </row>
    <row r="32" spans="1:24" ht="18" customHeight="1" x14ac:dyDescent="0.35">
      <c r="A32" s="334"/>
      <c r="B32" s="215" t="s">
        <v>56</v>
      </c>
      <c r="C32" s="469">
        <v>21</v>
      </c>
      <c r="D32" s="470">
        <v>56</v>
      </c>
      <c r="E32" s="470">
        <v>40</v>
      </c>
      <c r="F32" s="470">
        <v>60</v>
      </c>
      <c r="G32" s="470">
        <v>40</v>
      </c>
      <c r="H32" s="470">
        <v>84</v>
      </c>
      <c r="I32" s="470">
        <v>84</v>
      </c>
      <c r="J32" s="470">
        <v>77</v>
      </c>
      <c r="K32" s="470">
        <v>34</v>
      </c>
      <c r="L32" s="470">
        <v>11</v>
      </c>
      <c r="M32" s="470">
        <v>2</v>
      </c>
      <c r="N32" s="470">
        <v>20</v>
      </c>
      <c r="O32" s="470">
        <v>0</v>
      </c>
      <c r="P32" s="470">
        <v>0</v>
      </c>
      <c r="Q32" s="470">
        <v>0</v>
      </c>
      <c r="R32" s="470">
        <v>0</v>
      </c>
      <c r="S32" s="470">
        <v>0</v>
      </c>
      <c r="T32" s="470">
        <v>0</v>
      </c>
      <c r="U32" s="469">
        <f t="shared" si="7"/>
        <v>221</v>
      </c>
      <c r="V32" s="471">
        <f t="shared" si="7"/>
        <v>308</v>
      </c>
      <c r="W32" s="1"/>
      <c r="X32" s="1"/>
    </row>
    <row r="33" spans="1:24" ht="18" customHeight="1" x14ac:dyDescent="0.35">
      <c r="A33" s="334"/>
      <c r="B33" s="215" t="s">
        <v>57</v>
      </c>
      <c r="C33" s="469">
        <v>43</v>
      </c>
      <c r="D33" s="470">
        <v>98</v>
      </c>
      <c r="E33" s="470">
        <v>27</v>
      </c>
      <c r="F33" s="470">
        <v>147</v>
      </c>
      <c r="G33" s="470">
        <v>88</v>
      </c>
      <c r="H33" s="470">
        <v>84</v>
      </c>
      <c r="I33" s="470">
        <v>158</v>
      </c>
      <c r="J33" s="470">
        <v>93</v>
      </c>
      <c r="K33" s="470">
        <v>204</v>
      </c>
      <c r="L33" s="470">
        <v>180</v>
      </c>
      <c r="M33" s="470">
        <v>9</v>
      </c>
      <c r="N33" s="470">
        <v>88</v>
      </c>
      <c r="O33" s="470">
        <v>0</v>
      </c>
      <c r="P33" s="470">
        <v>1</v>
      </c>
      <c r="Q33" s="470">
        <v>0</v>
      </c>
      <c r="R33" s="470">
        <v>0</v>
      </c>
      <c r="S33" s="470">
        <v>0</v>
      </c>
      <c r="T33" s="470">
        <v>0</v>
      </c>
      <c r="U33" s="469">
        <f t="shared" si="7"/>
        <v>529</v>
      </c>
      <c r="V33" s="471">
        <f t="shared" si="7"/>
        <v>691</v>
      </c>
      <c r="W33" s="1"/>
      <c r="X33" s="1"/>
    </row>
    <row r="34" spans="1:24" ht="18" customHeight="1" x14ac:dyDescent="0.35">
      <c r="A34" s="334"/>
      <c r="B34" s="215" t="s">
        <v>58</v>
      </c>
      <c r="C34" s="469">
        <v>50</v>
      </c>
      <c r="D34" s="470">
        <v>185</v>
      </c>
      <c r="E34" s="470">
        <v>150</v>
      </c>
      <c r="F34" s="470">
        <v>281</v>
      </c>
      <c r="G34" s="470">
        <v>110</v>
      </c>
      <c r="H34" s="470">
        <v>168</v>
      </c>
      <c r="I34" s="470">
        <v>357</v>
      </c>
      <c r="J34" s="470">
        <v>310</v>
      </c>
      <c r="K34" s="470">
        <v>410</v>
      </c>
      <c r="L34" s="470">
        <v>303</v>
      </c>
      <c r="M34" s="470">
        <v>299</v>
      </c>
      <c r="N34" s="470">
        <v>413</v>
      </c>
      <c r="O34" s="470">
        <v>18</v>
      </c>
      <c r="P34" s="470">
        <v>128</v>
      </c>
      <c r="Q34" s="470">
        <v>0</v>
      </c>
      <c r="R34" s="470">
        <v>0</v>
      </c>
      <c r="S34" s="470">
        <v>0</v>
      </c>
      <c r="T34" s="470">
        <v>0</v>
      </c>
      <c r="U34" s="469">
        <f t="shared" si="7"/>
        <v>1394</v>
      </c>
      <c r="V34" s="471">
        <f t="shared" si="7"/>
        <v>1788</v>
      </c>
      <c r="W34" s="1"/>
      <c r="X34" s="1"/>
    </row>
    <row r="35" spans="1:24" ht="18" customHeight="1" x14ac:dyDescent="0.35">
      <c r="A35" s="334"/>
      <c r="B35" s="215" t="s">
        <v>59</v>
      </c>
      <c r="C35" s="469">
        <v>34</v>
      </c>
      <c r="D35" s="470">
        <v>88</v>
      </c>
      <c r="E35" s="470">
        <v>77</v>
      </c>
      <c r="F35" s="470">
        <v>100</v>
      </c>
      <c r="G35" s="470">
        <v>111</v>
      </c>
      <c r="H35" s="470">
        <v>95</v>
      </c>
      <c r="I35" s="470">
        <v>210</v>
      </c>
      <c r="J35" s="470">
        <v>140</v>
      </c>
      <c r="K35" s="470">
        <v>201</v>
      </c>
      <c r="L35" s="470">
        <v>99</v>
      </c>
      <c r="M35" s="470">
        <v>230</v>
      </c>
      <c r="N35" s="470">
        <v>118</v>
      </c>
      <c r="O35" s="470">
        <v>296</v>
      </c>
      <c r="P35" s="470">
        <v>143</v>
      </c>
      <c r="Q35" s="470">
        <v>13</v>
      </c>
      <c r="R35" s="470">
        <v>77</v>
      </c>
      <c r="S35" s="470">
        <v>0</v>
      </c>
      <c r="T35" s="470">
        <v>0</v>
      </c>
      <c r="U35" s="469">
        <f t="shared" si="7"/>
        <v>1172</v>
      </c>
      <c r="V35" s="471">
        <f t="shared" si="7"/>
        <v>860</v>
      </c>
      <c r="W35" s="1"/>
      <c r="X35" s="1"/>
    </row>
    <row r="36" spans="1:24" ht="18" customHeight="1" x14ac:dyDescent="0.35">
      <c r="A36" s="334"/>
      <c r="B36" s="215" t="s">
        <v>60</v>
      </c>
      <c r="C36" s="469">
        <v>29</v>
      </c>
      <c r="D36" s="470">
        <v>101</v>
      </c>
      <c r="E36" s="470">
        <v>50</v>
      </c>
      <c r="F36" s="470">
        <v>204</v>
      </c>
      <c r="G36" s="470">
        <v>82</v>
      </c>
      <c r="H36" s="470">
        <v>72</v>
      </c>
      <c r="I36" s="470">
        <v>123</v>
      </c>
      <c r="J36" s="470">
        <v>203</v>
      </c>
      <c r="K36" s="470">
        <v>102</v>
      </c>
      <c r="L36" s="470">
        <v>217</v>
      </c>
      <c r="M36" s="470">
        <v>197</v>
      </c>
      <c r="N36" s="470">
        <v>430</v>
      </c>
      <c r="O36" s="470">
        <v>3</v>
      </c>
      <c r="P36" s="470">
        <v>34</v>
      </c>
      <c r="Q36" s="470">
        <v>0</v>
      </c>
      <c r="R36" s="470">
        <v>0</v>
      </c>
      <c r="S36" s="470">
        <v>0</v>
      </c>
      <c r="T36" s="470">
        <v>0</v>
      </c>
      <c r="U36" s="469">
        <f t="shared" si="7"/>
        <v>586</v>
      </c>
      <c r="V36" s="471">
        <f t="shared" si="7"/>
        <v>1261</v>
      </c>
      <c r="W36" s="1"/>
      <c r="X36" s="1"/>
    </row>
    <row r="37" spans="1:24" ht="18" customHeight="1" x14ac:dyDescent="0.35">
      <c r="A37" s="334"/>
      <c r="B37" s="215" t="s">
        <v>61</v>
      </c>
      <c r="C37" s="469">
        <v>18</v>
      </c>
      <c r="D37" s="470">
        <v>97</v>
      </c>
      <c r="E37" s="470">
        <v>33</v>
      </c>
      <c r="F37" s="470">
        <v>70</v>
      </c>
      <c r="G37" s="470">
        <v>71</v>
      </c>
      <c r="H37" s="470">
        <v>107</v>
      </c>
      <c r="I37" s="470">
        <v>85</v>
      </c>
      <c r="J37" s="470">
        <v>77</v>
      </c>
      <c r="K37" s="470">
        <v>40</v>
      </c>
      <c r="L37" s="470">
        <v>76</v>
      </c>
      <c r="M37" s="470">
        <v>13</v>
      </c>
      <c r="N37" s="470">
        <v>37</v>
      </c>
      <c r="O37" s="470">
        <v>0</v>
      </c>
      <c r="P37" s="470">
        <v>0</v>
      </c>
      <c r="Q37" s="470">
        <v>0</v>
      </c>
      <c r="R37" s="470">
        <v>0</v>
      </c>
      <c r="S37" s="470">
        <v>0</v>
      </c>
      <c r="T37" s="470">
        <v>0</v>
      </c>
      <c r="U37" s="469">
        <f t="shared" si="7"/>
        <v>260</v>
      </c>
      <c r="V37" s="471">
        <f t="shared" si="7"/>
        <v>464</v>
      </c>
      <c r="W37" s="1"/>
      <c r="X37" s="1"/>
    </row>
    <row r="38" spans="1:24" ht="18" customHeight="1" x14ac:dyDescent="0.35">
      <c r="A38" s="334"/>
      <c r="B38" s="215" t="s">
        <v>62</v>
      </c>
      <c r="C38" s="469">
        <v>37</v>
      </c>
      <c r="D38" s="470">
        <v>60</v>
      </c>
      <c r="E38" s="470">
        <v>25</v>
      </c>
      <c r="F38" s="470">
        <v>46</v>
      </c>
      <c r="G38" s="470">
        <v>62</v>
      </c>
      <c r="H38" s="470">
        <v>48</v>
      </c>
      <c r="I38" s="470">
        <v>189</v>
      </c>
      <c r="J38" s="470">
        <v>71</v>
      </c>
      <c r="K38" s="470">
        <v>210</v>
      </c>
      <c r="L38" s="470">
        <v>79</v>
      </c>
      <c r="M38" s="470">
        <v>133</v>
      </c>
      <c r="N38" s="470">
        <v>121</v>
      </c>
      <c r="O38" s="470">
        <v>1</v>
      </c>
      <c r="P38" s="470">
        <v>2</v>
      </c>
      <c r="Q38" s="470">
        <v>0</v>
      </c>
      <c r="R38" s="470">
        <v>0</v>
      </c>
      <c r="S38" s="470">
        <v>0</v>
      </c>
      <c r="T38" s="470">
        <v>0</v>
      </c>
      <c r="U38" s="469">
        <f t="shared" si="7"/>
        <v>657</v>
      </c>
      <c r="V38" s="471">
        <f t="shared" si="7"/>
        <v>427</v>
      </c>
      <c r="W38" s="1"/>
      <c r="X38" s="1"/>
    </row>
    <row r="39" spans="1:24" ht="42" customHeight="1" x14ac:dyDescent="0.35">
      <c r="A39" s="560" t="s">
        <v>251</v>
      </c>
      <c r="B39" s="561"/>
      <c r="C39" s="474">
        <v>0</v>
      </c>
      <c r="D39" s="474">
        <v>0</v>
      </c>
      <c r="E39" s="474">
        <v>0</v>
      </c>
      <c r="F39" s="474">
        <v>0</v>
      </c>
      <c r="G39" s="474">
        <v>0</v>
      </c>
      <c r="H39" s="474">
        <v>0</v>
      </c>
      <c r="I39" s="474">
        <v>0</v>
      </c>
      <c r="J39" s="474">
        <v>0</v>
      </c>
      <c r="K39" s="474">
        <v>0</v>
      </c>
      <c r="L39" s="474">
        <v>0</v>
      </c>
      <c r="M39" s="474">
        <v>0</v>
      </c>
      <c r="N39" s="474">
        <v>0</v>
      </c>
      <c r="O39" s="474">
        <v>0</v>
      </c>
      <c r="P39" s="474">
        <v>0</v>
      </c>
      <c r="Q39" s="474">
        <v>0</v>
      </c>
      <c r="R39" s="474">
        <v>0</v>
      </c>
      <c r="S39" s="474">
        <v>0</v>
      </c>
      <c r="T39" s="474">
        <v>0</v>
      </c>
      <c r="U39" s="474">
        <f t="shared" si="7"/>
        <v>0</v>
      </c>
      <c r="V39" s="475">
        <f t="shared" si="7"/>
        <v>0</v>
      </c>
      <c r="W39" s="1"/>
      <c r="X39" s="1"/>
    </row>
    <row r="40" spans="1:24" s="335" customFormat="1" ht="33" customHeight="1" x14ac:dyDescent="0.35">
      <c r="A40" s="555" t="s">
        <v>261</v>
      </c>
      <c r="B40" s="556"/>
      <c r="C40" s="472">
        <f t="shared" ref="C40:V40" si="9">C41+C43+C51+C56+C62+C66</f>
        <v>843</v>
      </c>
      <c r="D40" s="472">
        <f t="shared" si="9"/>
        <v>1325</v>
      </c>
      <c r="E40" s="472">
        <f t="shared" si="9"/>
        <v>1072</v>
      </c>
      <c r="F40" s="472">
        <f t="shared" si="9"/>
        <v>1942</v>
      </c>
      <c r="G40" s="472">
        <f t="shared" si="9"/>
        <v>1503</v>
      </c>
      <c r="H40" s="472">
        <f t="shared" si="9"/>
        <v>2495</v>
      </c>
      <c r="I40" s="472">
        <f t="shared" si="9"/>
        <v>4720</v>
      </c>
      <c r="J40" s="472">
        <f t="shared" si="9"/>
        <v>3326</v>
      </c>
      <c r="K40" s="472">
        <f t="shared" si="9"/>
        <v>5109</v>
      </c>
      <c r="L40" s="472">
        <f t="shared" si="9"/>
        <v>4285</v>
      </c>
      <c r="M40" s="472">
        <f t="shared" si="9"/>
        <v>4449</v>
      </c>
      <c r="N40" s="472">
        <f t="shared" si="9"/>
        <v>4108</v>
      </c>
      <c r="O40" s="472">
        <f t="shared" si="9"/>
        <v>4556</v>
      </c>
      <c r="P40" s="472">
        <f t="shared" si="9"/>
        <v>3326</v>
      </c>
      <c r="Q40" s="472">
        <f t="shared" si="9"/>
        <v>1750</v>
      </c>
      <c r="R40" s="472">
        <f t="shared" si="9"/>
        <v>1340</v>
      </c>
      <c r="S40" s="472">
        <f t="shared" si="9"/>
        <v>2082</v>
      </c>
      <c r="T40" s="472">
        <f t="shared" si="9"/>
        <v>1651</v>
      </c>
      <c r="U40" s="472">
        <f t="shared" si="9"/>
        <v>26084</v>
      </c>
      <c r="V40" s="473">
        <f t="shared" si="9"/>
        <v>23798</v>
      </c>
    </row>
    <row r="41" spans="1:24" ht="24" customHeight="1" x14ac:dyDescent="0.35">
      <c r="A41" s="218" t="s">
        <v>63</v>
      </c>
      <c r="B41" s="333"/>
      <c r="C41" s="474">
        <f>C42</f>
        <v>84</v>
      </c>
      <c r="D41" s="474">
        <f t="shared" ref="D41:T41" si="10">D42</f>
        <v>64</v>
      </c>
      <c r="E41" s="474">
        <f t="shared" si="10"/>
        <v>105</v>
      </c>
      <c r="F41" s="474">
        <f t="shared" si="10"/>
        <v>104</v>
      </c>
      <c r="G41" s="474">
        <f t="shared" si="10"/>
        <v>107</v>
      </c>
      <c r="H41" s="474">
        <f t="shared" si="10"/>
        <v>147</v>
      </c>
      <c r="I41" s="474">
        <f t="shared" si="10"/>
        <v>495</v>
      </c>
      <c r="J41" s="474">
        <f t="shared" si="10"/>
        <v>278</v>
      </c>
      <c r="K41" s="474">
        <f t="shared" si="10"/>
        <v>490</v>
      </c>
      <c r="L41" s="474">
        <f t="shared" si="10"/>
        <v>302</v>
      </c>
      <c r="M41" s="474">
        <f t="shared" si="10"/>
        <v>385</v>
      </c>
      <c r="N41" s="474">
        <f t="shared" si="10"/>
        <v>341</v>
      </c>
      <c r="O41" s="474">
        <f t="shared" si="10"/>
        <v>601</v>
      </c>
      <c r="P41" s="474">
        <f t="shared" si="10"/>
        <v>181</v>
      </c>
      <c r="Q41" s="474">
        <f t="shared" si="10"/>
        <v>0</v>
      </c>
      <c r="R41" s="474">
        <f t="shared" si="10"/>
        <v>0</v>
      </c>
      <c r="S41" s="474">
        <f t="shared" si="10"/>
        <v>0</v>
      </c>
      <c r="T41" s="474">
        <f t="shared" si="10"/>
        <v>0</v>
      </c>
      <c r="U41" s="474">
        <f t="shared" si="7"/>
        <v>2267</v>
      </c>
      <c r="V41" s="475">
        <f t="shared" si="7"/>
        <v>1417</v>
      </c>
      <c r="W41" s="1"/>
      <c r="X41" s="1"/>
    </row>
    <row r="42" spans="1:24" ht="18" customHeight="1" x14ac:dyDescent="0.35">
      <c r="A42" s="334"/>
      <c r="B42" s="215" t="s">
        <v>64</v>
      </c>
      <c r="C42" s="469">
        <v>84</v>
      </c>
      <c r="D42" s="470">
        <v>64</v>
      </c>
      <c r="E42" s="470">
        <v>105</v>
      </c>
      <c r="F42" s="470">
        <v>104</v>
      </c>
      <c r="G42" s="470">
        <v>107</v>
      </c>
      <c r="H42" s="470">
        <v>147</v>
      </c>
      <c r="I42" s="470">
        <v>495</v>
      </c>
      <c r="J42" s="470">
        <v>278</v>
      </c>
      <c r="K42" s="470">
        <v>490</v>
      </c>
      <c r="L42" s="470">
        <v>302</v>
      </c>
      <c r="M42" s="470">
        <v>385</v>
      </c>
      <c r="N42" s="470">
        <v>341</v>
      </c>
      <c r="O42" s="470">
        <v>601</v>
      </c>
      <c r="P42" s="470">
        <v>181</v>
      </c>
      <c r="Q42" s="470">
        <v>0</v>
      </c>
      <c r="R42" s="470">
        <v>0</v>
      </c>
      <c r="S42" s="470">
        <v>0</v>
      </c>
      <c r="T42" s="470">
        <v>0</v>
      </c>
      <c r="U42" s="469">
        <f t="shared" si="7"/>
        <v>2267</v>
      </c>
      <c r="V42" s="471">
        <f t="shared" si="7"/>
        <v>1417</v>
      </c>
      <c r="W42" s="1"/>
      <c r="X42" s="1"/>
    </row>
    <row r="43" spans="1:24" ht="24" customHeight="1" x14ac:dyDescent="0.35">
      <c r="A43" s="218" t="s">
        <v>65</v>
      </c>
      <c r="B43" s="333"/>
      <c r="C43" s="474">
        <f>SUM(C44:C50)</f>
        <v>337</v>
      </c>
      <c r="D43" s="474">
        <f t="shared" ref="D43:T43" si="11">SUM(D44:D50)</f>
        <v>560</v>
      </c>
      <c r="E43" s="474">
        <f t="shared" si="11"/>
        <v>443</v>
      </c>
      <c r="F43" s="474">
        <f t="shared" si="11"/>
        <v>730</v>
      </c>
      <c r="G43" s="474">
        <f t="shared" si="11"/>
        <v>433</v>
      </c>
      <c r="H43" s="474">
        <f t="shared" si="11"/>
        <v>849</v>
      </c>
      <c r="I43" s="474">
        <f t="shared" si="11"/>
        <v>1549</v>
      </c>
      <c r="J43" s="474">
        <f t="shared" si="11"/>
        <v>1127</v>
      </c>
      <c r="K43" s="474">
        <f t="shared" si="11"/>
        <v>1740</v>
      </c>
      <c r="L43" s="474">
        <f t="shared" si="11"/>
        <v>1499</v>
      </c>
      <c r="M43" s="474">
        <f t="shared" si="11"/>
        <v>2212</v>
      </c>
      <c r="N43" s="474">
        <f t="shared" si="11"/>
        <v>1899</v>
      </c>
      <c r="O43" s="474">
        <f t="shared" si="11"/>
        <v>1753</v>
      </c>
      <c r="P43" s="474">
        <f t="shared" si="11"/>
        <v>1335</v>
      </c>
      <c r="Q43" s="474">
        <f t="shared" si="11"/>
        <v>1243</v>
      </c>
      <c r="R43" s="474">
        <f t="shared" si="11"/>
        <v>386</v>
      </c>
      <c r="S43" s="474">
        <f t="shared" si="11"/>
        <v>470</v>
      </c>
      <c r="T43" s="474">
        <f t="shared" si="11"/>
        <v>552</v>
      </c>
      <c r="U43" s="474">
        <f t="shared" si="7"/>
        <v>10180</v>
      </c>
      <c r="V43" s="475">
        <f t="shared" si="7"/>
        <v>8937</v>
      </c>
      <c r="W43" s="1"/>
      <c r="X43" s="1"/>
    </row>
    <row r="44" spans="1:24" ht="18" customHeight="1" x14ac:dyDescent="0.35">
      <c r="A44" s="334"/>
      <c r="B44" s="215" t="s">
        <v>66</v>
      </c>
      <c r="C44" s="469">
        <v>35</v>
      </c>
      <c r="D44" s="470">
        <v>53</v>
      </c>
      <c r="E44" s="470">
        <v>52</v>
      </c>
      <c r="F44" s="470">
        <v>80</v>
      </c>
      <c r="G44" s="470">
        <v>29</v>
      </c>
      <c r="H44" s="470">
        <v>65</v>
      </c>
      <c r="I44" s="470">
        <v>246</v>
      </c>
      <c r="J44" s="470">
        <v>167</v>
      </c>
      <c r="K44" s="470">
        <v>207</v>
      </c>
      <c r="L44" s="470">
        <v>163</v>
      </c>
      <c r="M44" s="470">
        <v>189</v>
      </c>
      <c r="N44" s="470">
        <v>194</v>
      </c>
      <c r="O44" s="470">
        <v>184</v>
      </c>
      <c r="P44" s="470">
        <v>81</v>
      </c>
      <c r="Q44" s="470">
        <v>0</v>
      </c>
      <c r="R44" s="470">
        <v>0</v>
      </c>
      <c r="S44" s="470">
        <v>0</v>
      </c>
      <c r="T44" s="470">
        <v>0</v>
      </c>
      <c r="U44" s="469">
        <f t="shared" si="7"/>
        <v>942</v>
      </c>
      <c r="V44" s="471">
        <f t="shared" si="7"/>
        <v>803</v>
      </c>
      <c r="W44" s="1"/>
      <c r="X44" s="1"/>
    </row>
    <row r="45" spans="1:24" ht="18" customHeight="1" x14ac:dyDescent="0.35">
      <c r="A45" s="334"/>
      <c r="B45" s="215" t="s">
        <v>67</v>
      </c>
      <c r="C45" s="469">
        <v>72</v>
      </c>
      <c r="D45" s="470">
        <v>149</v>
      </c>
      <c r="E45" s="470">
        <v>109</v>
      </c>
      <c r="F45" s="470">
        <v>219</v>
      </c>
      <c r="G45" s="470">
        <v>108</v>
      </c>
      <c r="H45" s="470">
        <v>272</v>
      </c>
      <c r="I45" s="470">
        <v>208</v>
      </c>
      <c r="J45" s="470">
        <v>296</v>
      </c>
      <c r="K45" s="470">
        <v>309</v>
      </c>
      <c r="L45" s="470">
        <v>281</v>
      </c>
      <c r="M45" s="470">
        <v>486</v>
      </c>
      <c r="N45" s="470">
        <v>595</v>
      </c>
      <c r="O45" s="470">
        <v>520</v>
      </c>
      <c r="P45" s="470">
        <v>309</v>
      </c>
      <c r="Q45" s="470">
        <v>905</v>
      </c>
      <c r="R45" s="470">
        <v>133</v>
      </c>
      <c r="S45" s="470">
        <v>410</v>
      </c>
      <c r="T45" s="470">
        <v>466</v>
      </c>
      <c r="U45" s="469">
        <f t="shared" si="7"/>
        <v>3127</v>
      </c>
      <c r="V45" s="471">
        <f t="shared" si="7"/>
        <v>2720</v>
      </c>
      <c r="W45" s="1"/>
      <c r="X45" s="1"/>
    </row>
    <row r="46" spans="1:24" s="257" customFormat="1" ht="18" customHeight="1" x14ac:dyDescent="0.35">
      <c r="A46" s="334"/>
      <c r="B46" s="215" t="s">
        <v>68</v>
      </c>
      <c r="C46" s="469">
        <v>65</v>
      </c>
      <c r="D46" s="470">
        <v>108</v>
      </c>
      <c r="E46" s="470">
        <v>57</v>
      </c>
      <c r="F46" s="470">
        <v>122</v>
      </c>
      <c r="G46" s="470">
        <v>106</v>
      </c>
      <c r="H46" s="470">
        <v>145</v>
      </c>
      <c r="I46" s="470">
        <v>278</v>
      </c>
      <c r="J46" s="470">
        <v>218</v>
      </c>
      <c r="K46" s="470">
        <v>584</v>
      </c>
      <c r="L46" s="470">
        <v>293</v>
      </c>
      <c r="M46" s="470">
        <v>423</v>
      </c>
      <c r="N46" s="470">
        <v>250</v>
      </c>
      <c r="O46" s="470">
        <v>679</v>
      </c>
      <c r="P46" s="470">
        <v>566</v>
      </c>
      <c r="Q46" s="470">
        <v>58</v>
      </c>
      <c r="R46" s="470">
        <v>93</v>
      </c>
      <c r="S46" s="470">
        <v>60</v>
      </c>
      <c r="T46" s="470">
        <v>86</v>
      </c>
      <c r="U46" s="469">
        <f t="shared" si="7"/>
        <v>2310</v>
      </c>
      <c r="V46" s="471">
        <f t="shared" si="7"/>
        <v>1881</v>
      </c>
    </row>
    <row r="47" spans="1:24" s="257" customFormat="1" ht="18" customHeight="1" x14ac:dyDescent="0.35">
      <c r="A47" s="334"/>
      <c r="B47" s="215" t="s">
        <v>69</v>
      </c>
      <c r="C47" s="469">
        <v>21</v>
      </c>
      <c r="D47" s="470">
        <v>18</v>
      </c>
      <c r="E47" s="470">
        <v>16</v>
      </c>
      <c r="F47" s="470">
        <v>15</v>
      </c>
      <c r="G47" s="470">
        <v>29</v>
      </c>
      <c r="H47" s="470">
        <v>33</v>
      </c>
      <c r="I47" s="470">
        <v>103</v>
      </c>
      <c r="J47" s="470">
        <v>45</v>
      </c>
      <c r="K47" s="470">
        <v>187</v>
      </c>
      <c r="L47" s="470">
        <v>199</v>
      </c>
      <c r="M47" s="470">
        <v>209</v>
      </c>
      <c r="N47" s="470">
        <v>227</v>
      </c>
      <c r="O47" s="470">
        <v>0</v>
      </c>
      <c r="P47" s="470">
        <v>0</v>
      </c>
      <c r="Q47" s="470">
        <v>0</v>
      </c>
      <c r="R47" s="470">
        <v>0</v>
      </c>
      <c r="S47" s="470">
        <v>0</v>
      </c>
      <c r="T47" s="470">
        <v>0</v>
      </c>
      <c r="U47" s="469">
        <f t="shared" si="7"/>
        <v>565</v>
      </c>
      <c r="V47" s="471">
        <f t="shared" si="7"/>
        <v>537</v>
      </c>
    </row>
    <row r="48" spans="1:24" s="257" customFormat="1" ht="18" customHeight="1" x14ac:dyDescent="0.35">
      <c r="A48" s="334"/>
      <c r="B48" s="215" t="s">
        <v>70</v>
      </c>
      <c r="C48" s="469">
        <v>41</v>
      </c>
      <c r="D48" s="470">
        <v>58</v>
      </c>
      <c r="E48" s="470">
        <v>32</v>
      </c>
      <c r="F48" s="470">
        <v>53</v>
      </c>
      <c r="G48" s="470">
        <v>39</v>
      </c>
      <c r="H48" s="470">
        <v>29</v>
      </c>
      <c r="I48" s="470">
        <v>299</v>
      </c>
      <c r="J48" s="470">
        <v>128</v>
      </c>
      <c r="K48" s="470">
        <v>157</v>
      </c>
      <c r="L48" s="470">
        <v>216</v>
      </c>
      <c r="M48" s="470">
        <v>191</v>
      </c>
      <c r="N48" s="470">
        <v>118</v>
      </c>
      <c r="O48" s="470">
        <v>0</v>
      </c>
      <c r="P48" s="470">
        <v>0</v>
      </c>
      <c r="Q48" s="470">
        <v>9</v>
      </c>
      <c r="R48" s="470">
        <v>57</v>
      </c>
      <c r="S48" s="470">
        <v>0</v>
      </c>
      <c r="T48" s="470">
        <v>0</v>
      </c>
      <c r="U48" s="469">
        <f t="shared" si="7"/>
        <v>768</v>
      </c>
      <c r="V48" s="471">
        <f t="shared" si="7"/>
        <v>659</v>
      </c>
    </row>
    <row r="49" spans="1:24" s="336" customFormat="1" ht="18" customHeight="1" x14ac:dyDescent="0.35">
      <c r="A49" s="334"/>
      <c r="B49" s="215" t="s">
        <v>265</v>
      </c>
      <c r="C49" s="469">
        <v>73</v>
      </c>
      <c r="D49" s="470">
        <v>150</v>
      </c>
      <c r="E49" s="470">
        <v>162</v>
      </c>
      <c r="F49" s="470">
        <v>226</v>
      </c>
      <c r="G49" s="470">
        <v>98</v>
      </c>
      <c r="H49" s="470">
        <v>226</v>
      </c>
      <c r="I49" s="470">
        <v>290</v>
      </c>
      <c r="J49" s="470">
        <v>202</v>
      </c>
      <c r="K49" s="470">
        <v>260</v>
      </c>
      <c r="L49" s="470">
        <v>277</v>
      </c>
      <c r="M49" s="470">
        <v>327</v>
      </c>
      <c r="N49" s="470">
        <v>290</v>
      </c>
      <c r="O49" s="470">
        <v>211</v>
      </c>
      <c r="P49" s="470">
        <v>173</v>
      </c>
      <c r="Q49" s="470">
        <v>271</v>
      </c>
      <c r="R49" s="470">
        <v>103</v>
      </c>
      <c r="S49" s="470">
        <v>0</v>
      </c>
      <c r="T49" s="470">
        <v>0</v>
      </c>
      <c r="U49" s="469">
        <f t="shared" si="7"/>
        <v>1692</v>
      </c>
      <c r="V49" s="471">
        <f t="shared" si="7"/>
        <v>1647</v>
      </c>
    </row>
    <row r="50" spans="1:24" ht="18" customHeight="1" x14ac:dyDescent="0.35">
      <c r="A50" s="334"/>
      <c r="B50" s="215" t="s">
        <v>264</v>
      </c>
      <c r="C50" s="469">
        <v>30</v>
      </c>
      <c r="D50" s="470">
        <v>24</v>
      </c>
      <c r="E50" s="470">
        <v>15</v>
      </c>
      <c r="F50" s="470">
        <v>15</v>
      </c>
      <c r="G50" s="470">
        <v>24</v>
      </c>
      <c r="H50" s="470">
        <v>79</v>
      </c>
      <c r="I50" s="470">
        <v>125</v>
      </c>
      <c r="J50" s="470">
        <v>71</v>
      </c>
      <c r="K50" s="470">
        <v>36</v>
      </c>
      <c r="L50" s="470">
        <v>70</v>
      </c>
      <c r="M50" s="470">
        <v>387</v>
      </c>
      <c r="N50" s="470">
        <v>225</v>
      </c>
      <c r="O50" s="470">
        <v>159</v>
      </c>
      <c r="P50" s="470">
        <v>206</v>
      </c>
      <c r="Q50" s="470">
        <v>0</v>
      </c>
      <c r="R50" s="470">
        <v>0</v>
      </c>
      <c r="S50" s="470">
        <v>0</v>
      </c>
      <c r="T50" s="470">
        <v>0</v>
      </c>
      <c r="U50" s="469">
        <f t="shared" si="7"/>
        <v>776</v>
      </c>
      <c r="V50" s="471">
        <f t="shared" si="7"/>
        <v>690</v>
      </c>
      <c r="W50" s="1"/>
      <c r="X50" s="1"/>
    </row>
    <row r="51" spans="1:24" s="335" customFormat="1" ht="24" customHeight="1" x14ac:dyDescent="0.35">
      <c r="A51" s="218" t="s">
        <v>71</v>
      </c>
      <c r="B51" s="333"/>
      <c r="C51" s="474">
        <f t="shared" ref="C51:T51" si="12">C55+C54+C53+C52</f>
        <v>193</v>
      </c>
      <c r="D51" s="474">
        <f t="shared" si="12"/>
        <v>401</v>
      </c>
      <c r="E51" s="474">
        <f t="shared" si="12"/>
        <v>288</v>
      </c>
      <c r="F51" s="474">
        <f t="shared" si="12"/>
        <v>626</v>
      </c>
      <c r="G51" s="474">
        <f t="shared" si="12"/>
        <v>625</v>
      </c>
      <c r="H51" s="474">
        <f t="shared" si="12"/>
        <v>892</v>
      </c>
      <c r="I51" s="474">
        <f t="shared" si="12"/>
        <v>1414</v>
      </c>
      <c r="J51" s="474">
        <f t="shared" si="12"/>
        <v>1105</v>
      </c>
      <c r="K51" s="474">
        <f t="shared" si="12"/>
        <v>1444</v>
      </c>
      <c r="L51" s="474">
        <f t="shared" si="12"/>
        <v>1275</v>
      </c>
      <c r="M51" s="474">
        <f t="shared" si="12"/>
        <v>855</v>
      </c>
      <c r="N51" s="474">
        <f t="shared" si="12"/>
        <v>1123</v>
      </c>
      <c r="O51" s="474">
        <f t="shared" si="12"/>
        <v>1708</v>
      </c>
      <c r="P51" s="474">
        <f t="shared" si="12"/>
        <v>1291</v>
      </c>
      <c r="Q51" s="474">
        <f t="shared" si="12"/>
        <v>259</v>
      </c>
      <c r="R51" s="474">
        <f t="shared" si="12"/>
        <v>594</v>
      </c>
      <c r="S51" s="474">
        <f t="shared" si="12"/>
        <v>1371</v>
      </c>
      <c r="T51" s="474">
        <f t="shared" si="12"/>
        <v>1071</v>
      </c>
      <c r="U51" s="474">
        <f t="shared" si="7"/>
        <v>8157</v>
      </c>
      <c r="V51" s="475">
        <f t="shared" si="7"/>
        <v>8378</v>
      </c>
    </row>
    <row r="52" spans="1:24" s="257" customFormat="1" ht="18" customHeight="1" x14ac:dyDescent="0.35">
      <c r="A52" s="334"/>
      <c r="B52" s="215" t="s">
        <v>72</v>
      </c>
      <c r="C52" s="469">
        <v>34</v>
      </c>
      <c r="D52" s="470">
        <v>55</v>
      </c>
      <c r="E52" s="470">
        <v>49</v>
      </c>
      <c r="F52" s="470">
        <v>90</v>
      </c>
      <c r="G52" s="470">
        <v>146</v>
      </c>
      <c r="H52" s="470">
        <v>99</v>
      </c>
      <c r="I52" s="470">
        <v>255</v>
      </c>
      <c r="J52" s="470">
        <v>176</v>
      </c>
      <c r="K52" s="470">
        <v>112</v>
      </c>
      <c r="L52" s="470">
        <v>187</v>
      </c>
      <c r="M52" s="470">
        <v>82</v>
      </c>
      <c r="N52" s="470">
        <v>59</v>
      </c>
      <c r="O52" s="470">
        <v>13</v>
      </c>
      <c r="P52" s="470">
        <v>55</v>
      </c>
      <c r="Q52" s="470">
        <v>34</v>
      </c>
      <c r="R52" s="470">
        <v>87</v>
      </c>
      <c r="S52" s="470">
        <v>0</v>
      </c>
      <c r="T52" s="470">
        <v>0</v>
      </c>
      <c r="U52" s="469">
        <f t="shared" si="7"/>
        <v>725</v>
      </c>
      <c r="V52" s="471">
        <f t="shared" si="7"/>
        <v>808</v>
      </c>
    </row>
    <row r="53" spans="1:24" s="257" customFormat="1" ht="18" customHeight="1" x14ac:dyDescent="0.35">
      <c r="A53" s="334"/>
      <c r="B53" s="215" t="s">
        <v>71</v>
      </c>
      <c r="C53" s="476">
        <v>82</v>
      </c>
      <c r="D53" s="470">
        <v>196</v>
      </c>
      <c r="E53" s="470">
        <v>135</v>
      </c>
      <c r="F53" s="470">
        <v>296</v>
      </c>
      <c r="G53" s="470">
        <v>269</v>
      </c>
      <c r="H53" s="470">
        <v>434</v>
      </c>
      <c r="I53" s="470">
        <v>431</v>
      </c>
      <c r="J53" s="470">
        <v>502</v>
      </c>
      <c r="K53" s="470">
        <v>597</v>
      </c>
      <c r="L53" s="470">
        <v>484</v>
      </c>
      <c r="M53" s="470">
        <v>404</v>
      </c>
      <c r="N53" s="470">
        <v>432</v>
      </c>
      <c r="O53" s="470">
        <v>1468</v>
      </c>
      <c r="P53" s="470">
        <v>703</v>
      </c>
      <c r="Q53" s="470">
        <v>225</v>
      </c>
      <c r="R53" s="470">
        <v>507</v>
      </c>
      <c r="S53" s="470">
        <v>1371</v>
      </c>
      <c r="T53" s="470">
        <v>1071</v>
      </c>
      <c r="U53" s="469">
        <f t="shared" si="7"/>
        <v>4982</v>
      </c>
      <c r="V53" s="471">
        <f t="shared" si="7"/>
        <v>4625</v>
      </c>
    </row>
    <row r="54" spans="1:24" ht="18" customHeight="1" x14ac:dyDescent="0.35">
      <c r="A54" s="334"/>
      <c r="B54" s="215" t="s">
        <v>73</v>
      </c>
      <c r="C54" s="469">
        <v>66</v>
      </c>
      <c r="D54" s="470">
        <v>124</v>
      </c>
      <c r="E54" s="470">
        <v>76</v>
      </c>
      <c r="F54" s="470">
        <v>192</v>
      </c>
      <c r="G54" s="470">
        <v>184</v>
      </c>
      <c r="H54" s="470">
        <v>312</v>
      </c>
      <c r="I54" s="470">
        <v>582</v>
      </c>
      <c r="J54" s="470">
        <v>237</v>
      </c>
      <c r="K54" s="470">
        <v>469</v>
      </c>
      <c r="L54" s="470">
        <v>449</v>
      </c>
      <c r="M54" s="470">
        <v>323</v>
      </c>
      <c r="N54" s="470">
        <v>537</v>
      </c>
      <c r="O54" s="470">
        <v>214</v>
      </c>
      <c r="P54" s="470">
        <v>488</v>
      </c>
      <c r="Q54" s="470">
        <v>0</v>
      </c>
      <c r="R54" s="470">
        <v>0</v>
      </c>
      <c r="S54" s="470">
        <v>0</v>
      </c>
      <c r="T54" s="470">
        <v>0</v>
      </c>
      <c r="U54" s="469">
        <f t="shared" si="7"/>
        <v>1914</v>
      </c>
      <c r="V54" s="471">
        <f t="shared" si="7"/>
        <v>2339</v>
      </c>
      <c r="W54" s="1"/>
      <c r="X54" s="1"/>
    </row>
    <row r="55" spans="1:24" ht="18" customHeight="1" x14ac:dyDescent="0.35">
      <c r="A55" s="334"/>
      <c r="B55" s="215" t="s">
        <v>74</v>
      </c>
      <c r="C55" s="469">
        <v>11</v>
      </c>
      <c r="D55" s="470">
        <v>26</v>
      </c>
      <c r="E55" s="470">
        <v>28</v>
      </c>
      <c r="F55" s="470">
        <v>48</v>
      </c>
      <c r="G55" s="470">
        <v>26</v>
      </c>
      <c r="H55" s="470">
        <v>47</v>
      </c>
      <c r="I55" s="470">
        <v>146</v>
      </c>
      <c r="J55" s="470">
        <v>190</v>
      </c>
      <c r="K55" s="470">
        <v>266</v>
      </c>
      <c r="L55" s="470">
        <v>155</v>
      </c>
      <c r="M55" s="470">
        <v>46</v>
      </c>
      <c r="N55" s="470">
        <v>95</v>
      </c>
      <c r="O55" s="470">
        <v>13</v>
      </c>
      <c r="P55" s="470">
        <v>45</v>
      </c>
      <c r="Q55" s="470">
        <v>0</v>
      </c>
      <c r="R55" s="470">
        <v>0</v>
      </c>
      <c r="S55" s="470">
        <v>0</v>
      </c>
      <c r="T55" s="470">
        <v>0</v>
      </c>
      <c r="U55" s="469">
        <f t="shared" si="7"/>
        <v>536</v>
      </c>
      <c r="V55" s="471">
        <f t="shared" si="7"/>
        <v>606</v>
      </c>
      <c r="W55" s="1"/>
      <c r="X55" s="1"/>
    </row>
    <row r="56" spans="1:24" s="257" customFormat="1" ht="24" customHeight="1" x14ac:dyDescent="0.35">
      <c r="A56" s="218" t="s">
        <v>75</v>
      </c>
      <c r="B56" s="333"/>
      <c r="C56" s="474">
        <f>SUM(C57:C61)</f>
        <v>100</v>
      </c>
      <c r="D56" s="474">
        <f t="shared" ref="D56:T56" si="13">SUM(D57:D61)</f>
        <v>141</v>
      </c>
      <c r="E56" s="474">
        <f t="shared" si="13"/>
        <v>94</v>
      </c>
      <c r="F56" s="474">
        <f t="shared" si="13"/>
        <v>231</v>
      </c>
      <c r="G56" s="474">
        <f t="shared" si="13"/>
        <v>128</v>
      </c>
      <c r="H56" s="474">
        <f t="shared" si="13"/>
        <v>312</v>
      </c>
      <c r="I56" s="474">
        <f t="shared" si="13"/>
        <v>411</v>
      </c>
      <c r="J56" s="474">
        <f t="shared" si="13"/>
        <v>389</v>
      </c>
      <c r="K56" s="474">
        <f t="shared" si="13"/>
        <v>572</v>
      </c>
      <c r="L56" s="474">
        <f t="shared" si="13"/>
        <v>638</v>
      </c>
      <c r="M56" s="474">
        <f t="shared" si="13"/>
        <v>196</v>
      </c>
      <c r="N56" s="474">
        <f t="shared" si="13"/>
        <v>339</v>
      </c>
      <c r="O56" s="474">
        <f t="shared" si="13"/>
        <v>80</v>
      </c>
      <c r="P56" s="474">
        <f t="shared" si="13"/>
        <v>201</v>
      </c>
      <c r="Q56" s="474">
        <f t="shared" si="13"/>
        <v>54</v>
      </c>
      <c r="R56" s="474">
        <f t="shared" si="13"/>
        <v>231</v>
      </c>
      <c r="S56" s="474">
        <f t="shared" si="13"/>
        <v>13</v>
      </c>
      <c r="T56" s="474">
        <f t="shared" si="13"/>
        <v>9</v>
      </c>
      <c r="U56" s="474">
        <f t="shared" si="7"/>
        <v>1648</v>
      </c>
      <c r="V56" s="475">
        <f t="shared" si="7"/>
        <v>2491</v>
      </c>
    </row>
    <row r="57" spans="1:24" ht="18" customHeight="1" x14ac:dyDescent="0.35">
      <c r="A57" s="334"/>
      <c r="B57" s="215" t="s">
        <v>76</v>
      </c>
      <c r="C57" s="469">
        <v>16</v>
      </c>
      <c r="D57" s="470">
        <v>17</v>
      </c>
      <c r="E57" s="470">
        <v>17</v>
      </c>
      <c r="F57" s="470">
        <v>23</v>
      </c>
      <c r="G57" s="470">
        <v>31</v>
      </c>
      <c r="H57" s="470">
        <v>51</v>
      </c>
      <c r="I57" s="470">
        <v>62</v>
      </c>
      <c r="J57" s="470">
        <v>70</v>
      </c>
      <c r="K57" s="470">
        <v>46</v>
      </c>
      <c r="L57" s="470">
        <v>87</v>
      </c>
      <c r="M57" s="470">
        <v>45</v>
      </c>
      <c r="N57" s="470">
        <v>60</v>
      </c>
      <c r="O57" s="470">
        <v>56</v>
      </c>
      <c r="P57" s="470">
        <v>138</v>
      </c>
      <c r="Q57" s="470">
        <v>21</v>
      </c>
      <c r="R57" s="470">
        <v>72</v>
      </c>
      <c r="S57" s="470">
        <v>0</v>
      </c>
      <c r="T57" s="470">
        <v>0</v>
      </c>
      <c r="U57" s="469">
        <f t="shared" si="7"/>
        <v>294</v>
      </c>
      <c r="V57" s="471">
        <f t="shared" si="7"/>
        <v>518</v>
      </c>
      <c r="W57" s="1"/>
      <c r="X57" s="1"/>
    </row>
    <row r="58" spans="1:24" ht="18" customHeight="1" x14ac:dyDescent="0.35">
      <c r="A58" s="334"/>
      <c r="B58" s="215" t="s">
        <v>77</v>
      </c>
      <c r="C58" s="469">
        <v>15</v>
      </c>
      <c r="D58" s="470">
        <v>35</v>
      </c>
      <c r="E58" s="470">
        <v>11</v>
      </c>
      <c r="F58" s="470">
        <v>56</v>
      </c>
      <c r="G58" s="470">
        <v>29</v>
      </c>
      <c r="H58" s="470">
        <v>58</v>
      </c>
      <c r="I58" s="470">
        <v>53</v>
      </c>
      <c r="J58" s="470">
        <v>78</v>
      </c>
      <c r="K58" s="470">
        <v>168</v>
      </c>
      <c r="L58" s="470">
        <v>137</v>
      </c>
      <c r="M58" s="470">
        <v>5</v>
      </c>
      <c r="N58" s="470">
        <v>24</v>
      </c>
      <c r="O58" s="470">
        <v>11</v>
      </c>
      <c r="P58" s="470">
        <v>26</v>
      </c>
      <c r="Q58" s="470">
        <v>0</v>
      </c>
      <c r="R58" s="470">
        <v>0</v>
      </c>
      <c r="S58" s="470">
        <v>0</v>
      </c>
      <c r="T58" s="470">
        <v>0</v>
      </c>
      <c r="U58" s="469">
        <f t="shared" si="7"/>
        <v>292</v>
      </c>
      <c r="V58" s="471">
        <f t="shared" si="7"/>
        <v>414</v>
      </c>
      <c r="W58" s="1"/>
      <c r="X58" s="1"/>
    </row>
    <row r="59" spans="1:24" ht="18" customHeight="1" x14ac:dyDescent="0.35">
      <c r="A59" s="334"/>
      <c r="B59" s="215" t="s">
        <v>78</v>
      </c>
      <c r="C59" s="469">
        <v>23</v>
      </c>
      <c r="D59" s="470">
        <v>27</v>
      </c>
      <c r="E59" s="470">
        <v>16</v>
      </c>
      <c r="F59" s="470">
        <v>18</v>
      </c>
      <c r="G59" s="470">
        <v>11</v>
      </c>
      <c r="H59" s="470">
        <v>63</v>
      </c>
      <c r="I59" s="470">
        <v>141</v>
      </c>
      <c r="J59" s="470">
        <v>54</v>
      </c>
      <c r="K59" s="470">
        <v>92</v>
      </c>
      <c r="L59" s="470">
        <v>116</v>
      </c>
      <c r="M59" s="470">
        <v>39</v>
      </c>
      <c r="N59" s="470">
        <v>151</v>
      </c>
      <c r="O59" s="470">
        <v>3</v>
      </c>
      <c r="P59" s="470">
        <v>12</v>
      </c>
      <c r="Q59" s="470">
        <v>11</v>
      </c>
      <c r="R59" s="470">
        <v>68</v>
      </c>
      <c r="S59" s="470">
        <v>13</v>
      </c>
      <c r="T59" s="470">
        <v>9</v>
      </c>
      <c r="U59" s="469">
        <f t="shared" si="7"/>
        <v>349</v>
      </c>
      <c r="V59" s="471">
        <f t="shared" si="7"/>
        <v>518</v>
      </c>
      <c r="W59" s="1"/>
      <c r="X59" s="1"/>
    </row>
    <row r="60" spans="1:24" s="257" customFormat="1" ht="18" customHeight="1" x14ac:dyDescent="0.35">
      <c r="A60" s="334"/>
      <c r="B60" s="215" t="s">
        <v>79</v>
      </c>
      <c r="C60" s="469">
        <v>28</v>
      </c>
      <c r="D60" s="470">
        <v>32</v>
      </c>
      <c r="E60" s="470">
        <v>25</v>
      </c>
      <c r="F60" s="470">
        <v>50</v>
      </c>
      <c r="G60" s="470">
        <v>31</v>
      </c>
      <c r="H60" s="470">
        <v>61</v>
      </c>
      <c r="I60" s="470">
        <v>62</v>
      </c>
      <c r="J60" s="470">
        <v>112</v>
      </c>
      <c r="K60" s="470">
        <v>139</v>
      </c>
      <c r="L60" s="470">
        <v>192</v>
      </c>
      <c r="M60" s="470">
        <v>63</v>
      </c>
      <c r="N60" s="470">
        <v>37</v>
      </c>
      <c r="O60" s="470">
        <v>10</v>
      </c>
      <c r="P60" s="470">
        <v>25</v>
      </c>
      <c r="Q60" s="470">
        <v>22</v>
      </c>
      <c r="R60" s="470">
        <v>91</v>
      </c>
      <c r="S60" s="470">
        <v>0</v>
      </c>
      <c r="T60" s="470">
        <v>0</v>
      </c>
      <c r="U60" s="469">
        <f t="shared" si="7"/>
        <v>380</v>
      </c>
      <c r="V60" s="471">
        <f t="shared" si="7"/>
        <v>600</v>
      </c>
    </row>
    <row r="61" spans="1:24" ht="18" customHeight="1" x14ac:dyDescent="0.35">
      <c r="A61" s="334"/>
      <c r="B61" s="215" t="s">
        <v>80</v>
      </c>
      <c r="C61" s="469">
        <v>18</v>
      </c>
      <c r="D61" s="470">
        <v>30</v>
      </c>
      <c r="E61" s="470">
        <v>25</v>
      </c>
      <c r="F61" s="470">
        <v>84</v>
      </c>
      <c r="G61" s="470">
        <v>26</v>
      </c>
      <c r="H61" s="470">
        <v>79</v>
      </c>
      <c r="I61" s="470">
        <v>93</v>
      </c>
      <c r="J61" s="470">
        <v>75</v>
      </c>
      <c r="K61" s="470">
        <v>127</v>
      </c>
      <c r="L61" s="470">
        <v>106</v>
      </c>
      <c r="M61" s="470">
        <v>44</v>
      </c>
      <c r="N61" s="470">
        <v>67</v>
      </c>
      <c r="O61" s="470">
        <v>0</v>
      </c>
      <c r="P61" s="470">
        <v>0</v>
      </c>
      <c r="Q61" s="470">
        <v>0</v>
      </c>
      <c r="R61" s="470">
        <v>0</v>
      </c>
      <c r="S61" s="470">
        <v>0</v>
      </c>
      <c r="T61" s="470">
        <v>0</v>
      </c>
      <c r="U61" s="469">
        <f t="shared" si="7"/>
        <v>333</v>
      </c>
      <c r="V61" s="471">
        <f t="shared" si="7"/>
        <v>441</v>
      </c>
      <c r="W61" s="1"/>
      <c r="X61" s="1"/>
    </row>
    <row r="62" spans="1:24" ht="24" customHeight="1" x14ac:dyDescent="0.35">
      <c r="A62" s="218" t="s">
        <v>81</v>
      </c>
      <c r="B62" s="333"/>
      <c r="C62" s="474">
        <f>SUM(C63:C65)</f>
        <v>129</v>
      </c>
      <c r="D62" s="474">
        <f t="shared" ref="D62:T62" si="14">SUM(D63:D65)</f>
        <v>159</v>
      </c>
      <c r="E62" s="474">
        <f t="shared" si="14"/>
        <v>142</v>
      </c>
      <c r="F62" s="474">
        <f t="shared" si="14"/>
        <v>251</v>
      </c>
      <c r="G62" s="474">
        <f t="shared" si="14"/>
        <v>210</v>
      </c>
      <c r="H62" s="474">
        <f t="shared" si="14"/>
        <v>295</v>
      </c>
      <c r="I62" s="474">
        <f t="shared" si="14"/>
        <v>851</v>
      </c>
      <c r="J62" s="474">
        <f t="shared" si="14"/>
        <v>427</v>
      </c>
      <c r="K62" s="474">
        <f t="shared" si="14"/>
        <v>863</v>
      </c>
      <c r="L62" s="474">
        <f t="shared" si="14"/>
        <v>571</v>
      </c>
      <c r="M62" s="474">
        <f t="shared" si="14"/>
        <v>801</v>
      </c>
      <c r="N62" s="474">
        <f t="shared" si="14"/>
        <v>406</v>
      </c>
      <c r="O62" s="474">
        <f t="shared" si="14"/>
        <v>414</v>
      </c>
      <c r="P62" s="474">
        <f t="shared" si="14"/>
        <v>318</v>
      </c>
      <c r="Q62" s="474">
        <f t="shared" si="14"/>
        <v>194</v>
      </c>
      <c r="R62" s="474">
        <f t="shared" si="14"/>
        <v>129</v>
      </c>
      <c r="S62" s="474">
        <f t="shared" si="14"/>
        <v>228</v>
      </c>
      <c r="T62" s="474">
        <f t="shared" si="14"/>
        <v>19</v>
      </c>
      <c r="U62" s="474">
        <f t="shared" si="7"/>
        <v>3832</v>
      </c>
      <c r="V62" s="475">
        <f t="shared" si="7"/>
        <v>2575</v>
      </c>
      <c r="W62" s="1"/>
      <c r="X62" s="1"/>
    </row>
    <row r="63" spans="1:24" ht="18" customHeight="1" x14ac:dyDescent="0.35">
      <c r="A63" s="334"/>
      <c r="B63" s="215" t="s">
        <v>82</v>
      </c>
      <c r="C63" s="469">
        <v>29</v>
      </c>
      <c r="D63" s="470">
        <v>32</v>
      </c>
      <c r="E63" s="470">
        <v>33</v>
      </c>
      <c r="F63" s="470">
        <v>75</v>
      </c>
      <c r="G63" s="470">
        <v>66</v>
      </c>
      <c r="H63" s="470">
        <v>81</v>
      </c>
      <c r="I63" s="470">
        <v>244</v>
      </c>
      <c r="J63" s="470">
        <v>138</v>
      </c>
      <c r="K63" s="470">
        <v>321</v>
      </c>
      <c r="L63" s="470">
        <v>163</v>
      </c>
      <c r="M63" s="470">
        <v>131</v>
      </c>
      <c r="N63" s="470">
        <v>105</v>
      </c>
      <c r="O63" s="470">
        <v>0</v>
      </c>
      <c r="P63" s="470">
        <v>0</v>
      </c>
      <c r="Q63" s="470">
        <v>0</v>
      </c>
      <c r="R63" s="470">
        <v>0</v>
      </c>
      <c r="S63" s="470">
        <v>0</v>
      </c>
      <c r="T63" s="470">
        <v>0</v>
      </c>
      <c r="U63" s="469">
        <f t="shared" si="7"/>
        <v>824</v>
      </c>
      <c r="V63" s="471">
        <f t="shared" si="7"/>
        <v>594</v>
      </c>
      <c r="W63" s="1"/>
      <c r="X63" s="1"/>
    </row>
    <row r="64" spans="1:24" ht="18" customHeight="1" x14ac:dyDescent="0.35">
      <c r="A64" s="334"/>
      <c r="B64" s="215" t="s">
        <v>81</v>
      </c>
      <c r="C64" s="469">
        <v>80</v>
      </c>
      <c r="D64" s="470">
        <v>89</v>
      </c>
      <c r="E64" s="470">
        <v>95</v>
      </c>
      <c r="F64" s="470">
        <v>138</v>
      </c>
      <c r="G64" s="470">
        <v>99</v>
      </c>
      <c r="H64" s="470">
        <v>189</v>
      </c>
      <c r="I64" s="470">
        <v>371</v>
      </c>
      <c r="J64" s="470">
        <v>258</v>
      </c>
      <c r="K64" s="470">
        <v>368</v>
      </c>
      <c r="L64" s="470">
        <v>252</v>
      </c>
      <c r="M64" s="470">
        <v>527</v>
      </c>
      <c r="N64" s="470">
        <v>236</v>
      </c>
      <c r="O64" s="470">
        <v>414</v>
      </c>
      <c r="P64" s="470">
        <v>318</v>
      </c>
      <c r="Q64" s="470">
        <v>194</v>
      </c>
      <c r="R64" s="470">
        <v>129</v>
      </c>
      <c r="S64" s="470">
        <v>227</v>
      </c>
      <c r="T64" s="470">
        <v>18</v>
      </c>
      <c r="U64" s="469">
        <f t="shared" si="7"/>
        <v>2375</v>
      </c>
      <c r="V64" s="471">
        <f t="shared" si="7"/>
        <v>1627</v>
      </c>
      <c r="W64" s="1"/>
      <c r="X64" s="1"/>
    </row>
    <row r="65" spans="1:24" ht="18" customHeight="1" x14ac:dyDescent="0.35">
      <c r="A65" s="334"/>
      <c r="B65" s="215" t="s">
        <v>83</v>
      </c>
      <c r="C65" s="469">
        <v>20</v>
      </c>
      <c r="D65" s="470">
        <v>38</v>
      </c>
      <c r="E65" s="470">
        <v>14</v>
      </c>
      <c r="F65" s="470">
        <v>38</v>
      </c>
      <c r="G65" s="470">
        <v>45</v>
      </c>
      <c r="H65" s="470">
        <v>25</v>
      </c>
      <c r="I65" s="470">
        <v>236</v>
      </c>
      <c r="J65" s="470">
        <v>31</v>
      </c>
      <c r="K65" s="470">
        <v>174</v>
      </c>
      <c r="L65" s="470">
        <v>156</v>
      </c>
      <c r="M65" s="470">
        <v>143</v>
      </c>
      <c r="N65" s="470">
        <v>65</v>
      </c>
      <c r="O65" s="470">
        <v>0</v>
      </c>
      <c r="P65" s="470">
        <v>0</v>
      </c>
      <c r="Q65" s="470">
        <v>0</v>
      </c>
      <c r="R65" s="470">
        <v>0</v>
      </c>
      <c r="S65" s="470">
        <v>1</v>
      </c>
      <c r="T65" s="470">
        <v>1</v>
      </c>
      <c r="U65" s="469">
        <f t="shared" si="7"/>
        <v>633</v>
      </c>
      <c r="V65" s="471">
        <f t="shared" si="7"/>
        <v>354</v>
      </c>
      <c r="W65" s="1"/>
      <c r="X65" s="1"/>
    </row>
    <row r="66" spans="1:24" ht="42" customHeight="1" x14ac:dyDescent="0.35">
      <c r="A66" s="560" t="s">
        <v>252</v>
      </c>
      <c r="B66" s="561"/>
      <c r="C66" s="474">
        <v>0</v>
      </c>
      <c r="D66" s="474">
        <v>0</v>
      </c>
      <c r="E66" s="474">
        <v>0</v>
      </c>
      <c r="F66" s="474">
        <v>0</v>
      </c>
      <c r="G66" s="474">
        <v>0</v>
      </c>
      <c r="H66" s="474">
        <v>0</v>
      </c>
      <c r="I66" s="474">
        <v>0</v>
      </c>
      <c r="J66" s="474">
        <v>0</v>
      </c>
      <c r="K66" s="474">
        <v>0</v>
      </c>
      <c r="L66" s="474">
        <v>0</v>
      </c>
      <c r="M66" s="474">
        <v>0</v>
      </c>
      <c r="N66" s="474">
        <v>0</v>
      </c>
      <c r="O66" s="474">
        <v>0</v>
      </c>
      <c r="P66" s="474">
        <v>0</v>
      </c>
      <c r="Q66" s="474">
        <v>0</v>
      </c>
      <c r="R66" s="474">
        <v>0</v>
      </c>
      <c r="S66" s="474">
        <v>0</v>
      </c>
      <c r="T66" s="474">
        <v>0</v>
      </c>
      <c r="U66" s="474">
        <f t="shared" si="7"/>
        <v>0</v>
      </c>
      <c r="V66" s="475">
        <f t="shared" si="7"/>
        <v>0</v>
      </c>
      <c r="W66" s="1"/>
      <c r="X66" s="1"/>
    </row>
    <row r="67" spans="1:24" ht="42" customHeight="1" x14ac:dyDescent="0.35">
      <c r="A67" s="560" t="s">
        <v>260</v>
      </c>
      <c r="B67" s="561"/>
      <c r="C67" s="474">
        <v>66</v>
      </c>
      <c r="D67" s="474">
        <v>124</v>
      </c>
      <c r="E67" s="474">
        <v>76</v>
      </c>
      <c r="F67" s="474">
        <v>192</v>
      </c>
      <c r="G67" s="474">
        <v>184</v>
      </c>
      <c r="H67" s="474">
        <v>312</v>
      </c>
      <c r="I67" s="474">
        <v>582</v>
      </c>
      <c r="J67" s="474">
        <v>237</v>
      </c>
      <c r="K67" s="474">
        <v>469</v>
      </c>
      <c r="L67" s="474">
        <v>449</v>
      </c>
      <c r="M67" s="474">
        <v>323</v>
      </c>
      <c r="N67" s="474">
        <v>537</v>
      </c>
      <c r="O67" s="474">
        <v>214</v>
      </c>
      <c r="P67" s="474">
        <v>488</v>
      </c>
      <c r="Q67" s="474">
        <v>0</v>
      </c>
      <c r="R67" s="474">
        <v>0</v>
      </c>
      <c r="S67" s="474">
        <v>0</v>
      </c>
      <c r="T67" s="474">
        <v>0</v>
      </c>
      <c r="U67" s="474">
        <f t="shared" ref="U67:V67" si="15">C67+E67+G67+I67+K67+M67+O67+Q67+S67</f>
        <v>1914</v>
      </c>
      <c r="V67" s="475">
        <f t="shared" si="15"/>
        <v>2339</v>
      </c>
      <c r="W67" s="1"/>
      <c r="X67" s="1"/>
    </row>
    <row r="68" spans="1:24" s="257" customFormat="1" ht="8.25" customHeight="1" x14ac:dyDescent="0.25">
      <c r="A68" s="334"/>
      <c r="B68" s="333"/>
      <c r="C68" s="337"/>
      <c r="D68" s="338"/>
      <c r="E68" s="338"/>
      <c r="F68" s="338"/>
      <c r="G68" s="338"/>
      <c r="H68" s="338"/>
      <c r="I68" s="338"/>
      <c r="J68" s="338"/>
      <c r="K68" s="338"/>
      <c r="L68" s="338"/>
      <c r="M68" s="338"/>
      <c r="N68" s="338"/>
      <c r="O68" s="338"/>
      <c r="P68" s="338"/>
      <c r="Q68" s="338"/>
      <c r="R68" s="338"/>
      <c r="S68" s="338"/>
      <c r="T68" s="338"/>
      <c r="U68" s="337"/>
      <c r="V68" s="339"/>
    </row>
    <row r="69" spans="1:24" s="257" customFormat="1" ht="33.9" customHeight="1" thickBot="1" x14ac:dyDescent="0.3">
      <c r="A69" s="226" t="s">
        <v>84</v>
      </c>
      <c r="B69" s="340"/>
      <c r="C69" s="341">
        <f t="shared" ref="C69:T69" si="16">C9+C11+C40</f>
        <v>2363</v>
      </c>
      <c r="D69" s="341">
        <f t="shared" si="16"/>
        <v>5125</v>
      </c>
      <c r="E69" s="341">
        <f t="shared" si="16"/>
        <v>3345</v>
      </c>
      <c r="F69" s="341">
        <f t="shared" si="16"/>
        <v>6715</v>
      </c>
      <c r="G69" s="341">
        <f t="shared" si="16"/>
        <v>4800</v>
      </c>
      <c r="H69" s="341">
        <f t="shared" si="16"/>
        <v>6917</v>
      </c>
      <c r="I69" s="341">
        <f t="shared" si="16"/>
        <v>12255</v>
      </c>
      <c r="J69" s="341">
        <f t="shared" si="16"/>
        <v>9730</v>
      </c>
      <c r="K69" s="341">
        <f t="shared" si="16"/>
        <v>12475</v>
      </c>
      <c r="L69" s="341">
        <f t="shared" si="16"/>
        <v>10213</v>
      </c>
      <c r="M69" s="341">
        <f t="shared" si="16"/>
        <v>11549</v>
      </c>
      <c r="N69" s="341">
        <f t="shared" si="16"/>
        <v>11340</v>
      </c>
      <c r="O69" s="341">
        <f t="shared" si="16"/>
        <v>12199</v>
      </c>
      <c r="P69" s="341">
        <f t="shared" si="16"/>
        <v>6781</v>
      </c>
      <c r="Q69" s="341">
        <f t="shared" si="16"/>
        <v>4275</v>
      </c>
      <c r="R69" s="341">
        <f t="shared" si="16"/>
        <v>2922</v>
      </c>
      <c r="S69" s="341">
        <f t="shared" si="16"/>
        <v>9290</v>
      </c>
      <c r="T69" s="341">
        <f t="shared" si="16"/>
        <v>4072</v>
      </c>
      <c r="U69" s="341">
        <f t="shared" ref="U69:V69" si="17">C69+E69+G69+I69+K69+M69+O69+Q69+S69</f>
        <v>72551</v>
      </c>
      <c r="V69" s="419">
        <f t="shared" si="17"/>
        <v>63815</v>
      </c>
    </row>
    <row r="70" spans="1:24" s="257" customFormat="1" ht="18" customHeight="1" x14ac:dyDescent="0.35">
      <c r="A70" s="355" t="s">
        <v>253</v>
      </c>
      <c r="B70" s="344"/>
      <c r="C70" s="342"/>
      <c r="D70" s="342"/>
      <c r="E70" s="342"/>
      <c r="F70" s="342"/>
      <c r="G70" s="342"/>
      <c r="H70" s="342"/>
      <c r="I70" s="342"/>
      <c r="J70" s="342"/>
      <c r="K70" s="342"/>
      <c r="L70" s="342"/>
      <c r="M70" s="342"/>
      <c r="N70" s="342"/>
      <c r="O70" s="342"/>
      <c r="P70" s="342"/>
      <c r="Q70" s="342"/>
      <c r="R70" s="342"/>
      <c r="S70" s="342"/>
      <c r="T70" s="342"/>
      <c r="U70" s="342"/>
    </row>
    <row r="71" spans="1:24" s="257" customFormat="1" ht="29.4" customHeight="1" x14ac:dyDescent="0.25">
      <c r="A71" s="275"/>
      <c r="B71" s="276"/>
      <c r="C71" s="124"/>
      <c r="D71" s="124"/>
      <c r="E71" s="124"/>
      <c r="F71" s="124"/>
      <c r="G71" s="124"/>
      <c r="H71" s="124"/>
      <c r="I71" s="124"/>
      <c r="J71" s="124"/>
      <c r="K71" s="124"/>
      <c r="L71" s="124"/>
      <c r="M71" s="124"/>
      <c r="N71" s="124"/>
      <c r="O71" s="124"/>
      <c r="P71" s="124"/>
      <c r="Q71" s="124"/>
      <c r="R71" s="124"/>
      <c r="S71" s="124"/>
      <c r="T71" s="124"/>
      <c r="U71" s="124"/>
    </row>
    <row r="72" spans="1:24" ht="18" customHeight="1" x14ac:dyDescent="0.25">
      <c r="V72" s="1"/>
      <c r="W72" s="1"/>
      <c r="X72" s="1"/>
    </row>
    <row r="73" spans="1:24" ht="18" customHeight="1" x14ac:dyDescent="0.25">
      <c r="V73" s="1"/>
      <c r="W73" s="1"/>
      <c r="X73" s="1"/>
    </row>
    <row r="74" spans="1:24" ht="18" customHeight="1" x14ac:dyDescent="0.25">
      <c r="V74" s="1"/>
      <c r="W74" s="1"/>
      <c r="X74" s="1"/>
    </row>
    <row r="75" spans="1:24" ht="18" customHeight="1" x14ac:dyDescent="0.25">
      <c r="V75" s="1"/>
      <c r="W75" s="1"/>
      <c r="X75" s="1"/>
    </row>
    <row r="76" spans="1:24" s="257" customFormat="1" ht="29.4" customHeight="1" x14ac:dyDescent="0.25">
      <c r="A76" s="275"/>
      <c r="B76" s="276"/>
      <c r="C76" s="124"/>
      <c r="D76" s="124"/>
      <c r="E76" s="124"/>
      <c r="F76" s="124"/>
      <c r="G76" s="124"/>
      <c r="H76" s="124"/>
      <c r="I76" s="124"/>
      <c r="J76" s="124"/>
      <c r="K76" s="124"/>
      <c r="L76" s="124"/>
      <c r="M76" s="124"/>
      <c r="N76" s="124"/>
      <c r="O76" s="124"/>
      <c r="P76" s="124"/>
      <c r="Q76" s="124"/>
      <c r="R76" s="124"/>
      <c r="S76" s="124"/>
      <c r="T76" s="124"/>
      <c r="U76" s="124"/>
    </row>
    <row r="77" spans="1:24" s="257" customFormat="1" ht="29.4" customHeight="1" x14ac:dyDescent="0.25">
      <c r="A77" s="275"/>
      <c r="B77" s="276"/>
      <c r="C77" s="124"/>
      <c r="D77" s="124"/>
      <c r="E77" s="124"/>
      <c r="F77" s="124"/>
      <c r="G77" s="124"/>
      <c r="H77" s="124"/>
      <c r="I77" s="124"/>
      <c r="J77" s="124"/>
      <c r="K77" s="124"/>
      <c r="L77" s="124"/>
      <c r="M77" s="124"/>
      <c r="N77" s="124"/>
      <c r="O77" s="124"/>
      <c r="P77" s="124"/>
      <c r="Q77" s="124"/>
      <c r="R77" s="124"/>
      <c r="S77" s="124"/>
      <c r="T77" s="124"/>
      <c r="U77" s="124"/>
    </row>
    <row r="78" spans="1:24" s="257" customFormat="1" ht="29.4" customHeight="1" x14ac:dyDescent="0.25">
      <c r="A78" s="275"/>
      <c r="B78" s="276"/>
      <c r="C78" s="124"/>
      <c r="D78" s="124"/>
      <c r="E78" s="124"/>
      <c r="F78" s="124"/>
      <c r="G78" s="124"/>
      <c r="H78" s="124"/>
      <c r="I78" s="124"/>
      <c r="J78" s="124"/>
      <c r="K78" s="124"/>
      <c r="L78" s="124"/>
      <c r="M78" s="124"/>
      <c r="N78" s="124"/>
      <c r="O78" s="124"/>
      <c r="P78" s="124"/>
      <c r="Q78" s="124"/>
      <c r="R78" s="124"/>
      <c r="S78" s="124"/>
      <c r="T78" s="124"/>
      <c r="U78" s="124"/>
    </row>
    <row r="79" spans="1:24" s="343" customFormat="1" ht="29.4" customHeight="1" x14ac:dyDescent="0.25">
      <c r="A79" s="275"/>
      <c r="B79" s="276"/>
      <c r="C79" s="124"/>
      <c r="D79" s="124"/>
      <c r="E79" s="124"/>
      <c r="F79" s="124"/>
      <c r="G79" s="124"/>
      <c r="H79" s="124"/>
      <c r="I79" s="124"/>
      <c r="J79" s="124"/>
      <c r="K79" s="124"/>
      <c r="L79" s="124"/>
      <c r="M79" s="124"/>
      <c r="N79" s="124"/>
      <c r="O79" s="124"/>
      <c r="P79" s="124"/>
      <c r="Q79" s="124"/>
      <c r="R79" s="124"/>
      <c r="S79" s="124"/>
      <c r="T79" s="124"/>
      <c r="U79" s="124"/>
    </row>
    <row r="80" spans="1:24" s="119" customFormat="1" ht="21" customHeight="1" x14ac:dyDescent="0.3">
      <c r="A80" s="275"/>
      <c r="B80" s="276"/>
      <c r="C80" s="124"/>
      <c r="D80" s="124"/>
      <c r="E80" s="124"/>
      <c r="F80" s="124"/>
      <c r="G80" s="124"/>
      <c r="H80" s="124"/>
      <c r="I80" s="124"/>
      <c r="J80" s="124"/>
      <c r="K80" s="124"/>
      <c r="L80" s="124"/>
      <c r="M80" s="124"/>
      <c r="N80" s="124"/>
      <c r="O80" s="124"/>
      <c r="P80" s="124"/>
      <c r="Q80" s="124"/>
      <c r="R80" s="124"/>
      <c r="S80" s="124"/>
      <c r="T80" s="124"/>
      <c r="U80" s="124"/>
    </row>
    <row r="81" spans="22:24" x14ac:dyDescent="0.25">
      <c r="V81" s="1"/>
      <c r="W81" s="1"/>
      <c r="X81" s="1"/>
    </row>
    <row r="84" spans="22:24" x14ac:dyDescent="0.25">
      <c r="V84" s="1"/>
      <c r="W84" s="1"/>
      <c r="X84" s="1"/>
    </row>
    <row r="85" spans="22:24" x14ac:dyDescent="0.25">
      <c r="V85" s="1"/>
      <c r="W85" s="1"/>
      <c r="X85" s="1"/>
    </row>
    <row r="86" spans="22:24" x14ac:dyDescent="0.25">
      <c r="V86" s="1"/>
      <c r="W86" s="1"/>
      <c r="X86" s="1"/>
    </row>
    <row r="87" spans="22:24" x14ac:dyDescent="0.25">
      <c r="V87" s="1"/>
      <c r="W87" s="1"/>
      <c r="X87" s="1"/>
    </row>
    <row r="88" spans="22:24" x14ac:dyDescent="0.25">
      <c r="V88" s="1"/>
      <c r="W88" s="1"/>
      <c r="X88" s="1"/>
    </row>
    <row r="89" spans="22:24" x14ac:dyDescent="0.25">
      <c r="V89" s="1"/>
      <c r="W89" s="1"/>
      <c r="X89" s="1"/>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21"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E89"/>
  <sheetViews>
    <sheetView view="pageBreakPreview" topLeftCell="G7" zoomScale="78" zoomScaleNormal="70" zoomScaleSheetLayoutView="78" workbookViewId="0">
      <selection sqref="A1:V1"/>
    </sheetView>
  </sheetViews>
  <sheetFormatPr defaultColWidth="26.33203125" defaultRowHeight="13.2" x14ac:dyDescent="0.25"/>
  <cols>
    <col min="1" max="1" width="4.6640625" style="275" customWidth="1"/>
    <col min="2" max="2" width="24.6640625" style="276" customWidth="1"/>
    <col min="3" max="19" width="9.6640625" style="124" customWidth="1"/>
    <col min="20" max="20" width="9.33203125" style="124" customWidth="1"/>
    <col min="21" max="22" width="11.6640625" style="124" bestFit="1" customWidth="1"/>
    <col min="23" max="24" width="26.33203125" style="124" customWidth="1"/>
    <col min="25" max="16384" width="26.33203125" style="1"/>
  </cols>
  <sheetData>
    <row r="1" spans="1:31" s="246" customFormat="1" ht="60" customHeight="1" x14ac:dyDescent="0.25">
      <c r="A1" s="640"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41"/>
      <c r="C1" s="641"/>
      <c r="D1" s="641"/>
      <c r="E1" s="641"/>
      <c r="F1" s="641"/>
      <c r="G1" s="641"/>
      <c r="H1" s="641"/>
      <c r="I1" s="641"/>
      <c r="J1" s="641"/>
      <c r="K1" s="641"/>
      <c r="L1" s="641"/>
      <c r="M1" s="641"/>
      <c r="N1" s="641"/>
      <c r="O1" s="641"/>
      <c r="P1" s="641"/>
      <c r="Q1" s="641"/>
      <c r="R1" s="641"/>
      <c r="S1" s="641"/>
      <c r="T1" s="641"/>
      <c r="U1" s="641"/>
      <c r="V1" s="641"/>
      <c r="W1" s="325"/>
      <c r="X1" s="325"/>
      <c r="Y1" s="325"/>
      <c r="Z1" s="325"/>
      <c r="AA1" s="325"/>
      <c r="AB1" s="325"/>
      <c r="AC1" s="325"/>
      <c r="AD1" s="325"/>
      <c r="AE1" s="325"/>
    </row>
    <row r="2" spans="1:31" s="127" customFormat="1" ht="21.9" customHeight="1" x14ac:dyDescent="0.25">
      <c r="A2" s="642" t="s">
        <v>12</v>
      </c>
      <c r="B2" s="643"/>
      <c r="C2" s="643"/>
      <c r="D2" s="643"/>
      <c r="E2" s="643"/>
      <c r="F2" s="643"/>
      <c r="G2" s="643"/>
      <c r="H2" s="643"/>
      <c r="I2" s="643"/>
      <c r="J2" s="643"/>
      <c r="K2" s="643"/>
      <c r="L2" s="643"/>
      <c r="M2" s="643"/>
      <c r="N2" s="643"/>
      <c r="O2" s="643"/>
      <c r="P2" s="643"/>
      <c r="Q2" s="643"/>
      <c r="R2" s="643"/>
      <c r="S2" s="643"/>
      <c r="T2" s="643"/>
      <c r="U2" s="643"/>
      <c r="V2" s="644"/>
    </row>
    <row r="3" spans="1:31" s="127" customFormat="1" ht="21.9" customHeight="1" x14ac:dyDescent="0.3">
      <c r="A3" s="645" t="s">
        <v>6</v>
      </c>
      <c r="B3" s="646"/>
      <c r="C3" s="646"/>
      <c r="D3" s="646"/>
      <c r="E3" s="646"/>
      <c r="F3" s="646"/>
      <c r="G3" s="646"/>
      <c r="H3" s="646"/>
      <c r="I3" s="646"/>
      <c r="J3" s="646"/>
      <c r="K3" s="646"/>
      <c r="L3" s="646"/>
      <c r="M3" s="646"/>
      <c r="N3" s="646"/>
      <c r="O3" s="646"/>
      <c r="P3" s="646"/>
      <c r="Q3" s="646"/>
      <c r="R3" s="646"/>
      <c r="S3" s="646"/>
      <c r="T3" s="646"/>
      <c r="U3" s="646"/>
      <c r="V3" s="647"/>
    </row>
    <row r="4" spans="1:31" s="247" customFormat="1" ht="12" customHeight="1" x14ac:dyDescent="0.3">
      <c r="C4" s="248"/>
      <c r="D4" s="248"/>
      <c r="E4" s="249"/>
      <c r="F4" s="249"/>
      <c r="G4" s="249"/>
      <c r="H4" s="249"/>
      <c r="I4" s="249"/>
      <c r="J4" s="249"/>
      <c r="K4" s="249"/>
      <c r="L4" s="249"/>
      <c r="M4" s="249"/>
      <c r="N4" s="249"/>
      <c r="O4" s="249"/>
      <c r="P4" s="249"/>
      <c r="Q4" s="249"/>
      <c r="R4" s="249"/>
      <c r="S4" s="249"/>
      <c r="T4" s="249"/>
      <c r="U4" s="249"/>
    </row>
    <row r="5" spans="1:31" s="247" customFormat="1" ht="18.899999999999999" customHeight="1" thickBot="1" x14ac:dyDescent="0.35">
      <c r="A5" s="648" t="s">
        <v>247</v>
      </c>
      <c r="B5" s="649"/>
      <c r="C5" s="250"/>
      <c r="D5" s="250"/>
      <c r="E5" s="251"/>
      <c r="F5" s="251"/>
      <c r="G5" s="251"/>
      <c r="H5" s="251"/>
      <c r="I5" s="251"/>
      <c r="J5" s="251"/>
      <c r="K5" s="251"/>
      <c r="L5" s="251"/>
      <c r="M5" s="251"/>
      <c r="N5" s="251"/>
      <c r="O5" s="251"/>
      <c r="P5" s="251"/>
      <c r="Q5" s="251"/>
      <c r="R5" s="251"/>
      <c r="S5" s="251"/>
      <c r="T5" s="251"/>
      <c r="U5" s="251"/>
    </row>
    <row r="6" spans="1:31" s="247" customFormat="1" ht="27.9" customHeight="1" x14ac:dyDescent="0.3">
      <c r="A6" s="650" t="s">
        <v>32</v>
      </c>
      <c r="B6" s="651"/>
      <c r="C6" s="573" t="s">
        <v>225</v>
      </c>
      <c r="D6" s="656"/>
      <c r="E6" s="656"/>
      <c r="F6" s="656"/>
      <c r="G6" s="656"/>
      <c r="H6" s="656"/>
      <c r="I6" s="656"/>
      <c r="J6" s="656"/>
      <c r="K6" s="656"/>
      <c r="L6" s="656"/>
      <c r="M6" s="656"/>
      <c r="N6" s="656"/>
      <c r="O6" s="656"/>
      <c r="P6" s="656"/>
      <c r="Q6" s="656"/>
      <c r="R6" s="656"/>
      <c r="S6" s="656"/>
      <c r="T6" s="657"/>
      <c r="U6" s="658" t="s">
        <v>11</v>
      </c>
      <c r="V6" s="659"/>
    </row>
    <row r="7" spans="1:31" ht="51" customHeight="1" x14ac:dyDescent="0.25">
      <c r="A7" s="652"/>
      <c r="B7" s="653"/>
      <c r="C7" s="662" t="s">
        <v>19</v>
      </c>
      <c r="D7" s="663"/>
      <c r="E7" s="662" t="s">
        <v>226</v>
      </c>
      <c r="F7" s="663"/>
      <c r="G7" s="662" t="s">
        <v>227</v>
      </c>
      <c r="H7" s="663"/>
      <c r="I7" s="662" t="s">
        <v>228</v>
      </c>
      <c r="J7" s="663"/>
      <c r="K7" s="662" t="s">
        <v>229</v>
      </c>
      <c r="L7" s="663"/>
      <c r="M7" s="662" t="s">
        <v>230</v>
      </c>
      <c r="N7" s="663"/>
      <c r="O7" s="662" t="s">
        <v>231</v>
      </c>
      <c r="P7" s="663"/>
      <c r="Q7" s="662" t="s">
        <v>232</v>
      </c>
      <c r="R7" s="663"/>
      <c r="S7" s="662" t="s">
        <v>233</v>
      </c>
      <c r="T7" s="663"/>
      <c r="U7" s="660"/>
      <c r="V7" s="661"/>
      <c r="W7" s="1"/>
      <c r="X7" s="1"/>
    </row>
    <row r="8" spans="1:31" ht="39.9" customHeight="1" x14ac:dyDescent="0.25">
      <c r="A8" s="654"/>
      <c r="B8" s="655"/>
      <c r="C8" s="326" t="s">
        <v>9</v>
      </c>
      <c r="D8" s="327" t="s">
        <v>10</v>
      </c>
      <c r="E8" s="326" t="s">
        <v>9</v>
      </c>
      <c r="F8" s="327" t="s">
        <v>10</v>
      </c>
      <c r="G8" s="326" t="s">
        <v>9</v>
      </c>
      <c r="H8" s="327" t="s">
        <v>10</v>
      </c>
      <c r="I8" s="326" t="s">
        <v>9</v>
      </c>
      <c r="J8" s="327" t="s">
        <v>10</v>
      </c>
      <c r="K8" s="326" t="s">
        <v>9</v>
      </c>
      <c r="L8" s="327" t="s">
        <v>10</v>
      </c>
      <c r="M8" s="326" t="s">
        <v>9</v>
      </c>
      <c r="N8" s="327" t="s">
        <v>10</v>
      </c>
      <c r="O8" s="326" t="s">
        <v>9</v>
      </c>
      <c r="P8" s="327" t="s">
        <v>10</v>
      </c>
      <c r="Q8" s="326" t="s">
        <v>9</v>
      </c>
      <c r="R8" s="327" t="s">
        <v>10</v>
      </c>
      <c r="S8" s="326" t="s">
        <v>9</v>
      </c>
      <c r="T8" s="328" t="s">
        <v>10</v>
      </c>
      <c r="U8" s="326" t="s">
        <v>9</v>
      </c>
      <c r="V8" s="329" t="s">
        <v>10</v>
      </c>
      <c r="W8" s="1"/>
      <c r="X8" s="1"/>
    </row>
    <row r="9" spans="1:31" s="257" customFormat="1" ht="33" customHeight="1" x14ac:dyDescent="0.35">
      <c r="A9" s="211" t="s">
        <v>196</v>
      </c>
      <c r="B9" s="330"/>
      <c r="C9" s="467">
        <f>C10</f>
        <v>362</v>
      </c>
      <c r="D9" s="467">
        <f t="shared" ref="D9:T9" si="0">D10</f>
        <v>686</v>
      </c>
      <c r="E9" s="467">
        <f t="shared" si="0"/>
        <v>546</v>
      </c>
      <c r="F9" s="467">
        <f t="shared" si="0"/>
        <v>1183</v>
      </c>
      <c r="G9" s="467">
        <f t="shared" si="0"/>
        <v>1036</v>
      </c>
      <c r="H9" s="467">
        <f t="shared" si="0"/>
        <v>2945</v>
      </c>
      <c r="I9" s="467">
        <f t="shared" si="0"/>
        <v>3412</v>
      </c>
      <c r="J9" s="467">
        <f t="shared" si="0"/>
        <v>8743</v>
      </c>
      <c r="K9" s="467">
        <f t="shared" si="0"/>
        <v>3378</v>
      </c>
      <c r="L9" s="467">
        <f t="shared" si="0"/>
        <v>5291</v>
      </c>
      <c r="M9" s="467">
        <f t="shared" si="0"/>
        <v>4210</v>
      </c>
      <c r="N9" s="467">
        <f t="shared" si="0"/>
        <v>6331</v>
      </c>
      <c r="O9" s="467">
        <f t="shared" si="0"/>
        <v>7945</v>
      </c>
      <c r="P9" s="467">
        <f t="shared" si="0"/>
        <v>10617</v>
      </c>
      <c r="Q9" s="467">
        <f t="shared" si="0"/>
        <v>5654</v>
      </c>
      <c r="R9" s="467">
        <f t="shared" si="0"/>
        <v>7739</v>
      </c>
      <c r="S9" s="467">
        <f t="shared" si="0"/>
        <v>19424</v>
      </c>
      <c r="T9" s="467">
        <f t="shared" si="0"/>
        <v>20673</v>
      </c>
      <c r="U9" s="467">
        <f t="shared" ref="U9:V24" si="1">C9+E9+G9+I9+K9+M9+O9+Q9+S9</f>
        <v>45967</v>
      </c>
      <c r="V9" s="468">
        <f t="shared" si="1"/>
        <v>64208</v>
      </c>
      <c r="W9" s="258"/>
    </row>
    <row r="10" spans="1:31" ht="18" customHeight="1" x14ac:dyDescent="0.35">
      <c r="A10" s="331"/>
      <c r="B10" s="308" t="s">
        <v>35</v>
      </c>
      <c r="C10" s="469">
        <v>362</v>
      </c>
      <c r="D10" s="470">
        <v>686</v>
      </c>
      <c r="E10" s="470">
        <v>546</v>
      </c>
      <c r="F10" s="470">
        <v>1183</v>
      </c>
      <c r="G10" s="470">
        <v>1036</v>
      </c>
      <c r="H10" s="470">
        <v>2945</v>
      </c>
      <c r="I10" s="470">
        <v>3412</v>
      </c>
      <c r="J10" s="470">
        <v>8743</v>
      </c>
      <c r="K10" s="470">
        <v>3378</v>
      </c>
      <c r="L10" s="470">
        <v>5291</v>
      </c>
      <c r="M10" s="470">
        <v>4210</v>
      </c>
      <c r="N10" s="470">
        <v>6331</v>
      </c>
      <c r="O10" s="470">
        <v>7945</v>
      </c>
      <c r="P10" s="470">
        <v>10617</v>
      </c>
      <c r="Q10" s="470">
        <v>5654</v>
      </c>
      <c r="R10" s="470">
        <v>7739</v>
      </c>
      <c r="S10" s="470">
        <v>19424</v>
      </c>
      <c r="T10" s="470">
        <v>20673</v>
      </c>
      <c r="U10" s="469">
        <f t="shared" si="1"/>
        <v>45967</v>
      </c>
      <c r="V10" s="471">
        <f t="shared" si="1"/>
        <v>64208</v>
      </c>
      <c r="W10" s="1"/>
      <c r="X10" s="1"/>
    </row>
    <row r="11" spans="1:31" ht="33" customHeight="1" x14ac:dyDescent="0.35">
      <c r="A11" s="211" t="s">
        <v>36</v>
      </c>
      <c r="B11" s="332"/>
      <c r="C11" s="472">
        <f>C12+C16+C19+C23+C30+C39</f>
        <v>697</v>
      </c>
      <c r="D11" s="472">
        <f t="shared" ref="D11:V11" si="2">D12+D16+D19+D23+D30+D39</f>
        <v>1872</v>
      </c>
      <c r="E11" s="472">
        <f t="shared" si="2"/>
        <v>1079</v>
      </c>
      <c r="F11" s="472">
        <f t="shared" si="2"/>
        <v>3391</v>
      </c>
      <c r="G11" s="472">
        <f t="shared" si="2"/>
        <v>2213</v>
      </c>
      <c r="H11" s="472">
        <f t="shared" si="2"/>
        <v>7393</v>
      </c>
      <c r="I11" s="472">
        <f t="shared" si="2"/>
        <v>8512</v>
      </c>
      <c r="J11" s="472">
        <f t="shared" si="2"/>
        <v>27103</v>
      </c>
      <c r="K11" s="472">
        <f t="shared" si="2"/>
        <v>10416</v>
      </c>
      <c r="L11" s="472">
        <f t="shared" si="2"/>
        <v>24963</v>
      </c>
      <c r="M11" s="472">
        <f t="shared" si="2"/>
        <v>11642</v>
      </c>
      <c r="N11" s="472">
        <f t="shared" si="2"/>
        <v>27215</v>
      </c>
      <c r="O11" s="472">
        <f t="shared" si="2"/>
        <v>10520</v>
      </c>
      <c r="P11" s="472">
        <f t="shared" si="2"/>
        <v>14702</v>
      </c>
      <c r="Q11" s="472">
        <f t="shared" si="2"/>
        <v>6648</v>
      </c>
      <c r="R11" s="472">
        <f t="shared" si="2"/>
        <v>10458</v>
      </c>
      <c r="S11" s="472">
        <f t="shared" si="2"/>
        <v>9349</v>
      </c>
      <c r="T11" s="472">
        <f t="shared" si="2"/>
        <v>15015</v>
      </c>
      <c r="U11" s="472">
        <f t="shared" si="2"/>
        <v>61076</v>
      </c>
      <c r="V11" s="473">
        <f t="shared" si="2"/>
        <v>132112</v>
      </c>
      <c r="W11" s="1"/>
      <c r="X11" s="1"/>
    </row>
    <row r="12" spans="1:31" s="257" customFormat="1" ht="24" customHeight="1" x14ac:dyDescent="0.35">
      <c r="A12" s="218" t="s">
        <v>37</v>
      </c>
      <c r="B12" s="333"/>
      <c r="C12" s="474">
        <f>SUM(C13:C15)</f>
        <v>143</v>
      </c>
      <c r="D12" s="474">
        <f t="shared" ref="D12:T12" si="3">SUM(D13:D15)</f>
        <v>437</v>
      </c>
      <c r="E12" s="474">
        <f t="shared" si="3"/>
        <v>244</v>
      </c>
      <c r="F12" s="474">
        <f t="shared" si="3"/>
        <v>827</v>
      </c>
      <c r="G12" s="474">
        <f t="shared" si="3"/>
        <v>475</v>
      </c>
      <c r="H12" s="474">
        <f t="shared" si="3"/>
        <v>1770</v>
      </c>
      <c r="I12" s="474">
        <f t="shared" si="3"/>
        <v>2156</v>
      </c>
      <c r="J12" s="474">
        <f t="shared" si="3"/>
        <v>7809</v>
      </c>
      <c r="K12" s="474">
        <f t="shared" si="3"/>
        <v>2824</v>
      </c>
      <c r="L12" s="474">
        <f t="shared" si="3"/>
        <v>6907</v>
      </c>
      <c r="M12" s="474">
        <f t="shared" si="3"/>
        <v>3621</v>
      </c>
      <c r="N12" s="474">
        <f t="shared" si="3"/>
        <v>8830</v>
      </c>
      <c r="O12" s="474">
        <f t="shared" si="3"/>
        <v>4086</v>
      </c>
      <c r="P12" s="474">
        <f t="shared" si="3"/>
        <v>4628</v>
      </c>
      <c r="Q12" s="474">
        <f t="shared" si="3"/>
        <v>2338</v>
      </c>
      <c r="R12" s="474">
        <f t="shared" si="3"/>
        <v>3352</v>
      </c>
      <c r="S12" s="474">
        <f t="shared" si="3"/>
        <v>2399</v>
      </c>
      <c r="T12" s="474">
        <f t="shared" si="3"/>
        <v>3536</v>
      </c>
      <c r="U12" s="474">
        <f t="shared" si="1"/>
        <v>18286</v>
      </c>
      <c r="V12" s="475">
        <f t="shared" si="1"/>
        <v>38096</v>
      </c>
    </row>
    <row r="13" spans="1:31" s="257" customFormat="1" ht="18" customHeight="1" x14ac:dyDescent="0.35">
      <c r="A13" s="334"/>
      <c r="B13" s="215" t="s">
        <v>37</v>
      </c>
      <c r="C13" s="469">
        <v>83</v>
      </c>
      <c r="D13" s="469">
        <v>236</v>
      </c>
      <c r="E13" s="469">
        <v>122</v>
      </c>
      <c r="F13" s="469">
        <v>382</v>
      </c>
      <c r="G13" s="469">
        <v>294</v>
      </c>
      <c r="H13" s="469">
        <v>1002</v>
      </c>
      <c r="I13" s="469">
        <v>1244</v>
      </c>
      <c r="J13" s="469">
        <v>4718</v>
      </c>
      <c r="K13" s="469">
        <v>1544</v>
      </c>
      <c r="L13" s="469">
        <v>4133</v>
      </c>
      <c r="M13" s="469">
        <v>1602</v>
      </c>
      <c r="N13" s="469">
        <v>4309</v>
      </c>
      <c r="O13" s="469">
        <v>2945</v>
      </c>
      <c r="P13" s="469">
        <v>3125</v>
      </c>
      <c r="Q13" s="469">
        <v>1840</v>
      </c>
      <c r="R13" s="469">
        <v>1705</v>
      </c>
      <c r="S13" s="469">
        <v>2350</v>
      </c>
      <c r="T13" s="469">
        <v>3512</v>
      </c>
      <c r="U13" s="469">
        <f t="shared" si="1"/>
        <v>12024</v>
      </c>
      <c r="V13" s="471">
        <f t="shared" si="1"/>
        <v>23122</v>
      </c>
    </row>
    <row r="14" spans="1:31" ht="18" customHeight="1" x14ac:dyDescent="0.35">
      <c r="A14" s="334"/>
      <c r="B14" s="215" t="s">
        <v>38</v>
      </c>
      <c r="C14" s="469">
        <v>26</v>
      </c>
      <c r="D14" s="469">
        <v>87</v>
      </c>
      <c r="E14" s="469">
        <v>58</v>
      </c>
      <c r="F14" s="469">
        <v>189</v>
      </c>
      <c r="G14" s="469">
        <v>72</v>
      </c>
      <c r="H14" s="469">
        <v>322</v>
      </c>
      <c r="I14" s="469">
        <v>353</v>
      </c>
      <c r="J14" s="469">
        <v>1161</v>
      </c>
      <c r="K14" s="469">
        <v>688</v>
      </c>
      <c r="L14" s="469">
        <v>1261</v>
      </c>
      <c r="M14" s="469">
        <v>966</v>
      </c>
      <c r="N14" s="469">
        <v>2140</v>
      </c>
      <c r="O14" s="469">
        <v>342</v>
      </c>
      <c r="P14" s="469">
        <v>528</v>
      </c>
      <c r="Q14" s="469">
        <v>137</v>
      </c>
      <c r="R14" s="469">
        <v>206</v>
      </c>
      <c r="S14" s="469">
        <v>49</v>
      </c>
      <c r="T14" s="469">
        <v>24</v>
      </c>
      <c r="U14" s="469">
        <f t="shared" si="1"/>
        <v>2691</v>
      </c>
      <c r="V14" s="471">
        <f t="shared" si="1"/>
        <v>5918</v>
      </c>
      <c r="W14" s="1"/>
      <c r="X14" s="1"/>
    </row>
    <row r="15" spans="1:31" ht="18" customHeight="1" x14ac:dyDescent="0.35">
      <c r="A15" s="334"/>
      <c r="B15" s="215" t="s">
        <v>39</v>
      </c>
      <c r="C15" s="469">
        <v>34</v>
      </c>
      <c r="D15" s="469">
        <v>114</v>
      </c>
      <c r="E15" s="469">
        <v>64</v>
      </c>
      <c r="F15" s="469">
        <v>256</v>
      </c>
      <c r="G15" s="469">
        <v>109</v>
      </c>
      <c r="H15" s="469">
        <v>446</v>
      </c>
      <c r="I15" s="469">
        <v>559</v>
      </c>
      <c r="J15" s="469">
        <v>1930</v>
      </c>
      <c r="K15" s="469">
        <v>592</v>
      </c>
      <c r="L15" s="469">
        <v>1513</v>
      </c>
      <c r="M15" s="469">
        <v>1053</v>
      </c>
      <c r="N15" s="469">
        <v>2381</v>
      </c>
      <c r="O15" s="469">
        <v>799</v>
      </c>
      <c r="P15" s="469">
        <v>975</v>
      </c>
      <c r="Q15" s="469">
        <v>361</v>
      </c>
      <c r="R15" s="469">
        <v>1441</v>
      </c>
      <c r="S15" s="469">
        <v>0</v>
      </c>
      <c r="T15" s="469">
        <v>0</v>
      </c>
      <c r="U15" s="469">
        <f t="shared" si="1"/>
        <v>3571</v>
      </c>
      <c r="V15" s="471">
        <f t="shared" si="1"/>
        <v>9056</v>
      </c>
      <c r="W15" s="1"/>
      <c r="X15" s="1"/>
    </row>
    <row r="16" spans="1:31" s="257" customFormat="1" ht="24" customHeight="1" x14ac:dyDescent="0.35">
      <c r="A16" s="218" t="s">
        <v>40</v>
      </c>
      <c r="B16" s="333"/>
      <c r="C16" s="474">
        <f>C17+C18</f>
        <v>105</v>
      </c>
      <c r="D16" s="474">
        <f t="shared" ref="D16:T16" si="4">D17+D18</f>
        <v>272</v>
      </c>
      <c r="E16" s="474">
        <f t="shared" si="4"/>
        <v>112</v>
      </c>
      <c r="F16" s="474">
        <f t="shared" si="4"/>
        <v>459</v>
      </c>
      <c r="G16" s="474">
        <f t="shared" si="4"/>
        <v>407</v>
      </c>
      <c r="H16" s="474">
        <f t="shared" si="4"/>
        <v>1137</v>
      </c>
      <c r="I16" s="474">
        <f t="shared" si="4"/>
        <v>1696</v>
      </c>
      <c r="J16" s="474">
        <f t="shared" si="4"/>
        <v>4541</v>
      </c>
      <c r="K16" s="474">
        <f t="shared" si="4"/>
        <v>1655</v>
      </c>
      <c r="L16" s="474">
        <f t="shared" si="4"/>
        <v>4239</v>
      </c>
      <c r="M16" s="474">
        <f t="shared" si="4"/>
        <v>1542</v>
      </c>
      <c r="N16" s="474">
        <f t="shared" si="4"/>
        <v>2906</v>
      </c>
      <c r="O16" s="474">
        <f t="shared" si="4"/>
        <v>1458</v>
      </c>
      <c r="P16" s="474">
        <f t="shared" si="4"/>
        <v>1625</v>
      </c>
      <c r="Q16" s="474">
        <f t="shared" si="4"/>
        <v>1271</v>
      </c>
      <c r="R16" s="474">
        <f t="shared" si="4"/>
        <v>1514</v>
      </c>
      <c r="S16" s="474">
        <f t="shared" si="4"/>
        <v>3221</v>
      </c>
      <c r="T16" s="474">
        <f t="shared" si="4"/>
        <v>3312</v>
      </c>
      <c r="U16" s="474">
        <f t="shared" si="1"/>
        <v>11467</v>
      </c>
      <c r="V16" s="475">
        <f t="shared" si="1"/>
        <v>20005</v>
      </c>
    </row>
    <row r="17" spans="1:24" ht="18" customHeight="1" x14ac:dyDescent="0.35">
      <c r="A17" s="334"/>
      <c r="B17" s="215" t="s">
        <v>41</v>
      </c>
      <c r="C17" s="469">
        <v>47</v>
      </c>
      <c r="D17" s="469">
        <v>130</v>
      </c>
      <c r="E17" s="469">
        <v>76</v>
      </c>
      <c r="F17" s="469">
        <v>256</v>
      </c>
      <c r="G17" s="469">
        <v>255</v>
      </c>
      <c r="H17" s="469">
        <v>622</v>
      </c>
      <c r="I17" s="469">
        <v>1006</v>
      </c>
      <c r="J17" s="469">
        <v>2499</v>
      </c>
      <c r="K17" s="469">
        <v>828</v>
      </c>
      <c r="L17" s="469">
        <v>2025</v>
      </c>
      <c r="M17" s="469">
        <v>734</v>
      </c>
      <c r="N17" s="469">
        <v>1343</v>
      </c>
      <c r="O17" s="469">
        <v>555</v>
      </c>
      <c r="P17" s="469">
        <v>236</v>
      </c>
      <c r="Q17" s="469">
        <v>249</v>
      </c>
      <c r="R17" s="469">
        <v>125</v>
      </c>
      <c r="S17" s="469">
        <v>35</v>
      </c>
      <c r="T17" s="469">
        <v>20</v>
      </c>
      <c r="U17" s="469">
        <f t="shared" si="1"/>
        <v>3785</v>
      </c>
      <c r="V17" s="471">
        <f t="shared" si="1"/>
        <v>7256</v>
      </c>
      <c r="W17" s="1"/>
      <c r="X17" s="1"/>
    </row>
    <row r="18" spans="1:24" ht="18" customHeight="1" x14ac:dyDescent="0.35">
      <c r="A18" s="334"/>
      <c r="B18" s="215" t="s">
        <v>42</v>
      </c>
      <c r="C18" s="469">
        <v>58</v>
      </c>
      <c r="D18" s="469">
        <v>142</v>
      </c>
      <c r="E18" s="469">
        <v>36</v>
      </c>
      <c r="F18" s="469">
        <v>203</v>
      </c>
      <c r="G18" s="469">
        <v>152</v>
      </c>
      <c r="H18" s="469">
        <v>515</v>
      </c>
      <c r="I18" s="469">
        <v>690</v>
      </c>
      <c r="J18" s="469">
        <v>2042</v>
      </c>
      <c r="K18" s="469">
        <v>827</v>
      </c>
      <c r="L18" s="469">
        <v>2214</v>
      </c>
      <c r="M18" s="469">
        <v>808</v>
      </c>
      <c r="N18" s="469">
        <v>1563</v>
      </c>
      <c r="O18" s="469">
        <v>903</v>
      </c>
      <c r="P18" s="469">
        <v>1389</v>
      </c>
      <c r="Q18" s="469">
        <v>1022</v>
      </c>
      <c r="R18" s="469">
        <v>1389</v>
      </c>
      <c r="S18" s="469">
        <v>3186</v>
      </c>
      <c r="T18" s="469">
        <v>3292</v>
      </c>
      <c r="U18" s="469">
        <f t="shared" si="1"/>
        <v>7682</v>
      </c>
      <c r="V18" s="471">
        <f t="shared" si="1"/>
        <v>12749</v>
      </c>
      <c r="W18" s="1"/>
      <c r="X18" s="1"/>
    </row>
    <row r="19" spans="1:24" ht="24" customHeight="1" x14ac:dyDescent="0.35">
      <c r="A19" s="218" t="s">
        <v>43</v>
      </c>
      <c r="B19" s="333"/>
      <c r="C19" s="474">
        <f>SUM(C20:C22)</f>
        <v>117</v>
      </c>
      <c r="D19" s="474">
        <f t="shared" ref="D19:T19" si="5">SUM(D20:D22)</f>
        <v>253</v>
      </c>
      <c r="E19" s="474">
        <f t="shared" si="5"/>
        <v>166</v>
      </c>
      <c r="F19" s="474">
        <f t="shared" si="5"/>
        <v>428</v>
      </c>
      <c r="G19" s="474">
        <f t="shared" si="5"/>
        <v>296</v>
      </c>
      <c r="H19" s="474">
        <f t="shared" si="5"/>
        <v>1046</v>
      </c>
      <c r="I19" s="474">
        <f t="shared" si="5"/>
        <v>1145</v>
      </c>
      <c r="J19" s="474">
        <f t="shared" si="5"/>
        <v>3444</v>
      </c>
      <c r="K19" s="474">
        <f t="shared" si="5"/>
        <v>1357</v>
      </c>
      <c r="L19" s="474">
        <f t="shared" si="5"/>
        <v>3372</v>
      </c>
      <c r="M19" s="474">
        <f t="shared" si="5"/>
        <v>1639</v>
      </c>
      <c r="N19" s="474">
        <f t="shared" si="5"/>
        <v>3490</v>
      </c>
      <c r="O19" s="474">
        <f t="shared" si="5"/>
        <v>1375</v>
      </c>
      <c r="P19" s="474">
        <f t="shared" si="5"/>
        <v>2482</v>
      </c>
      <c r="Q19" s="474">
        <f t="shared" si="5"/>
        <v>563</v>
      </c>
      <c r="R19" s="474">
        <f t="shared" si="5"/>
        <v>1684</v>
      </c>
      <c r="S19" s="474">
        <f t="shared" si="5"/>
        <v>1038</v>
      </c>
      <c r="T19" s="474">
        <f t="shared" si="5"/>
        <v>2804</v>
      </c>
      <c r="U19" s="474">
        <f t="shared" si="1"/>
        <v>7696</v>
      </c>
      <c r="V19" s="475">
        <f t="shared" si="1"/>
        <v>19003</v>
      </c>
      <c r="W19" s="1"/>
      <c r="X19" s="1"/>
    </row>
    <row r="20" spans="1:24" ht="18" customHeight="1" x14ac:dyDescent="0.35">
      <c r="A20" s="334"/>
      <c r="B20" s="217" t="s">
        <v>44</v>
      </c>
      <c r="C20" s="469">
        <v>40</v>
      </c>
      <c r="D20" s="469">
        <v>115</v>
      </c>
      <c r="E20" s="469">
        <v>89</v>
      </c>
      <c r="F20" s="469">
        <v>222</v>
      </c>
      <c r="G20" s="469">
        <v>160</v>
      </c>
      <c r="H20" s="469">
        <v>513</v>
      </c>
      <c r="I20" s="469">
        <v>492</v>
      </c>
      <c r="J20" s="469">
        <v>1573</v>
      </c>
      <c r="K20" s="469">
        <v>777</v>
      </c>
      <c r="L20" s="469">
        <v>1530</v>
      </c>
      <c r="M20" s="469">
        <v>1077</v>
      </c>
      <c r="N20" s="469">
        <v>1937</v>
      </c>
      <c r="O20" s="469">
        <v>1234</v>
      </c>
      <c r="P20" s="469">
        <v>2062</v>
      </c>
      <c r="Q20" s="469">
        <v>262</v>
      </c>
      <c r="R20" s="469">
        <v>271</v>
      </c>
      <c r="S20" s="469">
        <v>1021</v>
      </c>
      <c r="T20" s="469">
        <v>2802</v>
      </c>
      <c r="U20" s="469">
        <f t="shared" si="1"/>
        <v>5152</v>
      </c>
      <c r="V20" s="471">
        <f t="shared" si="1"/>
        <v>11025</v>
      </c>
      <c r="W20" s="1"/>
      <c r="X20" s="1"/>
    </row>
    <row r="21" spans="1:24" ht="18" customHeight="1" x14ac:dyDescent="0.35">
      <c r="A21" s="334"/>
      <c r="B21" s="215" t="s">
        <v>45</v>
      </c>
      <c r="C21" s="469">
        <v>45</v>
      </c>
      <c r="D21" s="469">
        <v>53</v>
      </c>
      <c r="E21" s="469">
        <v>51</v>
      </c>
      <c r="F21" s="469">
        <v>115</v>
      </c>
      <c r="G21" s="469">
        <v>73</v>
      </c>
      <c r="H21" s="469">
        <v>308</v>
      </c>
      <c r="I21" s="469">
        <v>290</v>
      </c>
      <c r="J21" s="469">
        <v>1022</v>
      </c>
      <c r="K21" s="469">
        <v>350</v>
      </c>
      <c r="L21" s="469">
        <v>1161</v>
      </c>
      <c r="M21" s="469">
        <v>364</v>
      </c>
      <c r="N21" s="469">
        <v>943</v>
      </c>
      <c r="O21" s="469">
        <v>31</v>
      </c>
      <c r="P21" s="469">
        <v>86</v>
      </c>
      <c r="Q21" s="469">
        <v>57</v>
      </c>
      <c r="R21" s="469">
        <v>436</v>
      </c>
      <c r="S21" s="469">
        <v>17</v>
      </c>
      <c r="T21" s="469">
        <v>2</v>
      </c>
      <c r="U21" s="469">
        <f t="shared" si="1"/>
        <v>1278</v>
      </c>
      <c r="V21" s="471">
        <f t="shared" si="1"/>
        <v>4126</v>
      </c>
      <c r="W21" s="1"/>
      <c r="X21" s="1"/>
    </row>
    <row r="22" spans="1:24" ht="18" customHeight="1" x14ac:dyDescent="0.35">
      <c r="A22" s="334"/>
      <c r="B22" s="215" t="s">
        <v>46</v>
      </c>
      <c r="C22" s="469">
        <v>32</v>
      </c>
      <c r="D22" s="469">
        <v>85</v>
      </c>
      <c r="E22" s="469">
        <v>26</v>
      </c>
      <c r="F22" s="469">
        <v>91</v>
      </c>
      <c r="G22" s="469">
        <v>63</v>
      </c>
      <c r="H22" s="469">
        <v>225</v>
      </c>
      <c r="I22" s="469">
        <v>363</v>
      </c>
      <c r="J22" s="469">
        <v>849</v>
      </c>
      <c r="K22" s="469">
        <v>230</v>
      </c>
      <c r="L22" s="469">
        <v>681</v>
      </c>
      <c r="M22" s="469">
        <v>198</v>
      </c>
      <c r="N22" s="469">
        <v>610</v>
      </c>
      <c r="O22" s="469">
        <v>110</v>
      </c>
      <c r="P22" s="469">
        <v>334</v>
      </c>
      <c r="Q22" s="469">
        <v>244</v>
      </c>
      <c r="R22" s="469">
        <v>977</v>
      </c>
      <c r="S22" s="469">
        <v>0</v>
      </c>
      <c r="T22" s="469">
        <v>0</v>
      </c>
      <c r="U22" s="469">
        <f t="shared" si="1"/>
        <v>1266</v>
      </c>
      <c r="V22" s="471">
        <f t="shared" si="1"/>
        <v>3852</v>
      </c>
      <c r="W22" s="1"/>
      <c r="X22" s="1"/>
    </row>
    <row r="23" spans="1:24" ht="24" customHeight="1" x14ac:dyDescent="0.35">
      <c r="A23" s="218" t="s">
        <v>47</v>
      </c>
      <c r="B23" s="333"/>
      <c r="C23" s="474">
        <f>SUM(C24:C29)</f>
        <v>204</v>
      </c>
      <c r="D23" s="474">
        <f t="shared" ref="D23:T23" si="6">SUM(D24:D29)</f>
        <v>503</v>
      </c>
      <c r="E23" s="474">
        <f t="shared" si="6"/>
        <v>244</v>
      </c>
      <c r="F23" s="474">
        <f t="shared" si="6"/>
        <v>937</v>
      </c>
      <c r="G23" s="474">
        <f t="shared" si="6"/>
        <v>549</v>
      </c>
      <c r="H23" s="474">
        <f t="shared" si="6"/>
        <v>1780</v>
      </c>
      <c r="I23" s="474">
        <f t="shared" si="6"/>
        <v>1806</v>
      </c>
      <c r="J23" s="474">
        <f t="shared" si="6"/>
        <v>6685</v>
      </c>
      <c r="K23" s="474">
        <f t="shared" si="6"/>
        <v>2605</v>
      </c>
      <c r="L23" s="474">
        <f t="shared" si="6"/>
        <v>6054</v>
      </c>
      <c r="M23" s="474">
        <f t="shared" si="6"/>
        <v>2799</v>
      </c>
      <c r="N23" s="474">
        <f t="shared" si="6"/>
        <v>6842</v>
      </c>
      <c r="O23" s="474">
        <f t="shared" si="6"/>
        <v>2228</v>
      </c>
      <c r="P23" s="474">
        <f t="shared" si="6"/>
        <v>3559</v>
      </c>
      <c r="Q23" s="474">
        <f t="shared" si="6"/>
        <v>1909</v>
      </c>
      <c r="R23" s="474">
        <f t="shared" si="6"/>
        <v>2729</v>
      </c>
      <c r="S23" s="474">
        <f t="shared" si="6"/>
        <v>2228</v>
      </c>
      <c r="T23" s="474">
        <f t="shared" si="6"/>
        <v>3769</v>
      </c>
      <c r="U23" s="474">
        <f t="shared" si="1"/>
        <v>14572</v>
      </c>
      <c r="V23" s="475">
        <f t="shared" si="1"/>
        <v>32858</v>
      </c>
      <c r="W23" s="1"/>
      <c r="X23" s="1"/>
    </row>
    <row r="24" spans="1:24" ht="18" customHeight="1" x14ac:dyDescent="0.35">
      <c r="A24" s="334"/>
      <c r="B24" s="215" t="s">
        <v>48</v>
      </c>
      <c r="C24" s="469">
        <v>25</v>
      </c>
      <c r="D24" s="469">
        <v>72</v>
      </c>
      <c r="E24" s="469">
        <v>44</v>
      </c>
      <c r="F24" s="469">
        <v>112</v>
      </c>
      <c r="G24" s="469">
        <v>72</v>
      </c>
      <c r="H24" s="469">
        <v>226</v>
      </c>
      <c r="I24" s="469">
        <v>209</v>
      </c>
      <c r="J24" s="469">
        <v>989</v>
      </c>
      <c r="K24" s="469">
        <v>377</v>
      </c>
      <c r="L24" s="469">
        <v>1011</v>
      </c>
      <c r="M24" s="469">
        <v>485</v>
      </c>
      <c r="N24" s="469">
        <v>979</v>
      </c>
      <c r="O24" s="469">
        <v>262</v>
      </c>
      <c r="P24" s="469">
        <v>562</v>
      </c>
      <c r="Q24" s="469">
        <v>209</v>
      </c>
      <c r="R24" s="469">
        <v>926</v>
      </c>
      <c r="S24" s="469">
        <v>0</v>
      </c>
      <c r="T24" s="469">
        <v>0</v>
      </c>
      <c r="U24" s="469">
        <f t="shared" si="1"/>
        <v>1683</v>
      </c>
      <c r="V24" s="471">
        <f t="shared" si="1"/>
        <v>4877</v>
      </c>
      <c r="W24" s="1"/>
      <c r="X24" s="1"/>
    </row>
    <row r="25" spans="1:24" ht="18" customHeight="1" x14ac:dyDescent="0.35">
      <c r="A25" s="334"/>
      <c r="B25" s="215" t="s">
        <v>49</v>
      </c>
      <c r="C25" s="469">
        <v>24</v>
      </c>
      <c r="D25" s="469">
        <v>69</v>
      </c>
      <c r="E25" s="469">
        <v>32</v>
      </c>
      <c r="F25" s="469">
        <v>155</v>
      </c>
      <c r="G25" s="469">
        <v>45</v>
      </c>
      <c r="H25" s="469">
        <v>186</v>
      </c>
      <c r="I25" s="469">
        <v>203</v>
      </c>
      <c r="J25" s="469">
        <v>814</v>
      </c>
      <c r="K25" s="469">
        <v>240</v>
      </c>
      <c r="L25" s="469">
        <v>740</v>
      </c>
      <c r="M25" s="469">
        <v>282</v>
      </c>
      <c r="N25" s="469">
        <v>920</v>
      </c>
      <c r="O25" s="469">
        <v>63</v>
      </c>
      <c r="P25" s="469">
        <v>124</v>
      </c>
      <c r="Q25" s="469">
        <v>0</v>
      </c>
      <c r="R25" s="469">
        <v>0</v>
      </c>
      <c r="S25" s="469">
        <v>0</v>
      </c>
      <c r="T25" s="469">
        <v>0</v>
      </c>
      <c r="U25" s="469">
        <f t="shared" ref="U25:V69" si="7">C25+E25+G25+I25+K25+M25+O25+Q25+S25</f>
        <v>889</v>
      </c>
      <c r="V25" s="471">
        <f t="shared" si="7"/>
        <v>3008</v>
      </c>
      <c r="W25" s="1"/>
      <c r="X25" s="1"/>
    </row>
    <row r="26" spans="1:24" ht="18" customHeight="1" x14ac:dyDescent="0.35">
      <c r="A26" s="334"/>
      <c r="B26" s="215" t="s">
        <v>50</v>
      </c>
      <c r="C26" s="469">
        <v>21</v>
      </c>
      <c r="D26" s="469">
        <v>28</v>
      </c>
      <c r="E26" s="469">
        <v>17</v>
      </c>
      <c r="F26" s="469">
        <v>109</v>
      </c>
      <c r="G26" s="469">
        <v>24</v>
      </c>
      <c r="H26" s="469">
        <v>121</v>
      </c>
      <c r="I26" s="469">
        <v>109</v>
      </c>
      <c r="J26" s="469">
        <v>418</v>
      </c>
      <c r="K26" s="469">
        <v>147</v>
      </c>
      <c r="L26" s="469">
        <v>279</v>
      </c>
      <c r="M26" s="469">
        <v>69</v>
      </c>
      <c r="N26" s="469">
        <v>193</v>
      </c>
      <c r="O26" s="469">
        <v>0</v>
      </c>
      <c r="P26" s="469">
        <v>0</v>
      </c>
      <c r="Q26" s="469">
        <v>0</v>
      </c>
      <c r="R26" s="469">
        <v>0</v>
      </c>
      <c r="S26" s="469">
        <v>0</v>
      </c>
      <c r="T26" s="469">
        <v>0</v>
      </c>
      <c r="U26" s="469">
        <f t="shared" si="7"/>
        <v>387</v>
      </c>
      <c r="V26" s="471">
        <f t="shared" si="7"/>
        <v>1148</v>
      </c>
      <c r="W26" s="1"/>
      <c r="X26" s="1"/>
    </row>
    <row r="27" spans="1:24" ht="18" customHeight="1" x14ac:dyDescent="0.35">
      <c r="A27" s="334"/>
      <c r="B27" s="215" t="s">
        <v>51</v>
      </c>
      <c r="C27" s="469">
        <v>100</v>
      </c>
      <c r="D27" s="469">
        <v>248</v>
      </c>
      <c r="E27" s="469">
        <v>119</v>
      </c>
      <c r="F27" s="469">
        <v>409</v>
      </c>
      <c r="G27" s="469">
        <v>267</v>
      </c>
      <c r="H27" s="469">
        <v>809</v>
      </c>
      <c r="I27" s="469">
        <v>909</v>
      </c>
      <c r="J27" s="469">
        <v>2873</v>
      </c>
      <c r="K27" s="469">
        <v>1318</v>
      </c>
      <c r="L27" s="469">
        <v>2676</v>
      </c>
      <c r="M27" s="469">
        <v>1311</v>
      </c>
      <c r="N27" s="469">
        <v>2720</v>
      </c>
      <c r="O27" s="469">
        <v>1696</v>
      </c>
      <c r="P27" s="469">
        <v>2491</v>
      </c>
      <c r="Q27" s="469">
        <v>1700</v>
      </c>
      <c r="R27" s="469">
        <v>1803</v>
      </c>
      <c r="S27" s="469">
        <v>2228</v>
      </c>
      <c r="T27" s="469">
        <v>3769</v>
      </c>
      <c r="U27" s="469">
        <f t="shared" si="7"/>
        <v>9648</v>
      </c>
      <c r="V27" s="471">
        <f t="shared" si="7"/>
        <v>17798</v>
      </c>
      <c r="W27" s="1"/>
      <c r="X27" s="1"/>
    </row>
    <row r="28" spans="1:24" ht="18" customHeight="1" x14ac:dyDescent="0.35">
      <c r="A28" s="334"/>
      <c r="B28" s="215" t="s">
        <v>52</v>
      </c>
      <c r="C28" s="469">
        <v>10</v>
      </c>
      <c r="D28" s="469">
        <v>22</v>
      </c>
      <c r="E28" s="469">
        <v>14</v>
      </c>
      <c r="F28" s="469">
        <v>59</v>
      </c>
      <c r="G28" s="469">
        <v>31</v>
      </c>
      <c r="H28" s="469">
        <v>152</v>
      </c>
      <c r="I28" s="469">
        <v>132</v>
      </c>
      <c r="J28" s="469">
        <v>488</v>
      </c>
      <c r="K28" s="469">
        <v>100</v>
      </c>
      <c r="L28" s="469">
        <v>339</v>
      </c>
      <c r="M28" s="469">
        <v>223</v>
      </c>
      <c r="N28" s="469">
        <v>349</v>
      </c>
      <c r="O28" s="469">
        <v>0</v>
      </c>
      <c r="P28" s="469">
        <v>0</v>
      </c>
      <c r="Q28" s="469">
        <v>0</v>
      </c>
      <c r="R28" s="469">
        <v>0</v>
      </c>
      <c r="S28" s="469">
        <v>0</v>
      </c>
      <c r="T28" s="469">
        <v>0</v>
      </c>
      <c r="U28" s="469">
        <f t="shared" si="7"/>
        <v>510</v>
      </c>
      <c r="V28" s="471">
        <f t="shared" si="7"/>
        <v>1409</v>
      </c>
      <c r="W28" s="1"/>
      <c r="X28" s="1"/>
    </row>
    <row r="29" spans="1:24" ht="18" customHeight="1" x14ac:dyDescent="0.35">
      <c r="A29" s="334"/>
      <c r="B29" s="215" t="s">
        <v>53</v>
      </c>
      <c r="C29" s="469">
        <v>24</v>
      </c>
      <c r="D29" s="469">
        <v>64</v>
      </c>
      <c r="E29" s="469">
        <v>18</v>
      </c>
      <c r="F29" s="469">
        <v>93</v>
      </c>
      <c r="G29" s="469">
        <v>110</v>
      </c>
      <c r="H29" s="469">
        <v>286</v>
      </c>
      <c r="I29" s="469">
        <v>244</v>
      </c>
      <c r="J29" s="469">
        <v>1103</v>
      </c>
      <c r="K29" s="469">
        <v>423</v>
      </c>
      <c r="L29" s="469">
        <v>1009</v>
      </c>
      <c r="M29" s="469">
        <v>429</v>
      </c>
      <c r="N29" s="469">
        <v>1681</v>
      </c>
      <c r="O29" s="469">
        <v>207</v>
      </c>
      <c r="P29" s="469">
        <v>382</v>
      </c>
      <c r="Q29" s="469">
        <v>0</v>
      </c>
      <c r="R29" s="469">
        <v>0</v>
      </c>
      <c r="S29" s="469">
        <v>0</v>
      </c>
      <c r="T29" s="469">
        <v>0</v>
      </c>
      <c r="U29" s="469">
        <f t="shared" si="7"/>
        <v>1455</v>
      </c>
      <c r="V29" s="471">
        <f t="shared" si="7"/>
        <v>4618</v>
      </c>
      <c r="W29" s="1"/>
      <c r="X29" s="1"/>
    </row>
    <row r="30" spans="1:24" ht="24" customHeight="1" x14ac:dyDescent="0.35">
      <c r="A30" s="218" t="s">
        <v>54</v>
      </c>
      <c r="B30" s="333"/>
      <c r="C30" s="474">
        <f>SUM(C31:C38)</f>
        <v>128</v>
      </c>
      <c r="D30" s="474">
        <f t="shared" ref="D30:T30" si="8">SUM(D31:D38)</f>
        <v>407</v>
      </c>
      <c r="E30" s="474">
        <f t="shared" si="8"/>
        <v>313</v>
      </c>
      <c r="F30" s="474">
        <f t="shared" si="8"/>
        <v>740</v>
      </c>
      <c r="G30" s="474">
        <f t="shared" si="8"/>
        <v>486</v>
      </c>
      <c r="H30" s="474">
        <f t="shared" si="8"/>
        <v>1660</v>
      </c>
      <c r="I30" s="474">
        <f t="shared" si="8"/>
        <v>1709</v>
      </c>
      <c r="J30" s="474">
        <f t="shared" si="8"/>
        <v>4624</v>
      </c>
      <c r="K30" s="474">
        <f t="shared" si="8"/>
        <v>1975</v>
      </c>
      <c r="L30" s="474">
        <f t="shared" si="8"/>
        <v>4391</v>
      </c>
      <c r="M30" s="474">
        <f t="shared" si="8"/>
        <v>2041</v>
      </c>
      <c r="N30" s="474">
        <f t="shared" si="8"/>
        <v>5147</v>
      </c>
      <c r="O30" s="474">
        <f t="shared" si="8"/>
        <v>1373</v>
      </c>
      <c r="P30" s="474">
        <f t="shared" si="8"/>
        <v>2408</v>
      </c>
      <c r="Q30" s="474">
        <f t="shared" si="8"/>
        <v>567</v>
      </c>
      <c r="R30" s="474">
        <f t="shared" si="8"/>
        <v>1179</v>
      </c>
      <c r="S30" s="474">
        <f t="shared" si="8"/>
        <v>463</v>
      </c>
      <c r="T30" s="474">
        <f t="shared" si="8"/>
        <v>1594</v>
      </c>
      <c r="U30" s="474">
        <f t="shared" si="7"/>
        <v>9055</v>
      </c>
      <c r="V30" s="475">
        <f t="shared" si="7"/>
        <v>22150</v>
      </c>
      <c r="W30" s="1"/>
      <c r="X30" s="1"/>
    </row>
    <row r="31" spans="1:24" ht="18" customHeight="1" x14ac:dyDescent="0.35">
      <c r="A31" s="334"/>
      <c r="B31" s="215" t="s">
        <v>55</v>
      </c>
      <c r="C31" s="469">
        <v>32</v>
      </c>
      <c r="D31" s="469">
        <v>66</v>
      </c>
      <c r="E31" s="469">
        <v>73</v>
      </c>
      <c r="F31" s="469">
        <v>157</v>
      </c>
      <c r="G31" s="469">
        <v>98</v>
      </c>
      <c r="H31" s="469">
        <v>306</v>
      </c>
      <c r="I31" s="469">
        <v>351</v>
      </c>
      <c r="J31" s="469">
        <v>989</v>
      </c>
      <c r="K31" s="469">
        <v>584</v>
      </c>
      <c r="L31" s="469">
        <v>1145</v>
      </c>
      <c r="M31" s="469">
        <v>771</v>
      </c>
      <c r="N31" s="469">
        <v>1769</v>
      </c>
      <c r="O31" s="469">
        <v>471</v>
      </c>
      <c r="P31" s="469">
        <v>879</v>
      </c>
      <c r="Q31" s="469">
        <v>152</v>
      </c>
      <c r="R31" s="469">
        <v>287</v>
      </c>
      <c r="S31" s="469">
        <v>463</v>
      </c>
      <c r="T31" s="469">
        <v>1594</v>
      </c>
      <c r="U31" s="469">
        <f t="shared" si="7"/>
        <v>2995</v>
      </c>
      <c r="V31" s="471">
        <f t="shared" si="7"/>
        <v>7192</v>
      </c>
      <c r="W31" s="1"/>
      <c r="X31" s="1"/>
    </row>
    <row r="32" spans="1:24" ht="18" customHeight="1" x14ac:dyDescent="0.35">
      <c r="A32" s="334"/>
      <c r="B32" s="215" t="s">
        <v>56</v>
      </c>
      <c r="C32" s="469">
        <v>9</v>
      </c>
      <c r="D32" s="469">
        <v>35</v>
      </c>
      <c r="E32" s="469">
        <v>15</v>
      </c>
      <c r="F32" s="469">
        <v>34</v>
      </c>
      <c r="G32" s="469">
        <v>26</v>
      </c>
      <c r="H32" s="469">
        <v>57</v>
      </c>
      <c r="I32" s="469">
        <v>65</v>
      </c>
      <c r="J32" s="469">
        <v>230</v>
      </c>
      <c r="K32" s="469">
        <v>66</v>
      </c>
      <c r="L32" s="469">
        <v>65</v>
      </c>
      <c r="M32" s="469">
        <v>37</v>
      </c>
      <c r="N32" s="469">
        <v>96</v>
      </c>
      <c r="O32" s="469">
        <v>0</v>
      </c>
      <c r="P32" s="469">
        <v>0</v>
      </c>
      <c r="Q32" s="469">
        <v>0</v>
      </c>
      <c r="R32" s="469">
        <v>0</v>
      </c>
      <c r="S32" s="469">
        <v>0</v>
      </c>
      <c r="T32" s="469">
        <v>0</v>
      </c>
      <c r="U32" s="469">
        <f t="shared" si="7"/>
        <v>218</v>
      </c>
      <c r="V32" s="471">
        <f t="shared" si="7"/>
        <v>517</v>
      </c>
      <c r="W32" s="1"/>
      <c r="X32" s="1"/>
    </row>
    <row r="33" spans="1:24" ht="18" customHeight="1" x14ac:dyDescent="0.35">
      <c r="A33" s="334"/>
      <c r="B33" s="215" t="s">
        <v>57</v>
      </c>
      <c r="C33" s="469">
        <v>10</v>
      </c>
      <c r="D33" s="469">
        <v>44</v>
      </c>
      <c r="E33" s="469">
        <v>26</v>
      </c>
      <c r="F33" s="469">
        <v>86</v>
      </c>
      <c r="G33" s="469">
        <v>47</v>
      </c>
      <c r="H33" s="469">
        <v>195</v>
      </c>
      <c r="I33" s="469">
        <v>235</v>
      </c>
      <c r="J33" s="469">
        <v>392</v>
      </c>
      <c r="K33" s="469">
        <v>153</v>
      </c>
      <c r="L33" s="469">
        <v>544</v>
      </c>
      <c r="M33" s="469">
        <v>126</v>
      </c>
      <c r="N33" s="469">
        <v>304</v>
      </c>
      <c r="O33" s="469">
        <v>4</v>
      </c>
      <c r="P33" s="469">
        <v>8</v>
      </c>
      <c r="Q33" s="469">
        <v>0</v>
      </c>
      <c r="R33" s="469">
        <v>0</v>
      </c>
      <c r="S33" s="469">
        <v>0</v>
      </c>
      <c r="T33" s="469">
        <v>0</v>
      </c>
      <c r="U33" s="469">
        <f t="shared" si="7"/>
        <v>601</v>
      </c>
      <c r="V33" s="471">
        <f t="shared" si="7"/>
        <v>1573</v>
      </c>
      <c r="W33" s="1"/>
      <c r="X33" s="1"/>
    </row>
    <row r="34" spans="1:24" ht="18" customHeight="1" x14ac:dyDescent="0.35">
      <c r="A34" s="334"/>
      <c r="B34" s="215" t="s">
        <v>58</v>
      </c>
      <c r="C34" s="469">
        <v>21</v>
      </c>
      <c r="D34" s="469">
        <v>85</v>
      </c>
      <c r="E34" s="469">
        <v>90</v>
      </c>
      <c r="F34" s="469">
        <v>156</v>
      </c>
      <c r="G34" s="469">
        <v>109</v>
      </c>
      <c r="H34" s="469">
        <v>349</v>
      </c>
      <c r="I34" s="469">
        <v>492</v>
      </c>
      <c r="J34" s="469">
        <v>1294</v>
      </c>
      <c r="K34" s="469">
        <v>551</v>
      </c>
      <c r="L34" s="469">
        <v>1058</v>
      </c>
      <c r="M34" s="469">
        <v>434</v>
      </c>
      <c r="N34" s="469">
        <v>1168</v>
      </c>
      <c r="O34" s="469">
        <v>445</v>
      </c>
      <c r="P34" s="469">
        <v>784</v>
      </c>
      <c r="Q34" s="469">
        <v>305</v>
      </c>
      <c r="R34" s="469">
        <v>382</v>
      </c>
      <c r="S34" s="469">
        <v>0</v>
      </c>
      <c r="T34" s="469">
        <v>0</v>
      </c>
      <c r="U34" s="469">
        <f t="shared" si="7"/>
        <v>2447</v>
      </c>
      <c r="V34" s="471">
        <f t="shared" si="7"/>
        <v>5276</v>
      </c>
      <c r="W34" s="1"/>
      <c r="X34" s="1"/>
    </row>
    <row r="35" spans="1:24" ht="18" customHeight="1" x14ac:dyDescent="0.35">
      <c r="A35" s="334"/>
      <c r="B35" s="215" t="s">
        <v>59</v>
      </c>
      <c r="C35" s="469">
        <v>26</v>
      </c>
      <c r="D35" s="469">
        <v>67</v>
      </c>
      <c r="E35" s="469">
        <v>46</v>
      </c>
      <c r="F35" s="469">
        <v>94</v>
      </c>
      <c r="G35" s="469">
        <v>88</v>
      </c>
      <c r="H35" s="469">
        <v>270</v>
      </c>
      <c r="I35" s="469">
        <v>193</v>
      </c>
      <c r="J35" s="469">
        <v>627</v>
      </c>
      <c r="K35" s="469">
        <v>185</v>
      </c>
      <c r="L35" s="469">
        <v>424</v>
      </c>
      <c r="M35" s="469">
        <v>174</v>
      </c>
      <c r="N35" s="469">
        <v>463</v>
      </c>
      <c r="O35" s="469">
        <v>319</v>
      </c>
      <c r="P35" s="469">
        <v>514</v>
      </c>
      <c r="Q35" s="469">
        <v>110</v>
      </c>
      <c r="R35" s="469">
        <v>510</v>
      </c>
      <c r="S35" s="469">
        <v>0</v>
      </c>
      <c r="T35" s="469">
        <v>0</v>
      </c>
      <c r="U35" s="469">
        <f t="shared" si="7"/>
        <v>1141</v>
      </c>
      <c r="V35" s="471">
        <f t="shared" si="7"/>
        <v>2969</v>
      </c>
      <c r="W35" s="1"/>
      <c r="X35" s="1"/>
    </row>
    <row r="36" spans="1:24" ht="18" customHeight="1" x14ac:dyDescent="0.35">
      <c r="A36" s="334"/>
      <c r="B36" s="215" t="s">
        <v>60</v>
      </c>
      <c r="C36" s="469">
        <v>16</v>
      </c>
      <c r="D36" s="469">
        <v>46</v>
      </c>
      <c r="E36" s="469">
        <v>27</v>
      </c>
      <c r="F36" s="469">
        <v>126</v>
      </c>
      <c r="G36" s="469">
        <v>39</v>
      </c>
      <c r="H36" s="469">
        <v>136</v>
      </c>
      <c r="I36" s="469">
        <v>169</v>
      </c>
      <c r="J36" s="469">
        <v>595</v>
      </c>
      <c r="K36" s="469">
        <v>207</v>
      </c>
      <c r="L36" s="469">
        <v>627</v>
      </c>
      <c r="M36" s="469">
        <v>288</v>
      </c>
      <c r="N36" s="469">
        <v>928</v>
      </c>
      <c r="O36" s="469">
        <v>133</v>
      </c>
      <c r="P36" s="469">
        <v>223</v>
      </c>
      <c r="Q36" s="469">
        <v>0</v>
      </c>
      <c r="R36" s="469">
        <v>0</v>
      </c>
      <c r="S36" s="469">
        <v>0</v>
      </c>
      <c r="T36" s="469">
        <v>0</v>
      </c>
      <c r="U36" s="469">
        <f t="shared" si="7"/>
        <v>879</v>
      </c>
      <c r="V36" s="471">
        <f t="shared" si="7"/>
        <v>2681</v>
      </c>
      <c r="W36" s="1"/>
      <c r="X36" s="1"/>
    </row>
    <row r="37" spans="1:24" ht="18" customHeight="1" x14ac:dyDescent="0.35">
      <c r="A37" s="334"/>
      <c r="B37" s="215" t="s">
        <v>61</v>
      </c>
      <c r="C37" s="469">
        <v>8</v>
      </c>
      <c r="D37" s="469">
        <v>30</v>
      </c>
      <c r="E37" s="469">
        <v>17</v>
      </c>
      <c r="F37" s="469">
        <v>41</v>
      </c>
      <c r="G37" s="469">
        <v>33</v>
      </c>
      <c r="H37" s="469">
        <v>178</v>
      </c>
      <c r="I37" s="469">
        <v>104</v>
      </c>
      <c r="J37" s="469">
        <v>271</v>
      </c>
      <c r="K37" s="469">
        <v>126</v>
      </c>
      <c r="L37" s="469">
        <v>229</v>
      </c>
      <c r="M37" s="469">
        <v>53</v>
      </c>
      <c r="N37" s="469">
        <v>109</v>
      </c>
      <c r="O37" s="469">
        <v>0</v>
      </c>
      <c r="P37" s="469">
        <v>0</v>
      </c>
      <c r="Q37" s="469">
        <v>0</v>
      </c>
      <c r="R37" s="469">
        <v>0</v>
      </c>
      <c r="S37" s="469">
        <v>0</v>
      </c>
      <c r="T37" s="469">
        <v>0</v>
      </c>
      <c r="U37" s="469">
        <f t="shared" si="7"/>
        <v>341</v>
      </c>
      <c r="V37" s="471">
        <f t="shared" si="7"/>
        <v>858</v>
      </c>
      <c r="W37" s="1"/>
      <c r="X37" s="1"/>
    </row>
    <row r="38" spans="1:24" ht="18" customHeight="1" x14ac:dyDescent="0.35">
      <c r="A38" s="334"/>
      <c r="B38" s="215" t="s">
        <v>62</v>
      </c>
      <c r="C38" s="469">
        <v>6</v>
      </c>
      <c r="D38" s="469">
        <v>34</v>
      </c>
      <c r="E38" s="469">
        <v>19</v>
      </c>
      <c r="F38" s="469">
        <v>46</v>
      </c>
      <c r="G38" s="469">
        <v>46</v>
      </c>
      <c r="H38" s="469">
        <v>169</v>
      </c>
      <c r="I38" s="469">
        <v>100</v>
      </c>
      <c r="J38" s="469">
        <v>226</v>
      </c>
      <c r="K38" s="469">
        <v>103</v>
      </c>
      <c r="L38" s="469">
        <v>299</v>
      </c>
      <c r="M38" s="469">
        <v>158</v>
      </c>
      <c r="N38" s="469">
        <v>310</v>
      </c>
      <c r="O38" s="469">
        <v>1</v>
      </c>
      <c r="P38" s="469">
        <v>0</v>
      </c>
      <c r="Q38" s="469">
        <v>0</v>
      </c>
      <c r="R38" s="469">
        <v>0</v>
      </c>
      <c r="S38" s="469">
        <v>0</v>
      </c>
      <c r="T38" s="469">
        <v>0</v>
      </c>
      <c r="U38" s="469">
        <f t="shared" si="7"/>
        <v>433</v>
      </c>
      <c r="V38" s="471">
        <f t="shared" si="7"/>
        <v>1084</v>
      </c>
      <c r="W38" s="1"/>
      <c r="X38" s="1"/>
    </row>
    <row r="39" spans="1:24" ht="39" customHeight="1" x14ac:dyDescent="0.35">
      <c r="A39" s="552" t="s">
        <v>251</v>
      </c>
      <c r="B39" s="553"/>
      <c r="C39" s="474">
        <v>0</v>
      </c>
      <c r="D39" s="474">
        <v>0</v>
      </c>
      <c r="E39" s="474">
        <v>0</v>
      </c>
      <c r="F39" s="474">
        <v>0</v>
      </c>
      <c r="G39" s="474">
        <v>0</v>
      </c>
      <c r="H39" s="474">
        <v>0</v>
      </c>
      <c r="I39" s="474">
        <v>0</v>
      </c>
      <c r="J39" s="474">
        <v>0</v>
      </c>
      <c r="K39" s="474">
        <v>0</v>
      </c>
      <c r="L39" s="474">
        <v>0</v>
      </c>
      <c r="M39" s="474">
        <v>0</v>
      </c>
      <c r="N39" s="474">
        <v>0</v>
      </c>
      <c r="O39" s="474">
        <v>0</v>
      </c>
      <c r="P39" s="474">
        <v>0</v>
      </c>
      <c r="Q39" s="474">
        <v>0</v>
      </c>
      <c r="R39" s="474">
        <v>0</v>
      </c>
      <c r="S39" s="474">
        <v>0</v>
      </c>
      <c r="T39" s="474">
        <v>0</v>
      </c>
      <c r="U39" s="474">
        <f t="shared" si="7"/>
        <v>0</v>
      </c>
      <c r="V39" s="475">
        <f t="shared" si="7"/>
        <v>0</v>
      </c>
      <c r="W39" s="1"/>
      <c r="X39" s="1"/>
    </row>
    <row r="40" spans="1:24" s="335" customFormat="1" ht="42" customHeight="1" x14ac:dyDescent="0.35">
      <c r="A40" s="555" t="s">
        <v>261</v>
      </c>
      <c r="B40" s="556"/>
      <c r="C40" s="472">
        <f t="shared" ref="C40:V40" si="9">C41+C43+C51+C56+C62+C66</f>
        <v>642</v>
      </c>
      <c r="D40" s="472">
        <f t="shared" si="9"/>
        <v>1638</v>
      </c>
      <c r="E40" s="472">
        <f t="shared" si="9"/>
        <v>954</v>
      </c>
      <c r="F40" s="472">
        <f t="shared" si="9"/>
        <v>3189</v>
      </c>
      <c r="G40" s="472">
        <f t="shared" si="9"/>
        <v>2332</v>
      </c>
      <c r="H40" s="472">
        <f t="shared" si="9"/>
        <v>8049</v>
      </c>
      <c r="I40" s="472">
        <f t="shared" si="9"/>
        <v>6251</v>
      </c>
      <c r="J40" s="472">
        <f t="shared" si="9"/>
        <v>18293</v>
      </c>
      <c r="K40" s="472">
        <f t="shared" si="9"/>
        <v>8219</v>
      </c>
      <c r="L40" s="472">
        <f t="shared" si="9"/>
        <v>16542</v>
      </c>
      <c r="M40" s="472">
        <f t="shared" si="9"/>
        <v>9942</v>
      </c>
      <c r="N40" s="472">
        <f t="shared" si="9"/>
        <v>18521</v>
      </c>
      <c r="O40" s="472">
        <f t="shared" si="9"/>
        <v>6598</v>
      </c>
      <c r="P40" s="472">
        <f t="shared" si="9"/>
        <v>11315</v>
      </c>
      <c r="Q40" s="472">
        <f t="shared" si="9"/>
        <v>3895</v>
      </c>
      <c r="R40" s="472">
        <f t="shared" si="9"/>
        <v>8319</v>
      </c>
      <c r="S40" s="472">
        <f t="shared" si="9"/>
        <v>5850</v>
      </c>
      <c r="T40" s="472">
        <f t="shared" si="9"/>
        <v>14008</v>
      </c>
      <c r="U40" s="472">
        <f t="shared" si="9"/>
        <v>44683</v>
      </c>
      <c r="V40" s="473">
        <f t="shared" si="9"/>
        <v>99874</v>
      </c>
    </row>
    <row r="41" spans="1:24" ht="24" customHeight="1" x14ac:dyDescent="0.35">
      <c r="A41" s="218" t="s">
        <v>63</v>
      </c>
      <c r="B41" s="333"/>
      <c r="C41" s="474">
        <f>C42</f>
        <v>76</v>
      </c>
      <c r="D41" s="474">
        <f t="shared" ref="D41:T41" si="10">D42</f>
        <v>213</v>
      </c>
      <c r="E41" s="474">
        <f t="shared" si="10"/>
        <v>77</v>
      </c>
      <c r="F41" s="474">
        <f t="shared" si="10"/>
        <v>339</v>
      </c>
      <c r="G41" s="474">
        <f t="shared" si="10"/>
        <v>245</v>
      </c>
      <c r="H41" s="474">
        <f t="shared" si="10"/>
        <v>830</v>
      </c>
      <c r="I41" s="474">
        <f t="shared" si="10"/>
        <v>612</v>
      </c>
      <c r="J41" s="474">
        <f t="shared" si="10"/>
        <v>1957</v>
      </c>
      <c r="K41" s="474">
        <f t="shared" si="10"/>
        <v>834</v>
      </c>
      <c r="L41" s="474">
        <f t="shared" si="10"/>
        <v>1745</v>
      </c>
      <c r="M41" s="474">
        <f t="shared" si="10"/>
        <v>1140</v>
      </c>
      <c r="N41" s="474">
        <f t="shared" si="10"/>
        <v>1690</v>
      </c>
      <c r="O41" s="474">
        <f t="shared" si="10"/>
        <v>396</v>
      </c>
      <c r="P41" s="474">
        <f t="shared" si="10"/>
        <v>871</v>
      </c>
      <c r="Q41" s="474">
        <f t="shared" si="10"/>
        <v>0</v>
      </c>
      <c r="R41" s="474">
        <f t="shared" si="10"/>
        <v>0</v>
      </c>
      <c r="S41" s="474">
        <f t="shared" si="10"/>
        <v>1958</v>
      </c>
      <c r="T41" s="474">
        <f t="shared" si="10"/>
        <v>1998</v>
      </c>
      <c r="U41" s="474">
        <f t="shared" si="7"/>
        <v>5338</v>
      </c>
      <c r="V41" s="475">
        <f t="shared" si="7"/>
        <v>9643</v>
      </c>
      <c r="W41" s="1"/>
      <c r="X41" s="1"/>
    </row>
    <row r="42" spans="1:24" ht="18" customHeight="1" x14ac:dyDescent="0.35">
      <c r="A42" s="334"/>
      <c r="B42" s="215" t="s">
        <v>64</v>
      </c>
      <c r="C42" s="469">
        <v>76</v>
      </c>
      <c r="D42" s="469">
        <v>213</v>
      </c>
      <c r="E42" s="469">
        <v>77</v>
      </c>
      <c r="F42" s="469">
        <v>339</v>
      </c>
      <c r="G42" s="469">
        <v>245</v>
      </c>
      <c r="H42" s="469">
        <v>830</v>
      </c>
      <c r="I42" s="469">
        <v>612</v>
      </c>
      <c r="J42" s="469">
        <v>1957</v>
      </c>
      <c r="K42" s="469">
        <v>834</v>
      </c>
      <c r="L42" s="469">
        <v>1745</v>
      </c>
      <c r="M42" s="469">
        <v>1140</v>
      </c>
      <c r="N42" s="469">
        <v>1690</v>
      </c>
      <c r="O42" s="469">
        <v>396</v>
      </c>
      <c r="P42" s="469">
        <v>871</v>
      </c>
      <c r="Q42" s="469">
        <v>0</v>
      </c>
      <c r="R42" s="469">
        <v>0</v>
      </c>
      <c r="S42" s="469">
        <v>1958</v>
      </c>
      <c r="T42" s="469">
        <v>1998</v>
      </c>
      <c r="U42" s="469">
        <f t="shared" si="7"/>
        <v>5338</v>
      </c>
      <c r="V42" s="471">
        <f t="shared" si="7"/>
        <v>9643</v>
      </c>
      <c r="W42" s="1"/>
      <c r="X42" s="1"/>
    </row>
    <row r="43" spans="1:24" ht="24" customHeight="1" x14ac:dyDescent="0.35">
      <c r="A43" s="218" t="s">
        <v>65</v>
      </c>
      <c r="B43" s="333"/>
      <c r="C43" s="474">
        <f>SUM(C44:C50)</f>
        <v>190</v>
      </c>
      <c r="D43" s="474">
        <f t="shared" ref="D43:T43" si="11">SUM(D44:D50)</f>
        <v>497</v>
      </c>
      <c r="E43" s="474">
        <f t="shared" si="11"/>
        <v>348</v>
      </c>
      <c r="F43" s="474">
        <f t="shared" si="11"/>
        <v>933</v>
      </c>
      <c r="G43" s="474">
        <f t="shared" si="11"/>
        <v>717</v>
      </c>
      <c r="H43" s="474">
        <f t="shared" si="11"/>
        <v>2684</v>
      </c>
      <c r="I43" s="474">
        <f t="shared" si="11"/>
        <v>2081</v>
      </c>
      <c r="J43" s="474">
        <f t="shared" si="11"/>
        <v>6262</v>
      </c>
      <c r="K43" s="474">
        <f t="shared" si="11"/>
        <v>2654</v>
      </c>
      <c r="L43" s="474">
        <f t="shared" si="11"/>
        <v>5088</v>
      </c>
      <c r="M43" s="474">
        <f t="shared" si="11"/>
        <v>3585</v>
      </c>
      <c r="N43" s="474">
        <f t="shared" si="11"/>
        <v>6993</v>
      </c>
      <c r="O43" s="474">
        <f t="shared" si="11"/>
        <v>2692</v>
      </c>
      <c r="P43" s="474">
        <f t="shared" si="11"/>
        <v>4613</v>
      </c>
      <c r="Q43" s="474">
        <f t="shared" si="11"/>
        <v>1534</v>
      </c>
      <c r="R43" s="474">
        <f t="shared" si="11"/>
        <v>2764</v>
      </c>
      <c r="S43" s="474">
        <f t="shared" si="11"/>
        <v>1090</v>
      </c>
      <c r="T43" s="474">
        <f t="shared" si="11"/>
        <v>3987</v>
      </c>
      <c r="U43" s="474">
        <f t="shared" si="7"/>
        <v>14891</v>
      </c>
      <c r="V43" s="475">
        <f t="shared" si="7"/>
        <v>33821</v>
      </c>
      <c r="W43" s="1"/>
      <c r="X43" s="1"/>
    </row>
    <row r="44" spans="1:24" ht="18" customHeight="1" x14ac:dyDescent="0.35">
      <c r="A44" s="334"/>
      <c r="B44" s="215" t="s">
        <v>66</v>
      </c>
      <c r="C44" s="469">
        <v>24</v>
      </c>
      <c r="D44" s="469">
        <v>57</v>
      </c>
      <c r="E44" s="469">
        <v>50</v>
      </c>
      <c r="F44" s="469">
        <v>123</v>
      </c>
      <c r="G44" s="469">
        <v>55</v>
      </c>
      <c r="H44" s="469">
        <v>298</v>
      </c>
      <c r="I44" s="469">
        <v>146</v>
      </c>
      <c r="J44" s="469">
        <v>582</v>
      </c>
      <c r="K44" s="469">
        <v>142</v>
      </c>
      <c r="L44" s="469">
        <v>341</v>
      </c>
      <c r="M44" s="469">
        <v>279</v>
      </c>
      <c r="N44" s="469">
        <v>491</v>
      </c>
      <c r="O44" s="469">
        <v>154</v>
      </c>
      <c r="P44" s="469">
        <v>191</v>
      </c>
      <c r="Q44" s="469">
        <v>0</v>
      </c>
      <c r="R44" s="469">
        <v>0</v>
      </c>
      <c r="S44" s="469">
        <v>0</v>
      </c>
      <c r="T44" s="469">
        <v>0</v>
      </c>
      <c r="U44" s="469">
        <f t="shared" si="7"/>
        <v>850</v>
      </c>
      <c r="V44" s="471">
        <f t="shared" si="7"/>
        <v>2083</v>
      </c>
      <c r="W44" s="1"/>
      <c r="X44" s="1"/>
    </row>
    <row r="45" spans="1:24" ht="18" customHeight="1" x14ac:dyDescent="0.35">
      <c r="A45" s="334"/>
      <c r="B45" s="215" t="s">
        <v>67</v>
      </c>
      <c r="C45" s="469">
        <v>58</v>
      </c>
      <c r="D45" s="469">
        <v>135</v>
      </c>
      <c r="E45" s="469">
        <v>82</v>
      </c>
      <c r="F45" s="469">
        <v>213</v>
      </c>
      <c r="G45" s="469">
        <v>219</v>
      </c>
      <c r="H45" s="469">
        <v>925</v>
      </c>
      <c r="I45" s="469">
        <v>719</v>
      </c>
      <c r="J45" s="469">
        <v>2051</v>
      </c>
      <c r="K45" s="469">
        <v>638</v>
      </c>
      <c r="L45" s="469">
        <v>1463</v>
      </c>
      <c r="M45" s="469">
        <v>1210</v>
      </c>
      <c r="N45" s="469">
        <v>2587</v>
      </c>
      <c r="O45" s="469">
        <v>1040</v>
      </c>
      <c r="P45" s="469">
        <v>2073</v>
      </c>
      <c r="Q45" s="469">
        <v>912</v>
      </c>
      <c r="R45" s="469">
        <v>1341</v>
      </c>
      <c r="S45" s="469">
        <v>518</v>
      </c>
      <c r="T45" s="469">
        <v>2446</v>
      </c>
      <c r="U45" s="469">
        <f t="shared" si="7"/>
        <v>5396</v>
      </c>
      <c r="V45" s="471">
        <f t="shared" si="7"/>
        <v>13234</v>
      </c>
      <c r="W45" s="1"/>
      <c r="X45" s="1"/>
    </row>
    <row r="46" spans="1:24" s="257" customFormat="1" ht="18" customHeight="1" x14ac:dyDescent="0.35">
      <c r="A46" s="334"/>
      <c r="B46" s="215" t="s">
        <v>68</v>
      </c>
      <c r="C46" s="469">
        <v>37</v>
      </c>
      <c r="D46" s="469">
        <v>119</v>
      </c>
      <c r="E46" s="469">
        <v>83</v>
      </c>
      <c r="F46" s="469">
        <v>199</v>
      </c>
      <c r="G46" s="469">
        <v>165</v>
      </c>
      <c r="H46" s="469">
        <v>446</v>
      </c>
      <c r="I46" s="469">
        <v>435</v>
      </c>
      <c r="J46" s="469">
        <v>1231</v>
      </c>
      <c r="K46" s="469">
        <v>782</v>
      </c>
      <c r="L46" s="469">
        <v>1133</v>
      </c>
      <c r="M46" s="469">
        <v>761</v>
      </c>
      <c r="N46" s="469">
        <v>1387</v>
      </c>
      <c r="O46" s="469">
        <v>1246</v>
      </c>
      <c r="P46" s="469">
        <v>1681</v>
      </c>
      <c r="Q46" s="469">
        <v>344</v>
      </c>
      <c r="R46" s="469">
        <v>724</v>
      </c>
      <c r="S46" s="469">
        <v>215</v>
      </c>
      <c r="T46" s="469">
        <v>886</v>
      </c>
      <c r="U46" s="469">
        <f t="shared" si="7"/>
        <v>4068</v>
      </c>
      <c r="V46" s="471">
        <f t="shared" si="7"/>
        <v>7806</v>
      </c>
    </row>
    <row r="47" spans="1:24" s="257" customFormat="1" ht="18" customHeight="1" x14ac:dyDescent="0.35">
      <c r="A47" s="334"/>
      <c r="B47" s="215" t="s">
        <v>69</v>
      </c>
      <c r="C47" s="469">
        <v>13</v>
      </c>
      <c r="D47" s="469">
        <v>22</v>
      </c>
      <c r="E47" s="469">
        <v>20</v>
      </c>
      <c r="F47" s="469">
        <v>59</v>
      </c>
      <c r="G47" s="469">
        <v>51</v>
      </c>
      <c r="H47" s="469">
        <v>132</v>
      </c>
      <c r="I47" s="469">
        <v>92</v>
      </c>
      <c r="J47" s="469">
        <v>357</v>
      </c>
      <c r="K47" s="469">
        <v>198</v>
      </c>
      <c r="L47" s="469">
        <v>433</v>
      </c>
      <c r="M47" s="469">
        <v>193</v>
      </c>
      <c r="N47" s="469">
        <v>583</v>
      </c>
      <c r="O47" s="469">
        <v>0</v>
      </c>
      <c r="P47" s="469">
        <v>0</v>
      </c>
      <c r="Q47" s="469">
        <v>0</v>
      </c>
      <c r="R47" s="469">
        <v>0</v>
      </c>
      <c r="S47" s="469">
        <v>0</v>
      </c>
      <c r="T47" s="469">
        <v>0</v>
      </c>
      <c r="U47" s="469">
        <f t="shared" si="7"/>
        <v>567</v>
      </c>
      <c r="V47" s="471">
        <f t="shared" si="7"/>
        <v>1586</v>
      </c>
    </row>
    <row r="48" spans="1:24" s="257" customFormat="1" ht="18" customHeight="1" x14ac:dyDescent="0.35">
      <c r="A48" s="334"/>
      <c r="B48" s="215" t="s">
        <v>70</v>
      </c>
      <c r="C48" s="469">
        <v>13</v>
      </c>
      <c r="D48" s="469">
        <v>42</v>
      </c>
      <c r="E48" s="469">
        <v>8</v>
      </c>
      <c r="F48" s="469">
        <v>64</v>
      </c>
      <c r="G48" s="469">
        <v>36</v>
      </c>
      <c r="H48" s="469">
        <v>238</v>
      </c>
      <c r="I48" s="469">
        <v>151</v>
      </c>
      <c r="J48" s="469">
        <v>416</v>
      </c>
      <c r="K48" s="469">
        <v>192</v>
      </c>
      <c r="L48" s="469">
        <v>441</v>
      </c>
      <c r="M48" s="469">
        <v>71</v>
      </c>
      <c r="N48" s="469">
        <v>248</v>
      </c>
      <c r="O48" s="469">
        <v>0</v>
      </c>
      <c r="P48" s="469">
        <v>0</v>
      </c>
      <c r="Q48" s="469">
        <v>62</v>
      </c>
      <c r="R48" s="469">
        <v>343</v>
      </c>
      <c r="S48" s="469">
        <v>0</v>
      </c>
      <c r="T48" s="469">
        <v>0</v>
      </c>
      <c r="U48" s="469">
        <f t="shared" si="7"/>
        <v>533</v>
      </c>
      <c r="V48" s="471">
        <f t="shared" si="7"/>
        <v>1792</v>
      </c>
    </row>
    <row r="49" spans="1:24" s="336" customFormat="1" ht="18" customHeight="1" x14ac:dyDescent="0.35">
      <c r="A49" s="334"/>
      <c r="B49" s="215" t="s">
        <v>265</v>
      </c>
      <c r="C49" s="469">
        <v>32</v>
      </c>
      <c r="D49" s="469">
        <v>98</v>
      </c>
      <c r="E49" s="469">
        <v>54</v>
      </c>
      <c r="F49" s="469">
        <v>194</v>
      </c>
      <c r="G49" s="469">
        <v>126</v>
      </c>
      <c r="H49" s="469">
        <v>464</v>
      </c>
      <c r="I49" s="469">
        <v>399</v>
      </c>
      <c r="J49" s="469">
        <v>1133</v>
      </c>
      <c r="K49" s="469">
        <v>425</v>
      </c>
      <c r="L49" s="469">
        <v>917</v>
      </c>
      <c r="M49" s="469">
        <v>668</v>
      </c>
      <c r="N49" s="469">
        <v>1025</v>
      </c>
      <c r="O49" s="469">
        <v>107</v>
      </c>
      <c r="P49" s="469">
        <v>239</v>
      </c>
      <c r="Q49" s="469">
        <v>216</v>
      </c>
      <c r="R49" s="469">
        <v>356</v>
      </c>
      <c r="S49" s="469">
        <v>357</v>
      </c>
      <c r="T49" s="469">
        <v>655</v>
      </c>
      <c r="U49" s="469">
        <f t="shared" si="7"/>
        <v>2384</v>
      </c>
      <c r="V49" s="471">
        <f t="shared" si="7"/>
        <v>5081</v>
      </c>
    </row>
    <row r="50" spans="1:24" ht="18" customHeight="1" x14ac:dyDescent="0.35">
      <c r="A50" s="334"/>
      <c r="B50" s="215" t="s">
        <v>264</v>
      </c>
      <c r="C50" s="469">
        <v>13</v>
      </c>
      <c r="D50" s="469">
        <v>24</v>
      </c>
      <c r="E50" s="469">
        <v>51</v>
      </c>
      <c r="F50" s="469">
        <v>81</v>
      </c>
      <c r="G50" s="469">
        <v>65</v>
      </c>
      <c r="H50" s="469">
        <v>181</v>
      </c>
      <c r="I50" s="469">
        <v>139</v>
      </c>
      <c r="J50" s="469">
        <v>492</v>
      </c>
      <c r="K50" s="469">
        <v>277</v>
      </c>
      <c r="L50" s="469">
        <v>360</v>
      </c>
      <c r="M50" s="469">
        <v>403</v>
      </c>
      <c r="N50" s="469">
        <v>672</v>
      </c>
      <c r="O50" s="469">
        <v>145</v>
      </c>
      <c r="P50" s="469">
        <v>429</v>
      </c>
      <c r="Q50" s="469">
        <v>0</v>
      </c>
      <c r="R50" s="469">
        <v>0</v>
      </c>
      <c r="S50" s="469">
        <v>0</v>
      </c>
      <c r="T50" s="469">
        <v>0</v>
      </c>
      <c r="U50" s="469">
        <f t="shared" si="7"/>
        <v>1093</v>
      </c>
      <c r="V50" s="471">
        <f t="shared" si="7"/>
        <v>2239</v>
      </c>
      <c r="W50" s="1"/>
      <c r="X50" s="1"/>
    </row>
    <row r="51" spans="1:24" s="335" customFormat="1" ht="24" customHeight="1" x14ac:dyDescent="0.35">
      <c r="A51" s="218" t="s">
        <v>71</v>
      </c>
      <c r="B51" s="333"/>
      <c r="C51" s="474">
        <f t="shared" ref="C51:T51" si="12">C55+C54+C53+C52</f>
        <v>198</v>
      </c>
      <c r="D51" s="474">
        <f t="shared" si="12"/>
        <v>523</v>
      </c>
      <c r="E51" s="474">
        <f t="shared" si="12"/>
        <v>276</v>
      </c>
      <c r="F51" s="474">
        <f t="shared" si="12"/>
        <v>1024</v>
      </c>
      <c r="G51" s="474">
        <f t="shared" si="12"/>
        <v>623</v>
      </c>
      <c r="H51" s="474">
        <f t="shared" si="12"/>
        <v>2419</v>
      </c>
      <c r="I51" s="474">
        <f t="shared" si="12"/>
        <v>1743</v>
      </c>
      <c r="J51" s="474">
        <f t="shared" si="12"/>
        <v>5650</v>
      </c>
      <c r="K51" s="474">
        <f t="shared" si="12"/>
        <v>2462</v>
      </c>
      <c r="L51" s="474">
        <f t="shared" si="12"/>
        <v>5259</v>
      </c>
      <c r="M51" s="474">
        <f t="shared" si="12"/>
        <v>2796</v>
      </c>
      <c r="N51" s="474">
        <f t="shared" si="12"/>
        <v>6018</v>
      </c>
      <c r="O51" s="474">
        <f t="shared" si="12"/>
        <v>2490</v>
      </c>
      <c r="P51" s="474">
        <f t="shared" si="12"/>
        <v>4215</v>
      </c>
      <c r="Q51" s="474">
        <f t="shared" si="12"/>
        <v>1527</v>
      </c>
      <c r="R51" s="474">
        <f t="shared" si="12"/>
        <v>2721</v>
      </c>
      <c r="S51" s="474">
        <f t="shared" si="12"/>
        <v>1735</v>
      </c>
      <c r="T51" s="474">
        <f t="shared" si="12"/>
        <v>5864</v>
      </c>
      <c r="U51" s="474">
        <f t="shared" si="7"/>
        <v>13850</v>
      </c>
      <c r="V51" s="475">
        <f t="shared" si="7"/>
        <v>33693</v>
      </c>
    </row>
    <row r="52" spans="1:24" s="257" customFormat="1" ht="18" customHeight="1" x14ac:dyDescent="0.35">
      <c r="A52" s="334"/>
      <c r="B52" s="215" t="s">
        <v>72</v>
      </c>
      <c r="C52" s="469">
        <v>22</v>
      </c>
      <c r="D52" s="469">
        <v>59</v>
      </c>
      <c r="E52" s="469">
        <v>34</v>
      </c>
      <c r="F52" s="469">
        <v>122</v>
      </c>
      <c r="G52" s="469">
        <v>56</v>
      </c>
      <c r="H52" s="469">
        <v>266</v>
      </c>
      <c r="I52" s="469">
        <v>235</v>
      </c>
      <c r="J52" s="469">
        <v>698</v>
      </c>
      <c r="K52" s="469">
        <v>185</v>
      </c>
      <c r="L52" s="469">
        <v>601</v>
      </c>
      <c r="M52" s="469">
        <v>243</v>
      </c>
      <c r="N52" s="469">
        <v>313</v>
      </c>
      <c r="O52" s="469">
        <v>64</v>
      </c>
      <c r="P52" s="469">
        <v>220</v>
      </c>
      <c r="Q52" s="469">
        <v>97</v>
      </c>
      <c r="R52" s="469">
        <v>386</v>
      </c>
      <c r="S52" s="469">
        <v>0</v>
      </c>
      <c r="T52" s="469">
        <v>0</v>
      </c>
      <c r="U52" s="469">
        <f t="shared" si="7"/>
        <v>936</v>
      </c>
      <c r="V52" s="471">
        <f t="shared" si="7"/>
        <v>2665</v>
      </c>
    </row>
    <row r="53" spans="1:24" s="257" customFormat="1" ht="18" customHeight="1" x14ac:dyDescent="0.35">
      <c r="A53" s="334"/>
      <c r="B53" s="215" t="s">
        <v>71</v>
      </c>
      <c r="C53" s="476">
        <v>109</v>
      </c>
      <c r="D53" s="469">
        <v>282</v>
      </c>
      <c r="E53" s="469">
        <v>163</v>
      </c>
      <c r="F53" s="469">
        <v>567</v>
      </c>
      <c r="G53" s="469">
        <v>362</v>
      </c>
      <c r="H53" s="469">
        <v>1415</v>
      </c>
      <c r="I53" s="469">
        <v>956</v>
      </c>
      <c r="J53" s="469">
        <v>3224</v>
      </c>
      <c r="K53" s="469">
        <v>1458</v>
      </c>
      <c r="L53" s="469">
        <v>2775</v>
      </c>
      <c r="M53" s="469">
        <v>1834</v>
      </c>
      <c r="N53" s="469">
        <v>3438</v>
      </c>
      <c r="O53" s="469">
        <v>2059</v>
      </c>
      <c r="P53" s="469">
        <v>3011</v>
      </c>
      <c r="Q53" s="469">
        <v>1396</v>
      </c>
      <c r="R53" s="469">
        <v>2334</v>
      </c>
      <c r="S53" s="469">
        <v>1635</v>
      </c>
      <c r="T53" s="469">
        <v>5319</v>
      </c>
      <c r="U53" s="469">
        <f t="shared" si="7"/>
        <v>9972</v>
      </c>
      <c r="V53" s="471">
        <f t="shared" si="7"/>
        <v>22365</v>
      </c>
    </row>
    <row r="54" spans="1:24" ht="18" customHeight="1" x14ac:dyDescent="0.35">
      <c r="A54" s="334"/>
      <c r="B54" s="215" t="s">
        <v>73</v>
      </c>
      <c r="C54" s="469">
        <v>59</v>
      </c>
      <c r="D54" s="470">
        <v>152</v>
      </c>
      <c r="E54" s="470">
        <v>55</v>
      </c>
      <c r="F54" s="470">
        <v>264</v>
      </c>
      <c r="G54" s="470">
        <v>181</v>
      </c>
      <c r="H54" s="470">
        <v>604</v>
      </c>
      <c r="I54" s="470">
        <v>473</v>
      </c>
      <c r="J54" s="470">
        <v>1433</v>
      </c>
      <c r="K54" s="470">
        <v>649</v>
      </c>
      <c r="L54" s="470">
        <v>1466</v>
      </c>
      <c r="M54" s="470">
        <v>660</v>
      </c>
      <c r="N54" s="470">
        <v>2111</v>
      </c>
      <c r="O54" s="470">
        <v>340</v>
      </c>
      <c r="P54" s="470">
        <v>846</v>
      </c>
      <c r="Q54" s="470">
        <v>34</v>
      </c>
      <c r="R54" s="470">
        <v>1</v>
      </c>
      <c r="S54" s="470">
        <v>100</v>
      </c>
      <c r="T54" s="470">
        <v>545</v>
      </c>
      <c r="U54" s="469">
        <f t="shared" si="7"/>
        <v>2551</v>
      </c>
      <c r="V54" s="471">
        <f t="shared" si="7"/>
        <v>7422</v>
      </c>
      <c r="W54" s="1"/>
      <c r="X54" s="1"/>
    </row>
    <row r="55" spans="1:24" ht="18" customHeight="1" x14ac:dyDescent="0.35">
      <c r="A55" s="334"/>
      <c r="B55" s="215" t="s">
        <v>74</v>
      </c>
      <c r="C55" s="469">
        <v>8</v>
      </c>
      <c r="D55" s="469">
        <v>30</v>
      </c>
      <c r="E55" s="469">
        <v>24</v>
      </c>
      <c r="F55" s="469">
        <v>71</v>
      </c>
      <c r="G55" s="469">
        <v>24</v>
      </c>
      <c r="H55" s="469">
        <v>134</v>
      </c>
      <c r="I55" s="469">
        <v>79</v>
      </c>
      <c r="J55" s="469">
        <v>295</v>
      </c>
      <c r="K55" s="469">
        <v>170</v>
      </c>
      <c r="L55" s="469">
        <v>417</v>
      </c>
      <c r="M55" s="469">
        <v>59</v>
      </c>
      <c r="N55" s="469">
        <v>156</v>
      </c>
      <c r="O55" s="469">
        <v>27</v>
      </c>
      <c r="P55" s="469">
        <v>138</v>
      </c>
      <c r="Q55" s="469">
        <v>0</v>
      </c>
      <c r="R55" s="469">
        <v>0</v>
      </c>
      <c r="S55" s="469">
        <v>0</v>
      </c>
      <c r="T55" s="469">
        <v>0</v>
      </c>
      <c r="U55" s="469">
        <f t="shared" si="7"/>
        <v>391</v>
      </c>
      <c r="V55" s="471">
        <f t="shared" si="7"/>
        <v>1241</v>
      </c>
      <c r="W55" s="1"/>
      <c r="X55" s="1"/>
    </row>
    <row r="56" spans="1:24" s="257" customFormat="1" ht="24" customHeight="1" x14ac:dyDescent="0.35">
      <c r="A56" s="218" t="s">
        <v>75</v>
      </c>
      <c r="B56" s="333"/>
      <c r="C56" s="474">
        <f>SUM(C57:C61)</f>
        <v>57</v>
      </c>
      <c r="D56" s="474">
        <f t="shared" ref="D56:T56" si="13">SUM(D57:D61)</f>
        <v>147</v>
      </c>
      <c r="E56" s="474">
        <f t="shared" si="13"/>
        <v>126</v>
      </c>
      <c r="F56" s="474">
        <f t="shared" si="13"/>
        <v>357</v>
      </c>
      <c r="G56" s="474">
        <f t="shared" si="13"/>
        <v>386</v>
      </c>
      <c r="H56" s="474">
        <f t="shared" si="13"/>
        <v>1057</v>
      </c>
      <c r="I56" s="474">
        <f t="shared" si="13"/>
        <v>708</v>
      </c>
      <c r="J56" s="474">
        <f t="shared" si="13"/>
        <v>1790</v>
      </c>
      <c r="K56" s="474">
        <f t="shared" si="13"/>
        <v>737</v>
      </c>
      <c r="L56" s="474">
        <f t="shared" si="13"/>
        <v>2108</v>
      </c>
      <c r="M56" s="474">
        <f t="shared" si="13"/>
        <v>805</v>
      </c>
      <c r="N56" s="474">
        <f t="shared" si="13"/>
        <v>1394</v>
      </c>
      <c r="O56" s="474">
        <f t="shared" si="13"/>
        <v>181</v>
      </c>
      <c r="P56" s="474">
        <f t="shared" si="13"/>
        <v>539</v>
      </c>
      <c r="Q56" s="474">
        <f t="shared" si="13"/>
        <v>233</v>
      </c>
      <c r="R56" s="474">
        <f t="shared" si="13"/>
        <v>1409</v>
      </c>
      <c r="S56" s="474">
        <f t="shared" si="13"/>
        <v>53</v>
      </c>
      <c r="T56" s="474">
        <f t="shared" si="13"/>
        <v>19</v>
      </c>
      <c r="U56" s="474">
        <f t="shared" si="7"/>
        <v>3286</v>
      </c>
      <c r="V56" s="475">
        <f t="shared" si="7"/>
        <v>8820</v>
      </c>
    </row>
    <row r="57" spans="1:24" ht="18" customHeight="1" x14ac:dyDescent="0.35">
      <c r="A57" s="334"/>
      <c r="B57" s="215" t="s">
        <v>76</v>
      </c>
      <c r="C57" s="469">
        <v>18</v>
      </c>
      <c r="D57" s="469">
        <v>43</v>
      </c>
      <c r="E57" s="469">
        <v>32</v>
      </c>
      <c r="F57" s="469">
        <v>90</v>
      </c>
      <c r="G57" s="469">
        <v>72</v>
      </c>
      <c r="H57" s="469">
        <v>248</v>
      </c>
      <c r="I57" s="469">
        <v>175</v>
      </c>
      <c r="J57" s="469">
        <v>388</v>
      </c>
      <c r="K57" s="469">
        <v>132</v>
      </c>
      <c r="L57" s="469">
        <v>273</v>
      </c>
      <c r="M57" s="469">
        <v>228</v>
      </c>
      <c r="N57" s="469">
        <v>377</v>
      </c>
      <c r="O57" s="469">
        <v>62</v>
      </c>
      <c r="P57" s="469">
        <v>139</v>
      </c>
      <c r="Q57" s="469">
        <v>84</v>
      </c>
      <c r="R57" s="469">
        <v>460</v>
      </c>
      <c r="S57" s="469">
        <v>0</v>
      </c>
      <c r="T57" s="469">
        <v>0</v>
      </c>
      <c r="U57" s="469">
        <f t="shared" si="7"/>
        <v>803</v>
      </c>
      <c r="V57" s="471">
        <f t="shared" si="7"/>
        <v>2018</v>
      </c>
      <c r="W57" s="1"/>
      <c r="X57" s="1"/>
    </row>
    <row r="58" spans="1:24" ht="18" customHeight="1" x14ac:dyDescent="0.35">
      <c r="A58" s="334"/>
      <c r="B58" s="215" t="s">
        <v>77</v>
      </c>
      <c r="C58" s="469">
        <v>7</v>
      </c>
      <c r="D58" s="469">
        <v>23</v>
      </c>
      <c r="E58" s="469">
        <v>24</v>
      </c>
      <c r="F58" s="469">
        <v>67</v>
      </c>
      <c r="G58" s="469">
        <v>53</v>
      </c>
      <c r="H58" s="469">
        <v>108</v>
      </c>
      <c r="I58" s="469">
        <v>107</v>
      </c>
      <c r="J58" s="469">
        <v>269</v>
      </c>
      <c r="K58" s="469">
        <v>159</v>
      </c>
      <c r="L58" s="469">
        <v>523</v>
      </c>
      <c r="M58" s="469">
        <v>44</v>
      </c>
      <c r="N58" s="469">
        <v>120</v>
      </c>
      <c r="O58" s="469">
        <v>25</v>
      </c>
      <c r="P58" s="469">
        <v>162</v>
      </c>
      <c r="Q58" s="469">
        <v>0</v>
      </c>
      <c r="R58" s="469">
        <v>0</v>
      </c>
      <c r="S58" s="469">
        <v>0</v>
      </c>
      <c r="T58" s="469">
        <v>0</v>
      </c>
      <c r="U58" s="469">
        <f t="shared" si="7"/>
        <v>419</v>
      </c>
      <c r="V58" s="471">
        <f t="shared" si="7"/>
        <v>1272</v>
      </c>
      <c r="W58" s="1"/>
      <c r="X58" s="1"/>
    </row>
    <row r="59" spans="1:24" ht="18" customHeight="1" x14ac:dyDescent="0.35">
      <c r="A59" s="334"/>
      <c r="B59" s="215" t="s">
        <v>78</v>
      </c>
      <c r="C59" s="469">
        <v>12</v>
      </c>
      <c r="D59" s="469">
        <v>36</v>
      </c>
      <c r="E59" s="469">
        <v>31</v>
      </c>
      <c r="F59" s="469">
        <v>80</v>
      </c>
      <c r="G59" s="469">
        <v>86</v>
      </c>
      <c r="H59" s="469">
        <v>259</v>
      </c>
      <c r="I59" s="469">
        <v>149</v>
      </c>
      <c r="J59" s="469">
        <v>350</v>
      </c>
      <c r="K59" s="469">
        <v>138</v>
      </c>
      <c r="L59" s="469">
        <v>463</v>
      </c>
      <c r="M59" s="469">
        <v>118</v>
      </c>
      <c r="N59" s="469">
        <v>344</v>
      </c>
      <c r="O59" s="469">
        <v>2</v>
      </c>
      <c r="P59" s="469">
        <v>8</v>
      </c>
      <c r="Q59" s="469">
        <v>43</v>
      </c>
      <c r="R59" s="469">
        <v>398</v>
      </c>
      <c r="S59" s="469">
        <v>53</v>
      </c>
      <c r="T59" s="469">
        <v>19</v>
      </c>
      <c r="U59" s="469">
        <f t="shared" si="7"/>
        <v>632</v>
      </c>
      <c r="V59" s="471">
        <f t="shared" si="7"/>
        <v>1957</v>
      </c>
      <c r="W59" s="1"/>
      <c r="X59" s="1"/>
    </row>
    <row r="60" spans="1:24" s="257" customFormat="1" ht="18" customHeight="1" x14ac:dyDescent="0.35">
      <c r="A60" s="334"/>
      <c r="B60" s="215" t="s">
        <v>79</v>
      </c>
      <c r="C60" s="469">
        <v>14</v>
      </c>
      <c r="D60" s="469">
        <v>21</v>
      </c>
      <c r="E60" s="469">
        <v>19</v>
      </c>
      <c r="F60" s="469">
        <v>56</v>
      </c>
      <c r="G60" s="469">
        <v>126</v>
      </c>
      <c r="H60" s="469">
        <v>294</v>
      </c>
      <c r="I60" s="469">
        <v>155</v>
      </c>
      <c r="J60" s="469">
        <v>449</v>
      </c>
      <c r="K60" s="469">
        <v>180</v>
      </c>
      <c r="L60" s="469">
        <v>575</v>
      </c>
      <c r="M60" s="469">
        <v>342</v>
      </c>
      <c r="N60" s="469">
        <v>303</v>
      </c>
      <c r="O60" s="469">
        <v>73</v>
      </c>
      <c r="P60" s="469">
        <v>196</v>
      </c>
      <c r="Q60" s="469">
        <v>106</v>
      </c>
      <c r="R60" s="469">
        <v>551</v>
      </c>
      <c r="S60" s="469">
        <v>0</v>
      </c>
      <c r="T60" s="469">
        <v>0</v>
      </c>
      <c r="U60" s="469">
        <f t="shared" si="7"/>
        <v>1015</v>
      </c>
      <c r="V60" s="471">
        <f t="shared" si="7"/>
        <v>2445</v>
      </c>
    </row>
    <row r="61" spans="1:24" ht="18" customHeight="1" x14ac:dyDescent="0.35">
      <c r="A61" s="334"/>
      <c r="B61" s="215" t="s">
        <v>80</v>
      </c>
      <c r="C61" s="469">
        <v>6</v>
      </c>
      <c r="D61" s="469">
        <v>24</v>
      </c>
      <c r="E61" s="469">
        <v>20</v>
      </c>
      <c r="F61" s="469">
        <v>64</v>
      </c>
      <c r="G61" s="469">
        <v>49</v>
      </c>
      <c r="H61" s="469">
        <v>148</v>
      </c>
      <c r="I61" s="469">
        <v>122</v>
      </c>
      <c r="J61" s="469">
        <v>334</v>
      </c>
      <c r="K61" s="469">
        <v>128</v>
      </c>
      <c r="L61" s="469">
        <v>274</v>
      </c>
      <c r="M61" s="469">
        <v>73</v>
      </c>
      <c r="N61" s="469">
        <v>250</v>
      </c>
      <c r="O61" s="469">
        <v>19</v>
      </c>
      <c r="P61" s="469">
        <v>34</v>
      </c>
      <c r="Q61" s="469">
        <v>0</v>
      </c>
      <c r="R61" s="469">
        <v>0</v>
      </c>
      <c r="S61" s="469">
        <v>0</v>
      </c>
      <c r="T61" s="469">
        <v>0</v>
      </c>
      <c r="U61" s="469">
        <f t="shared" si="7"/>
        <v>417</v>
      </c>
      <c r="V61" s="471">
        <f t="shared" si="7"/>
        <v>1128</v>
      </c>
      <c r="W61" s="1"/>
      <c r="X61" s="1"/>
    </row>
    <row r="62" spans="1:24" ht="24" customHeight="1" x14ac:dyDescent="0.35">
      <c r="A62" s="218" t="s">
        <v>81</v>
      </c>
      <c r="B62" s="333"/>
      <c r="C62" s="474">
        <f>SUM(C63:C65)</f>
        <v>121</v>
      </c>
      <c r="D62" s="474">
        <f t="shared" ref="D62:T62" si="14">SUM(D63:D65)</f>
        <v>258</v>
      </c>
      <c r="E62" s="474">
        <f t="shared" si="14"/>
        <v>127</v>
      </c>
      <c r="F62" s="474">
        <f t="shared" si="14"/>
        <v>536</v>
      </c>
      <c r="G62" s="474">
        <f t="shared" si="14"/>
        <v>351</v>
      </c>
      <c r="H62" s="474">
        <f t="shared" si="14"/>
        <v>1056</v>
      </c>
      <c r="I62" s="474">
        <f t="shared" si="14"/>
        <v>1107</v>
      </c>
      <c r="J62" s="474">
        <f t="shared" si="14"/>
        <v>2634</v>
      </c>
      <c r="K62" s="474">
        <f t="shared" si="14"/>
        <v>1532</v>
      </c>
      <c r="L62" s="474">
        <f t="shared" si="14"/>
        <v>2342</v>
      </c>
      <c r="M62" s="474">
        <f t="shared" si="14"/>
        <v>1616</v>
      </c>
      <c r="N62" s="474">
        <f t="shared" si="14"/>
        <v>2426</v>
      </c>
      <c r="O62" s="474">
        <f t="shared" si="14"/>
        <v>839</v>
      </c>
      <c r="P62" s="474">
        <f t="shared" si="14"/>
        <v>1077</v>
      </c>
      <c r="Q62" s="474">
        <f t="shared" si="14"/>
        <v>601</v>
      </c>
      <c r="R62" s="474">
        <f t="shared" si="14"/>
        <v>1425</v>
      </c>
      <c r="S62" s="474">
        <f t="shared" si="14"/>
        <v>1014</v>
      </c>
      <c r="T62" s="474">
        <f t="shared" si="14"/>
        <v>2140</v>
      </c>
      <c r="U62" s="474">
        <f t="shared" si="7"/>
        <v>7308</v>
      </c>
      <c r="V62" s="475">
        <f t="shared" si="7"/>
        <v>13894</v>
      </c>
      <c r="W62" s="1"/>
      <c r="X62" s="1"/>
    </row>
    <row r="63" spans="1:24" ht="18" customHeight="1" x14ac:dyDescent="0.35">
      <c r="A63" s="334"/>
      <c r="B63" s="215" t="s">
        <v>82</v>
      </c>
      <c r="C63" s="469">
        <v>3</v>
      </c>
      <c r="D63" s="469">
        <v>46</v>
      </c>
      <c r="E63" s="469">
        <v>47</v>
      </c>
      <c r="F63" s="469">
        <v>141</v>
      </c>
      <c r="G63" s="469">
        <v>64</v>
      </c>
      <c r="H63" s="469">
        <v>269</v>
      </c>
      <c r="I63" s="469">
        <v>178</v>
      </c>
      <c r="J63" s="469">
        <v>531</v>
      </c>
      <c r="K63" s="469">
        <v>234</v>
      </c>
      <c r="L63" s="469">
        <v>514</v>
      </c>
      <c r="M63" s="469">
        <v>343</v>
      </c>
      <c r="N63" s="469">
        <v>354</v>
      </c>
      <c r="O63" s="469">
        <v>0</v>
      </c>
      <c r="P63" s="469">
        <v>0</v>
      </c>
      <c r="Q63" s="469">
        <v>0</v>
      </c>
      <c r="R63" s="469">
        <v>0</v>
      </c>
      <c r="S63" s="469">
        <v>0</v>
      </c>
      <c r="T63" s="469">
        <v>0</v>
      </c>
      <c r="U63" s="469">
        <f t="shared" si="7"/>
        <v>869</v>
      </c>
      <c r="V63" s="471">
        <f t="shared" si="7"/>
        <v>1855</v>
      </c>
      <c r="W63" s="1"/>
      <c r="X63" s="1"/>
    </row>
    <row r="64" spans="1:24" ht="18" customHeight="1" x14ac:dyDescent="0.35">
      <c r="A64" s="334"/>
      <c r="B64" s="215" t="s">
        <v>81</v>
      </c>
      <c r="C64" s="469">
        <v>110</v>
      </c>
      <c r="D64" s="469">
        <v>182</v>
      </c>
      <c r="E64" s="469">
        <v>71</v>
      </c>
      <c r="F64" s="469">
        <v>363</v>
      </c>
      <c r="G64" s="469">
        <v>268</v>
      </c>
      <c r="H64" s="469">
        <v>654</v>
      </c>
      <c r="I64" s="469">
        <v>882</v>
      </c>
      <c r="J64" s="469">
        <v>1911</v>
      </c>
      <c r="K64" s="469">
        <v>1186</v>
      </c>
      <c r="L64" s="469">
        <v>1551</v>
      </c>
      <c r="M64" s="469">
        <v>1055</v>
      </c>
      <c r="N64" s="469">
        <v>1676</v>
      </c>
      <c r="O64" s="469">
        <v>839</v>
      </c>
      <c r="P64" s="469">
        <v>1077</v>
      </c>
      <c r="Q64" s="469">
        <v>601</v>
      </c>
      <c r="R64" s="469">
        <v>1425</v>
      </c>
      <c r="S64" s="469">
        <v>1001</v>
      </c>
      <c r="T64" s="469">
        <v>2134</v>
      </c>
      <c r="U64" s="469">
        <f t="shared" si="7"/>
        <v>6013</v>
      </c>
      <c r="V64" s="471">
        <f t="shared" si="7"/>
        <v>10973</v>
      </c>
      <c r="W64" s="1"/>
      <c r="X64" s="1"/>
    </row>
    <row r="65" spans="1:24" ht="18" customHeight="1" x14ac:dyDescent="0.35">
      <c r="A65" s="334"/>
      <c r="B65" s="215" t="s">
        <v>83</v>
      </c>
      <c r="C65" s="469">
        <v>8</v>
      </c>
      <c r="D65" s="469">
        <v>30</v>
      </c>
      <c r="E65" s="469">
        <v>9</v>
      </c>
      <c r="F65" s="469">
        <v>32</v>
      </c>
      <c r="G65" s="469">
        <v>19</v>
      </c>
      <c r="H65" s="469">
        <v>133</v>
      </c>
      <c r="I65" s="469">
        <v>47</v>
      </c>
      <c r="J65" s="469">
        <v>192</v>
      </c>
      <c r="K65" s="469">
        <v>112</v>
      </c>
      <c r="L65" s="469">
        <v>277</v>
      </c>
      <c r="M65" s="469">
        <v>218</v>
      </c>
      <c r="N65" s="469">
        <v>396</v>
      </c>
      <c r="O65" s="469">
        <v>0</v>
      </c>
      <c r="P65" s="469">
        <v>0</v>
      </c>
      <c r="Q65" s="469">
        <v>0</v>
      </c>
      <c r="R65" s="469">
        <v>0</v>
      </c>
      <c r="S65" s="469">
        <v>13</v>
      </c>
      <c r="T65" s="469">
        <v>6</v>
      </c>
      <c r="U65" s="469">
        <f t="shared" si="7"/>
        <v>426</v>
      </c>
      <c r="V65" s="471">
        <f t="shared" si="7"/>
        <v>1066</v>
      </c>
      <c r="W65" s="1"/>
      <c r="X65" s="1"/>
    </row>
    <row r="66" spans="1:24" ht="42" customHeight="1" x14ac:dyDescent="0.35">
      <c r="A66" s="560" t="s">
        <v>252</v>
      </c>
      <c r="B66" s="561"/>
      <c r="C66" s="474">
        <v>0</v>
      </c>
      <c r="D66" s="474">
        <v>0</v>
      </c>
      <c r="E66" s="474">
        <v>0</v>
      </c>
      <c r="F66" s="474">
        <v>0</v>
      </c>
      <c r="G66" s="474">
        <v>10</v>
      </c>
      <c r="H66" s="474">
        <v>3</v>
      </c>
      <c r="I66" s="474">
        <v>0</v>
      </c>
      <c r="J66" s="474">
        <v>0</v>
      </c>
      <c r="K66" s="474">
        <v>0</v>
      </c>
      <c r="L66" s="474">
        <v>0</v>
      </c>
      <c r="M66" s="474">
        <v>0</v>
      </c>
      <c r="N66" s="474">
        <v>0</v>
      </c>
      <c r="O66" s="474">
        <v>0</v>
      </c>
      <c r="P66" s="474">
        <v>0</v>
      </c>
      <c r="Q66" s="474">
        <v>0</v>
      </c>
      <c r="R66" s="474">
        <v>0</v>
      </c>
      <c r="S66" s="474">
        <v>0</v>
      </c>
      <c r="T66" s="474">
        <v>0</v>
      </c>
      <c r="U66" s="474">
        <f t="shared" si="7"/>
        <v>10</v>
      </c>
      <c r="V66" s="475">
        <f t="shared" si="7"/>
        <v>3</v>
      </c>
      <c r="W66" s="1"/>
      <c r="X66" s="1"/>
    </row>
    <row r="67" spans="1:24" ht="42" customHeight="1" x14ac:dyDescent="0.35">
      <c r="A67" s="560" t="s">
        <v>260</v>
      </c>
      <c r="B67" s="561"/>
      <c r="C67" s="474">
        <v>59</v>
      </c>
      <c r="D67" s="474">
        <v>152</v>
      </c>
      <c r="E67" s="474">
        <v>55</v>
      </c>
      <c r="F67" s="474">
        <v>264</v>
      </c>
      <c r="G67" s="474">
        <v>181</v>
      </c>
      <c r="H67" s="474">
        <v>604</v>
      </c>
      <c r="I67" s="474">
        <v>473</v>
      </c>
      <c r="J67" s="474">
        <v>1433</v>
      </c>
      <c r="K67" s="474">
        <v>649</v>
      </c>
      <c r="L67" s="474">
        <v>1466</v>
      </c>
      <c r="M67" s="474">
        <v>660</v>
      </c>
      <c r="N67" s="474">
        <v>2111</v>
      </c>
      <c r="O67" s="474">
        <v>340</v>
      </c>
      <c r="P67" s="474">
        <v>846</v>
      </c>
      <c r="Q67" s="474">
        <v>34</v>
      </c>
      <c r="R67" s="474">
        <v>1</v>
      </c>
      <c r="S67" s="474">
        <v>100</v>
      </c>
      <c r="T67" s="474">
        <v>545</v>
      </c>
      <c r="U67" s="474">
        <f t="shared" si="7"/>
        <v>2551</v>
      </c>
      <c r="V67" s="475">
        <f t="shared" si="7"/>
        <v>7422</v>
      </c>
      <c r="W67" s="1"/>
      <c r="X67" s="1"/>
    </row>
    <row r="68" spans="1:24" s="257" customFormat="1" ht="8.25" customHeight="1" x14ac:dyDescent="0.25">
      <c r="A68" s="334"/>
      <c r="B68" s="333"/>
      <c r="C68" s="337"/>
      <c r="D68" s="338"/>
      <c r="E68" s="338"/>
      <c r="F68" s="338"/>
      <c r="G68" s="338"/>
      <c r="H68" s="338"/>
      <c r="I68" s="338"/>
      <c r="J68" s="338"/>
      <c r="K68" s="338"/>
      <c r="L68" s="338"/>
      <c r="M68" s="338"/>
      <c r="N68" s="338"/>
      <c r="O68" s="338"/>
      <c r="P68" s="338"/>
      <c r="Q68" s="338"/>
      <c r="R68" s="338"/>
      <c r="S68" s="338"/>
      <c r="T68" s="338"/>
      <c r="U68" s="337"/>
      <c r="V68" s="339"/>
    </row>
    <row r="69" spans="1:24" s="257" customFormat="1" ht="33.9" customHeight="1" thickBot="1" x14ac:dyDescent="0.3">
      <c r="A69" s="226" t="s">
        <v>84</v>
      </c>
      <c r="B69" s="340"/>
      <c r="C69" s="341">
        <f>C9+C11+C40</f>
        <v>1701</v>
      </c>
      <c r="D69" s="341">
        <f t="shared" ref="D69:T69" si="15">D9+D11+D40</f>
        <v>4196</v>
      </c>
      <c r="E69" s="341">
        <f t="shared" si="15"/>
        <v>2579</v>
      </c>
      <c r="F69" s="341">
        <f t="shared" si="15"/>
        <v>7763</v>
      </c>
      <c r="G69" s="341">
        <f t="shared" si="15"/>
        <v>5581</v>
      </c>
      <c r="H69" s="341">
        <f t="shared" si="15"/>
        <v>18387</v>
      </c>
      <c r="I69" s="341">
        <f t="shared" si="15"/>
        <v>18175</v>
      </c>
      <c r="J69" s="341">
        <f t="shared" si="15"/>
        <v>54139</v>
      </c>
      <c r="K69" s="341">
        <f t="shared" si="15"/>
        <v>22013</v>
      </c>
      <c r="L69" s="341">
        <f t="shared" si="15"/>
        <v>46796</v>
      </c>
      <c r="M69" s="341">
        <f t="shared" si="15"/>
        <v>25794</v>
      </c>
      <c r="N69" s="341">
        <f t="shared" si="15"/>
        <v>52067</v>
      </c>
      <c r="O69" s="341">
        <f t="shared" si="15"/>
        <v>25063</v>
      </c>
      <c r="P69" s="341">
        <f t="shared" si="15"/>
        <v>36634</v>
      </c>
      <c r="Q69" s="341">
        <f t="shared" si="15"/>
        <v>16197</v>
      </c>
      <c r="R69" s="341">
        <f t="shared" si="15"/>
        <v>26516</v>
      </c>
      <c r="S69" s="341">
        <f t="shared" si="15"/>
        <v>34623</v>
      </c>
      <c r="T69" s="341">
        <f t="shared" si="15"/>
        <v>49696</v>
      </c>
      <c r="U69" s="341">
        <f t="shared" si="7"/>
        <v>151726</v>
      </c>
      <c r="V69" s="419">
        <f t="shared" si="7"/>
        <v>296194</v>
      </c>
    </row>
    <row r="70" spans="1:24" s="257" customFormat="1" ht="18" customHeight="1" x14ac:dyDescent="0.35">
      <c r="A70" s="355" t="s">
        <v>253</v>
      </c>
      <c r="B70" s="344"/>
      <c r="C70" s="342"/>
      <c r="D70" s="342"/>
      <c r="E70" s="342"/>
      <c r="F70" s="342"/>
      <c r="G70" s="342"/>
      <c r="H70" s="342"/>
      <c r="I70" s="342"/>
      <c r="J70" s="342"/>
      <c r="K70" s="342"/>
      <c r="L70" s="342"/>
      <c r="M70" s="342"/>
      <c r="N70" s="342"/>
      <c r="O70" s="342"/>
      <c r="P70" s="342"/>
      <c r="Q70" s="342"/>
      <c r="R70" s="342"/>
      <c r="S70" s="342"/>
      <c r="T70" s="342"/>
      <c r="U70" s="342"/>
    </row>
    <row r="71" spans="1:24" s="257" customFormat="1" ht="29.4" customHeight="1" x14ac:dyDescent="0.25">
      <c r="A71" s="275"/>
      <c r="B71" s="276"/>
      <c r="C71" s="124"/>
      <c r="D71" s="124"/>
      <c r="E71" s="124"/>
      <c r="F71" s="124"/>
      <c r="G71" s="124"/>
      <c r="H71" s="124"/>
      <c r="I71" s="124"/>
      <c r="J71" s="124"/>
      <c r="K71" s="124"/>
      <c r="L71" s="124"/>
      <c r="M71" s="124"/>
      <c r="N71" s="124"/>
      <c r="O71" s="124"/>
      <c r="P71" s="124"/>
      <c r="Q71" s="124"/>
      <c r="R71" s="124"/>
      <c r="S71" s="124"/>
      <c r="T71" s="124"/>
      <c r="U71" s="124"/>
    </row>
    <row r="72" spans="1:24" ht="18" customHeight="1" x14ac:dyDescent="0.25">
      <c r="V72" s="1"/>
      <c r="W72" s="1"/>
      <c r="X72" s="1"/>
    </row>
    <row r="73" spans="1:24" ht="18" customHeight="1" x14ac:dyDescent="0.25">
      <c r="V73" s="1"/>
      <c r="W73" s="1"/>
      <c r="X73" s="1"/>
    </row>
    <row r="74" spans="1:24" ht="18" customHeight="1" x14ac:dyDescent="0.25">
      <c r="V74" s="1"/>
      <c r="W74" s="1"/>
      <c r="X74" s="1"/>
    </row>
    <row r="75" spans="1:24" ht="18" customHeight="1" x14ac:dyDescent="0.25">
      <c r="V75" s="1"/>
      <c r="W75" s="1"/>
      <c r="X75" s="1"/>
    </row>
    <row r="76" spans="1:24" s="257" customFormat="1" ht="29.4" customHeight="1" x14ac:dyDescent="0.25">
      <c r="A76" s="275"/>
      <c r="B76" s="276"/>
      <c r="C76" s="124"/>
      <c r="D76" s="124"/>
      <c r="E76" s="124"/>
      <c r="F76" s="124"/>
      <c r="G76" s="124"/>
      <c r="H76" s="124"/>
      <c r="I76" s="124"/>
      <c r="J76" s="124"/>
      <c r="K76" s="124"/>
      <c r="L76" s="124"/>
      <c r="M76" s="124"/>
      <c r="N76" s="124"/>
      <c r="O76" s="124"/>
      <c r="P76" s="124"/>
      <c r="Q76" s="124"/>
      <c r="R76" s="124"/>
      <c r="S76" s="124"/>
      <c r="T76" s="124"/>
      <c r="U76" s="124"/>
    </row>
    <row r="77" spans="1:24" s="257" customFormat="1" ht="29.4" customHeight="1" x14ac:dyDescent="0.25">
      <c r="A77" s="275"/>
      <c r="B77" s="276"/>
      <c r="C77" s="124"/>
      <c r="D77" s="124"/>
      <c r="E77" s="124"/>
      <c r="F77" s="124"/>
      <c r="G77" s="124"/>
      <c r="H77" s="124"/>
      <c r="I77" s="124"/>
      <c r="J77" s="124"/>
      <c r="K77" s="124"/>
      <c r="L77" s="124"/>
      <c r="M77" s="124"/>
      <c r="N77" s="124"/>
      <c r="O77" s="124"/>
      <c r="P77" s="124"/>
      <c r="Q77" s="124"/>
      <c r="R77" s="124"/>
      <c r="S77" s="124"/>
      <c r="T77" s="124"/>
      <c r="U77" s="124"/>
    </row>
    <row r="78" spans="1:24" s="257" customFormat="1" ht="29.4" customHeight="1" x14ac:dyDescent="0.25">
      <c r="A78" s="275"/>
      <c r="B78" s="276"/>
      <c r="C78" s="124"/>
      <c r="D78" s="124"/>
      <c r="E78" s="124"/>
      <c r="F78" s="124"/>
      <c r="G78" s="124"/>
      <c r="H78" s="124"/>
      <c r="I78" s="124"/>
      <c r="J78" s="124"/>
      <c r="K78" s="124"/>
      <c r="L78" s="124"/>
      <c r="M78" s="124"/>
      <c r="N78" s="124"/>
      <c r="O78" s="124"/>
      <c r="P78" s="124"/>
      <c r="Q78" s="124"/>
      <c r="R78" s="124"/>
      <c r="S78" s="124"/>
      <c r="T78" s="124"/>
      <c r="U78" s="124"/>
    </row>
    <row r="79" spans="1:24" s="343" customFormat="1" ht="29.4" customHeight="1" x14ac:dyDescent="0.25">
      <c r="A79" s="275"/>
      <c r="B79" s="276"/>
      <c r="C79" s="124"/>
      <c r="D79" s="124"/>
      <c r="E79" s="124"/>
      <c r="F79" s="124"/>
      <c r="G79" s="124"/>
      <c r="H79" s="124"/>
      <c r="I79" s="124"/>
      <c r="J79" s="124"/>
      <c r="K79" s="124"/>
      <c r="L79" s="124"/>
      <c r="M79" s="124"/>
      <c r="N79" s="124"/>
      <c r="O79" s="124"/>
      <c r="P79" s="124"/>
      <c r="Q79" s="124"/>
      <c r="R79" s="124"/>
      <c r="S79" s="124"/>
      <c r="T79" s="124"/>
      <c r="U79" s="124"/>
    </row>
    <row r="80" spans="1:24" s="119" customFormat="1" ht="21" customHeight="1" x14ac:dyDescent="0.3">
      <c r="A80" s="275"/>
      <c r="B80" s="276"/>
      <c r="C80" s="124"/>
      <c r="D80" s="124"/>
      <c r="E80" s="124"/>
      <c r="F80" s="124"/>
      <c r="G80" s="124"/>
      <c r="H80" s="124"/>
      <c r="I80" s="124"/>
      <c r="J80" s="124"/>
      <c r="K80" s="124"/>
      <c r="L80" s="124"/>
      <c r="M80" s="124"/>
      <c r="N80" s="124"/>
      <c r="O80" s="124"/>
      <c r="P80" s="124"/>
      <c r="Q80" s="124"/>
      <c r="R80" s="124"/>
      <c r="S80" s="124"/>
      <c r="T80" s="124"/>
      <c r="U80" s="124"/>
    </row>
    <row r="81" spans="22:24" x14ac:dyDescent="0.25">
      <c r="V81" s="1"/>
      <c r="W81" s="1"/>
      <c r="X81" s="1"/>
    </row>
    <row r="84" spans="22:24" x14ac:dyDescent="0.25">
      <c r="V84" s="1"/>
      <c r="W84" s="1"/>
      <c r="X84" s="1"/>
    </row>
    <row r="85" spans="22:24" x14ac:dyDescent="0.25">
      <c r="V85" s="1"/>
      <c r="W85" s="1"/>
      <c r="X85" s="1"/>
    </row>
    <row r="86" spans="22:24" x14ac:dyDescent="0.25">
      <c r="V86" s="1"/>
      <c r="W86" s="1"/>
      <c r="X86" s="1"/>
    </row>
    <row r="87" spans="22:24" x14ac:dyDescent="0.25">
      <c r="V87" s="1"/>
      <c r="W87" s="1"/>
      <c r="X87" s="1"/>
    </row>
    <row r="88" spans="22:24" x14ac:dyDescent="0.25">
      <c r="V88" s="1"/>
      <c r="W88" s="1"/>
      <c r="X88" s="1"/>
    </row>
    <row r="89" spans="22:24" x14ac:dyDescent="0.25">
      <c r="V89" s="1"/>
      <c r="W89" s="1"/>
      <c r="X89" s="1"/>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21"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E89"/>
  <sheetViews>
    <sheetView tabSelected="1" topLeftCell="G37" zoomScale="81" zoomScaleNormal="81" zoomScaleSheetLayoutView="79" workbookViewId="0">
      <selection activeCell="X52" sqref="X52"/>
    </sheetView>
  </sheetViews>
  <sheetFormatPr defaultColWidth="26.33203125" defaultRowHeight="13.2" x14ac:dyDescent="0.25"/>
  <cols>
    <col min="1" max="1" width="4.6640625" style="275" customWidth="1"/>
    <col min="2" max="2" width="24.6640625" style="276" customWidth="1"/>
    <col min="3" max="19" width="9.6640625" style="124" customWidth="1"/>
    <col min="20" max="20" width="9.33203125" style="124" customWidth="1"/>
    <col min="21" max="22" width="11.6640625" style="124" bestFit="1" customWidth="1"/>
    <col min="23" max="24" width="26.33203125" style="124" customWidth="1"/>
    <col min="25" max="16384" width="26.33203125" style="1"/>
  </cols>
  <sheetData>
    <row r="1" spans="1:31" s="246" customFormat="1" ht="60" customHeight="1" x14ac:dyDescent="0.25">
      <c r="A1" s="640" t="str">
        <f>"Répartition des travailleurs par lieu de travail et par classe d'importance des unités locales au "&amp;Feuil1!A7&amp;" "&amp;Feuil1!A8&amp;" "</f>
        <v xml:space="preserve">Répartition des travailleurs par lieu de travail et par classe d'importance des unités locales au 31 décembre 2022 </v>
      </c>
      <c r="B1" s="641"/>
      <c r="C1" s="641"/>
      <c r="D1" s="641"/>
      <c r="E1" s="641"/>
      <c r="F1" s="641"/>
      <c r="G1" s="641"/>
      <c r="H1" s="641"/>
      <c r="I1" s="641"/>
      <c r="J1" s="641"/>
      <c r="K1" s="641"/>
      <c r="L1" s="641"/>
      <c r="M1" s="641"/>
      <c r="N1" s="641"/>
      <c r="O1" s="641"/>
      <c r="P1" s="641"/>
      <c r="Q1" s="641"/>
      <c r="R1" s="641"/>
      <c r="S1" s="641"/>
      <c r="T1" s="641"/>
      <c r="U1" s="641"/>
      <c r="V1" s="641"/>
      <c r="W1" s="325"/>
      <c r="X1" s="325"/>
      <c r="Y1" s="325"/>
      <c r="Z1" s="325"/>
      <c r="AA1" s="325"/>
      <c r="AB1" s="325"/>
      <c r="AC1" s="325"/>
      <c r="AD1" s="325"/>
      <c r="AE1" s="325"/>
    </row>
    <row r="2" spans="1:31" s="127" customFormat="1" ht="21.9" customHeight="1" x14ac:dyDescent="0.25">
      <c r="A2" s="642" t="s">
        <v>12</v>
      </c>
      <c r="B2" s="643"/>
      <c r="C2" s="643"/>
      <c r="D2" s="643"/>
      <c r="E2" s="643"/>
      <c r="F2" s="643"/>
      <c r="G2" s="643"/>
      <c r="H2" s="643"/>
      <c r="I2" s="643"/>
      <c r="J2" s="643"/>
      <c r="K2" s="643"/>
      <c r="L2" s="643"/>
      <c r="M2" s="643"/>
      <c r="N2" s="643"/>
      <c r="O2" s="643"/>
      <c r="P2" s="643"/>
      <c r="Q2" s="643"/>
      <c r="R2" s="643"/>
      <c r="S2" s="643"/>
      <c r="T2" s="643"/>
      <c r="U2" s="643"/>
      <c r="V2" s="644"/>
    </row>
    <row r="3" spans="1:31" s="127" customFormat="1" ht="21.9" customHeight="1" x14ac:dyDescent="0.3">
      <c r="A3" s="645" t="s">
        <v>7</v>
      </c>
      <c r="B3" s="646"/>
      <c r="C3" s="646"/>
      <c r="D3" s="646"/>
      <c r="E3" s="646"/>
      <c r="F3" s="646"/>
      <c r="G3" s="646"/>
      <c r="H3" s="646"/>
      <c r="I3" s="646"/>
      <c r="J3" s="646"/>
      <c r="K3" s="646"/>
      <c r="L3" s="646"/>
      <c r="M3" s="646"/>
      <c r="N3" s="646"/>
      <c r="O3" s="646"/>
      <c r="P3" s="646"/>
      <c r="Q3" s="646"/>
      <c r="R3" s="646"/>
      <c r="S3" s="646"/>
      <c r="T3" s="646"/>
      <c r="U3" s="646"/>
      <c r="V3" s="647"/>
    </row>
    <row r="4" spans="1:31" s="247" customFormat="1" ht="12" customHeight="1" x14ac:dyDescent="0.3">
      <c r="C4" s="248"/>
      <c r="D4" s="248"/>
      <c r="E4" s="249"/>
      <c r="F4" s="249"/>
      <c r="G4" s="249"/>
      <c r="H4" s="249"/>
      <c r="I4" s="249"/>
      <c r="J4" s="249"/>
      <c r="K4" s="249"/>
      <c r="L4" s="249"/>
      <c r="M4" s="249"/>
      <c r="N4" s="249"/>
      <c r="O4" s="249"/>
      <c r="P4" s="249"/>
      <c r="Q4" s="249"/>
      <c r="R4" s="249"/>
      <c r="S4" s="249"/>
      <c r="T4" s="249"/>
      <c r="U4" s="249"/>
    </row>
    <row r="5" spans="1:31" s="247" customFormat="1" ht="18.899999999999999" customHeight="1" thickBot="1" x14ac:dyDescent="0.35">
      <c r="A5" s="648" t="s">
        <v>248</v>
      </c>
      <c r="B5" s="649"/>
      <c r="C5" s="250"/>
      <c r="D5" s="250"/>
      <c r="E5" s="251"/>
      <c r="F5" s="251"/>
      <c r="G5" s="251"/>
      <c r="H5" s="251"/>
      <c r="I5" s="251"/>
      <c r="J5" s="251"/>
      <c r="K5" s="251"/>
      <c r="L5" s="251"/>
      <c r="M5" s="251"/>
      <c r="N5" s="251"/>
      <c r="O5" s="251"/>
      <c r="P5" s="251"/>
      <c r="Q5" s="251"/>
      <c r="R5" s="251"/>
      <c r="S5" s="251"/>
      <c r="T5" s="251"/>
      <c r="U5" s="251"/>
    </row>
    <row r="6" spans="1:31" s="247" customFormat="1" ht="27.9" customHeight="1" x14ac:dyDescent="0.3">
      <c r="A6" s="650" t="s">
        <v>32</v>
      </c>
      <c r="B6" s="651"/>
      <c r="C6" s="573" t="s">
        <v>225</v>
      </c>
      <c r="D6" s="656"/>
      <c r="E6" s="656"/>
      <c r="F6" s="656"/>
      <c r="G6" s="656"/>
      <c r="H6" s="656"/>
      <c r="I6" s="656"/>
      <c r="J6" s="656"/>
      <c r="K6" s="656"/>
      <c r="L6" s="656"/>
      <c r="M6" s="656"/>
      <c r="N6" s="656"/>
      <c r="O6" s="656"/>
      <c r="P6" s="656"/>
      <c r="Q6" s="656"/>
      <c r="R6" s="656"/>
      <c r="S6" s="656"/>
      <c r="T6" s="657"/>
      <c r="U6" s="658" t="s">
        <v>11</v>
      </c>
      <c r="V6" s="659"/>
    </row>
    <row r="7" spans="1:31" ht="51" customHeight="1" x14ac:dyDescent="0.25">
      <c r="A7" s="652"/>
      <c r="B7" s="653"/>
      <c r="C7" s="662" t="s">
        <v>19</v>
      </c>
      <c r="D7" s="663"/>
      <c r="E7" s="662" t="s">
        <v>226</v>
      </c>
      <c r="F7" s="663"/>
      <c r="G7" s="662" t="s">
        <v>227</v>
      </c>
      <c r="H7" s="663"/>
      <c r="I7" s="662" t="s">
        <v>228</v>
      </c>
      <c r="J7" s="663"/>
      <c r="K7" s="662" t="s">
        <v>229</v>
      </c>
      <c r="L7" s="663"/>
      <c r="M7" s="662" t="s">
        <v>230</v>
      </c>
      <c r="N7" s="663"/>
      <c r="O7" s="662" t="s">
        <v>231</v>
      </c>
      <c r="P7" s="663"/>
      <c r="Q7" s="662" t="s">
        <v>232</v>
      </c>
      <c r="R7" s="663"/>
      <c r="S7" s="662" t="s">
        <v>233</v>
      </c>
      <c r="T7" s="663"/>
      <c r="U7" s="660"/>
      <c r="V7" s="661"/>
      <c r="W7" s="1"/>
      <c r="X7" s="1"/>
    </row>
    <row r="8" spans="1:31" ht="39.9" customHeight="1" x14ac:dyDescent="0.25">
      <c r="A8" s="654"/>
      <c r="B8" s="655"/>
      <c r="C8" s="326" t="s">
        <v>9</v>
      </c>
      <c r="D8" s="327" t="s">
        <v>10</v>
      </c>
      <c r="E8" s="326" t="s">
        <v>9</v>
      </c>
      <c r="F8" s="327" t="s">
        <v>10</v>
      </c>
      <c r="G8" s="326" t="s">
        <v>9</v>
      </c>
      <c r="H8" s="327" t="s">
        <v>10</v>
      </c>
      <c r="I8" s="326" t="s">
        <v>9</v>
      </c>
      <c r="J8" s="327" t="s">
        <v>10</v>
      </c>
      <c r="K8" s="326" t="s">
        <v>9</v>
      </c>
      <c r="L8" s="327" t="s">
        <v>10</v>
      </c>
      <c r="M8" s="326" t="s">
        <v>9</v>
      </c>
      <c r="N8" s="327" t="s">
        <v>10</v>
      </c>
      <c r="O8" s="326" t="s">
        <v>9</v>
      </c>
      <c r="P8" s="327" t="s">
        <v>10</v>
      </c>
      <c r="Q8" s="326" t="s">
        <v>9</v>
      </c>
      <c r="R8" s="327" t="s">
        <v>10</v>
      </c>
      <c r="S8" s="326" t="s">
        <v>9</v>
      </c>
      <c r="T8" s="328" t="s">
        <v>10</v>
      </c>
      <c r="U8" s="326" t="s">
        <v>9</v>
      </c>
      <c r="V8" s="329" t="s">
        <v>10</v>
      </c>
      <c r="W8" s="1"/>
      <c r="X8" s="1"/>
    </row>
    <row r="9" spans="1:31" s="257" customFormat="1" ht="33" customHeight="1" x14ac:dyDescent="0.35">
      <c r="A9" s="211" t="s">
        <v>196</v>
      </c>
      <c r="B9" s="330"/>
      <c r="C9" s="467">
        <f>C10</f>
        <v>108</v>
      </c>
      <c r="D9" s="467">
        <f t="shared" ref="D9:T9" si="0">D10</f>
        <v>89</v>
      </c>
      <c r="E9" s="467">
        <f t="shared" si="0"/>
        <v>296</v>
      </c>
      <c r="F9" s="467">
        <f t="shared" si="0"/>
        <v>298</v>
      </c>
      <c r="G9" s="467">
        <f t="shared" si="0"/>
        <v>692</v>
      </c>
      <c r="H9" s="467">
        <f t="shared" si="0"/>
        <v>1836</v>
      </c>
      <c r="I9" s="467">
        <f t="shared" si="0"/>
        <v>2792</v>
      </c>
      <c r="J9" s="467">
        <f t="shared" si="0"/>
        <v>9178</v>
      </c>
      <c r="K9" s="467">
        <f t="shared" si="0"/>
        <v>4412</v>
      </c>
      <c r="L9" s="467">
        <f t="shared" si="0"/>
        <v>5003</v>
      </c>
      <c r="M9" s="467">
        <f t="shared" si="0"/>
        <v>6709</v>
      </c>
      <c r="N9" s="467">
        <f t="shared" si="0"/>
        <v>7138</v>
      </c>
      <c r="O9" s="467">
        <f t="shared" si="0"/>
        <v>10375</v>
      </c>
      <c r="P9" s="467">
        <f t="shared" si="0"/>
        <v>8465</v>
      </c>
      <c r="Q9" s="467">
        <f t="shared" si="0"/>
        <v>9131</v>
      </c>
      <c r="R9" s="467">
        <f t="shared" si="0"/>
        <v>8245</v>
      </c>
      <c r="S9" s="467">
        <f t="shared" si="0"/>
        <v>22272</v>
      </c>
      <c r="T9" s="467">
        <f t="shared" si="0"/>
        <v>16969</v>
      </c>
      <c r="U9" s="467">
        <f t="shared" ref="U9:V10" si="1">C9+E9+G9+I9+K9+M9+O9+Q9+S9</f>
        <v>56787</v>
      </c>
      <c r="V9" s="468">
        <f t="shared" si="1"/>
        <v>57221</v>
      </c>
      <c r="W9" s="258"/>
    </row>
    <row r="10" spans="1:31" ht="18" customHeight="1" x14ac:dyDescent="0.35">
      <c r="A10" s="331"/>
      <c r="B10" s="308" t="s">
        <v>35</v>
      </c>
      <c r="C10" s="469">
        <v>108</v>
      </c>
      <c r="D10" s="470">
        <v>89</v>
      </c>
      <c r="E10" s="470">
        <v>296</v>
      </c>
      <c r="F10" s="470">
        <v>298</v>
      </c>
      <c r="G10" s="470">
        <v>692</v>
      </c>
      <c r="H10" s="470">
        <v>1836</v>
      </c>
      <c r="I10" s="470">
        <v>2792</v>
      </c>
      <c r="J10" s="470">
        <v>9178</v>
      </c>
      <c r="K10" s="470">
        <v>4412</v>
      </c>
      <c r="L10" s="470">
        <v>5003</v>
      </c>
      <c r="M10" s="470">
        <v>6709</v>
      </c>
      <c r="N10" s="470">
        <v>7138</v>
      </c>
      <c r="O10" s="470">
        <v>10375</v>
      </c>
      <c r="P10" s="470">
        <v>8465</v>
      </c>
      <c r="Q10" s="470">
        <v>9131</v>
      </c>
      <c r="R10" s="470">
        <v>8245</v>
      </c>
      <c r="S10" s="470">
        <v>22272</v>
      </c>
      <c r="T10" s="470">
        <v>16969</v>
      </c>
      <c r="U10" s="469">
        <f t="shared" si="1"/>
        <v>56787</v>
      </c>
      <c r="V10" s="471">
        <f t="shared" si="1"/>
        <v>57221</v>
      </c>
      <c r="W10" s="1"/>
      <c r="X10" s="1"/>
    </row>
    <row r="11" spans="1:31" ht="33" customHeight="1" x14ac:dyDescent="0.35">
      <c r="A11" s="211" t="s">
        <v>36</v>
      </c>
      <c r="B11" s="332"/>
      <c r="C11" s="472">
        <f>C12+C16+C19+C23+C30+C39</f>
        <v>681</v>
      </c>
      <c r="D11" s="472">
        <f t="shared" ref="D11:V11" si="2">D12+D16+D19+D23+D30+D39</f>
        <v>760</v>
      </c>
      <c r="E11" s="472">
        <f t="shared" si="2"/>
        <v>1013</v>
      </c>
      <c r="F11" s="472">
        <f t="shared" si="2"/>
        <v>1463</v>
      </c>
      <c r="G11" s="472">
        <f t="shared" si="2"/>
        <v>2858</v>
      </c>
      <c r="H11" s="472">
        <f t="shared" si="2"/>
        <v>7948</v>
      </c>
      <c r="I11" s="472">
        <f t="shared" si="2"/>
        <v>14361</v>
      </c>
      <c r="J11" s="472">
        <f t="shared" si="2"/>
        <v>48832</v>
      </c>
      <c r="K11" s="472">
        <f t="shared" si="2"/>
        <v>19661</v>
      </c>
      <c r="L11" s="472">
        <f t="shared" si="2"/>
        <v>32314</v>
      </c>
      <c r="M11" s="472">
        <f t="shared" si="2"/>
        <v>21418</v>
      </c>
      <c r="N11" s="472">
        <f t="shared" si="2"/>
        <v>28870</v>
      </c>
      <c r="O11" s="472">
        <f t="shared" si="2"/>
        <v>22309</v>
      </c>
      <c r="P11" s="472">
        <f t="shared" si="2"/>
        <v>17281</v>
      </c>
      <c r="Q11" s="472">
        <f t="shared" si="2"/>
        <v>9675</v>
      </c>
      <c r="R11" s="472">
        <f t="shared" si="2"/>
        <v>8071</v>
      </c>
      <c r="S11" s="472">
        <f t="shared" si="2"/>
        <v>12641</v>
      </c>
      <c r="T11" s="472">
        <f t="shared" si="2"/>
        <v>11026</v>
      </c>
      <c r="U11" s="472">
        <f t="shared" si="2"/>
        <v>104617</v>
      </c>
      <c r="V11" s="473">
        <f t="shared" si="2"/>
        <v>156565</v>
      </c>
      <c r="W11" s="1"/>
      <c r="X11" s="1"/>
    </row>
    <row r="12" spans="1:31" s="257" customFormat="1" ht="24" customHeight="1" x14ac:dyDescent="0.35">
      <c r="A12" s="218" t="s">
        <v>37</v>
      </c>
      <c r="B12" s="333"/>
      <c r="C12" s="474">
        <f>SUM(C13:C15)</f>
        <v>161</v>
      </c>
      <c r="D12" s="474">
        <f t="shared" ref="D12:T12" si="3">SUM(D13:D15)</f>
        <v>158</v>
      </c>
      <c r="E12" s="474">
        <f t="shared" si="3"/>
        <v>269</v>
      </c>
      <c r="F12" s="474">
        <f t="shared" si="3"/>
        <v>355</v>
      </c>
      <c r="G12" s="474">
        <f t="shared" si="3"/>
        <v>636</v>
      </c>
      <c r="H12" s="474">
        <f t="shared" si="3"/>
        <v>1791</v>
      </c>
      <c r="I12" s="474">
        <f t="shared" si="3"/>
        <v>3616</v>
      </c>
      <c r="J12" s="474">
        <f t="shared" si="3"/>
        <v>13706</v>
      </c>
      <c r="K12" s="474">
        <f t="shared" si="3"/>
        <v>5086</v>
      </c>
      <c r="L12" s="474">
        <f t="shared" si="3"/>
        <v>9585</v>
      </c>
      <c r="M12" s="474">
        <f t="shared" si="3"/>
        <v>5518</v>
      </c>
      <c r="N12" s="474">
        <f t="shared" si="3"/>
        <v>8617</v>
      </c>
      <c r="O12" s="474">
        <f t="shared" si="3"/>
        <v>7673</v>
      </c>
      <c r="P12" s="474">
        <f t="shared" si="3"/>
        <v>5838</v>
      </c>
      <c r="Q12" s="474">
        <f t="shared" si="3"/>
        <v>1921</v>
      </c>
      <c r="R12" s="474">
        <f t="shared" si="3"/>
        <v>1803</v>
      </c>
      <c r="S12" s="474">
        <f t="shared" si="3"/>
        <v>4595</v>
      </c>
      <c r="T12" s="474">
        <f t="shared" si="3"/>
        <v>3480</v>
      </c>
      <c r="U12" s="474">
        <f t="shared" ref="U12:V27" si="4">C12+E12+G12+I12+K12+M12+O12+Q12+S12</f>
        <v>29475</v>
      </c>
      <c r="V12" s="475">
        <f t="shared" si="4"/>
        <v>45333</v>
      </c>
    </row>
    <row r="13" spans="1:31" s="257" customFormat="1" ht="18" customHeight="1" x14ac:dyDescent="0.35">
      <c r="A13" s="334"/>
      <c r="B13" s="215" t="s">
        <v>37</v>
      </c>
      <c r="C13" s="469">
        <v>85</v>
      </c>
      <c r="D13" s="469">
        <v>97</v>
      </c>
      <c r="E13" s="469">
        <v>122</v>
      </c>
      <c r="F13" s="469">
        <v>178</v>
      </c>
      <c r="G13" s="469">
        <v>304</v>
      </c>
      <c r="H13" s="469">
        <v>831</v>
      </c>
      <c r="I13" s="469">
        <v>2231</v>
      </c>
      <c r="J13" s="469">
        <v>8026</v>
      </c>
      <c r="K13" s="469">
        <v>2842</v>
      </c>
      <c r="L13" s="469">
        <v>5606</v>
      </c>
      <c r="M13" s="469">
        <v>2723</v>
      </c>
      <c r="N13" s="469">
        <v>4474</v>
      </c>
      <c r="O13" s="469">
        <v>4651</v>
      </c>
      <c r="P13" s="469">
        <v>3725</v>
      </c>
      <c r="Q13" s="469">
        <v>1592</v>
      </c>
      <c r="R13" s="469">
        <v>1153</v>
      </c>
      <c r="S13" s="469">
        <v>3462</v>
      </c>
      <c r="T13" s="469">
        <v>3446</v>
      </c>
      <c r="U13" s="469">
        <f t="shared" si="4"/>
        <v>18012</v>
      </c>
      <c r="V13" s="471">
        <f t="shared" si="4"/>
        <v>27536</v>
      </c>
    </row>
    <row r="14" spans="1:31" ht="18" customHeight="1" x14ac:dyDescent="0.35">
      <c r="A14" s="334"/>
      <c r="B14" s="215" t="s">
        <v>38</v>
      </c>
      <c r="C14" s="469">
        <v>30</v>
      </c>
      <c r="D14" s="469">
        <v>28</v>
      </c>
      <c r="E14" s="469">
        <v>44</v>
      </c>
      <c r="F14" s="469">
        <v>52</v>
      </c>
      <c r="G14" s="469">
        <v>156</v>
      </c>
      <c r="H14" s="469">
        <v>465</v>
      </c>
      <c r="I14" s="469">
        <v>531</v>
      </c>
      <c r="J14" s="469">
        <v>2430</v>
      </c>
      <c r="K14" s="469">
        <v>847</v>
      </c>
      <c r="L14" s="469">
        <v>1632</v>
      </c>
      <c r="M14" s="469">
        <v>1377</v>
      </c>
      <c r="N14" s="469">
        <v>2135</v>
      </c>
      <c r="O14" s="469">
        <v>973</v>
      </c>
      <c r="P14" s="469">
        <v>865</v>
      </c>
      <c r="Q14" s="469">
        <v>133</v>
      </c>
      <c r="R14" s="469">
        <v>244</v>
      </c>
      <c r="S14" s="469">
        <v>1133</v>
      </c>
      <c r="T14" s="469">
        <v>34</v>
      </c>
      <c r="U14" s="469">
        <f t="shared" si="4"/>
        <v>5224</v>
      </c>
      <c r="V14" s="471">
        <f t="shared" si="4"/>
        <v>7885</v>
      </c>
      <c r="W14" s="1"/>
      <c r="X14" s="1"/>
    </row>
    <row r="15" spans="1:31" ht="18" customHeight="1" x14ac:dyDescent="0.35">
      <c r="A15" s="334"/>
      <c r="B15" s="215" t="s">
        <v>39</v>
      </c>
      <c r="C15" s="469">
        <v>46</v>
      </c>
      <c r="D15" s="469">
        <v>33</v>
      </c>
      <c r="E15" s="469">
        <v>103</v>
      </c>
      <c r="F15" s="469">
        <v>125</v>
      </c>
      <c r="G15" s="469">
        <v>176</v>
      </c>
      <c r="H15" s="469">
        <v>495</v>
      </c>
      <c r="I15" s="469">
        <v>854</v>
      </c>
      <c r="J15" s="469">
        <v>3250</v>
      </c>
      <c r="K15" s="469">
        <v>1397</v>
      </c>
      <c r="L15" s="469">
        <v>2347</v>
      </c>
      <c r="M15" s="469">
        <v>1418</v>
      </c>
      <c r="N15" s="469">
        <v>2008</v>
      </c>
      <c r="O15" s="469">
        <v>2049</v>
      </c>
      <c r="P15" s="469">
        <v>1248</v>
      </c>
      <c r="Q15" s="469">
        <v>196</v>
      </c>
      <c r="R15" s="469">
        <v>406</v>
      </c>
      <c r="S15" s="469">
        <v>0</v>
      </c>
      <c r="T15" s="469">
        <v>0</v>
      </c>
      <c r="U15" s="469">
        <f t="shared" si="4"/>
        <v>6239</v>
      </c>
      <c r="V15" s="471">
        <f t="shared" si="4"/>
        <v>9912</v>
      </c>
      <c r="W15" s="1"/>
      <c r="X15" s="1"/>
    </row>
    <row r="16" spans="1:31" s="257" customFormat="1" ht="24" customHeight="1" x14ac:dyDescent="0.35">
      <c r="A16" s="218" t="s">
        <v>40</v>
      </c>
      <c r="B16" s="333"/>
      <c r="C16" s="474">
        <f>C17+C18</f>
        <v>93</v>
      </c>
      <c r="D16" s="474">
        <f t="shared" ref="D16:T16" si="5">D17+D18</f>
        <v>124</v>
      </c>
      <c r="E16" s="474">
        <f t="shared" si="5"/>
        <v>130</v>
      </c>
      <c r="F16" s="474">
        <f t="shared" si="5"/>
        <v>213</v>
      </c>
      <c r="G16" s="474">
        <f t="shared" si="5"/>
        <v>464</v>
      </c>
      <c r="H16" s="474">
        <f t="shared" si="5"/>
        <v>1073</v>
      </c>
      <c r="I16" s="474">
        <f t="shared" si="5"/>
        <v>2586</v>
      </c>
      <c r="J16" s="474">
        <f t="shared" si="5"/>
        <v>8199</v>
      </c>
      <c r="K16" s="474">
        <f t="shared" si="5"/>
        <v>3549</v>
      </c>
      <c r="L16" s="474">
        <f t="shared" si="5"/>
        <v>5352</v>
      </c>
      <c r="M16" s="474">
        <f t="shared" si="5"/>
        <v>3192</v>
      </c>
      <c r="N16" s="474">
        <f t="shared" si="5"/>
        <v>3576</v>
      </c>
      <c r="O16" s="474">
        <f t="shared" si="5"/>
        <v>2313</v>
      </c>
      <c r="P16" s="474">
        <f t="shared" si="5"/>
        <v>1776</v>
      </c>
      <c r="Q16" s="474">
        <f t="shared" si="5"/>
        <v>2232</v>
      </c>
      <c r="R16" s="474">
        <f t="shared" si="5"/>
        <v>1180</v>
      </c>
      <c r="S16" s="474">
        <f t="shared" si="5"/>
        <v>1733</v>
      </c>
      <c r="T16" s="474">
        <f t="shared" si="5"/>
        <v>431</v>
      </c>
      <c r="U16" s="474">
        <f t="shared" si="4"/>
        <v>16292</v>
      </c>
      <c r="V16" s="475">
        <f t="shared" si="4"/>
        <v>21924</v>
      </c>
    </row>
    <row r="17" spans="1:24" ht="18" customHeight="1" x14ac:dyDescent="0.35">
      <c r="A17" s="334"/>
      <c r="B17" s="215" t="s">
        <v>41</v>
      </c>
      <c r="C17" s="469">
        <v>49</v>
      </c>
      <c r="D17" s="469">
        <v>53</v>
      </c>
      <c r="E17" s="469">
        <v>77</v>
      </c>
      <c r="F17" s="469">
        <v>120</v>
      </c>
      <c r="G17" s="469">
        <v>205</v>
      </c>
      <c r="H17" s="469">
        <v>477</v>
      </c>
      <c r="I17" s="469">
        <v>1329</v>
      </c>
      <c r="J17" s="469">
        <v>4666</v>
      </c>
      <c r="K17" s="469">
        <v>1885</v>
      </c>
      <c r="L17" s="469">
        <v>2688</v>
      </c>
      <c r="M17" s="469">
        <v>1405</v>
      </c>
      <c r="N17" s="469">
        <v>1608</v>
      </c>
      <c r="O17" s="469">
        <v>827</v>
      </c>
      <c r="P17" s="469">
        <v>460</v>
      </c>
      <c r="Q17" s="469">
        <v>894</v>
      </c>
      <c r="R17" s="469">
        <v>193</v>
      </c>
      <c r="S17" s="469">
        <v>996</v>
      </c>
      <c r="T17" s="469">
        <v>143</v>
      </c>
      <c r="U17" s="469">
        <f t="shared" si="4"/>
        <v>7667</v>
      </c>
      <c r="V17" s="471">
        <f t="shared" si="4"/>
        <v>10408</v>
      </c>
      <c r="W17" s="1"/>
      <c r="X17" s="1"/>
    </row>
    <row r="18" spans="1:24" ht="18" customHeight="1" x14ac:dyDescent="0.35">
      <c r="A18" s="334"/>
      <c r="B18" s="215" t="s">
        <v>42</v>
      </c>
      <c r="C18" s="469">
        <v>44</v>
      </c>
      <c r="D18" s="469">
        <v>71</v>
      </c>
      <c r="E18" s="469">
        <v>53</v>
      </c>
      <c r="F18" s="469">
        <v>93</v>
      </c>
      <c r="G18" s="469">
        <v>259</v>
      </c>
      <c r="H18" s="469">
        <v>596</v>
      </c>
      <c r="I18" s="469">
        <v>1257</v>
      </c>
      <c r="J18" s="469">
        <v>3533</v>
      </c>
      <c r="K18" s="469">
        <v>1664</v>
      </c>
      <c r="L18" s="469">
        <v>2664</v>
      </c>
      <c r="M18" s="469">
        <v>1787</v>
      </c>
      <c r="N18" s="469">
        <v>1968</v>
      </c>
      <c r="O18" s="469">
        <v>1486</v>
      </c>
      <c r="P18" s="469">
        <v>1316</v>
      </c>
      <c r="Q18" s="469">
        <v>1338</v>
      </c>
      <c r="R18" s="469">
        <v>987</v>
      </c>
      <c r="S18" s="469">
        <v>737</v>
      </c>
      <c r="T18" s="469">
        <v>288</v>
      </c>
      <c r="U18" s="469">
        <f t="shared" si="4"/>
        <v>8625</v>
      </c>
      <c r="V18" s="471">
        <f t="shared" si="4"/>
        <v>11516</v>
      </c>
      <c r="W18" s="1"/>
      <c r="X18" s="1"/>
    </row>
    <row r="19" spans="1:24" ht="24" customHeight="1" x14ac:dyDescent="0.35">
      <c r="A19" s="218" t="s">
        <v>43</v>
      </c>
      <c r="B19" s="333"/>
      <c r="C19" s="474">
        <f>SUM(C20:C22)</f>
        <v>69</v>
      </c>
      <c r="D19" s="474">
        <f t="shared" ref="D19:T19" si="6">SUM(D20:D22)</f>
        <v>85</v>
      </c>
      <c r="E19" s="474">
        <f t="shared" si="6"/>
        <v>141</v>
      </c>
      <c r="F19" s="474">
        <f t="shared" si="6"/>
        <v>186</v>
      </c>
      <c r="G19" s="474">
        <f t="shared" si="6"/>
        <v>372</v>
      </c>
      <c r="H19" s="474">
        <f t="shared" si="6"/>
        <v>1109</v>
      </c>
      <c r="I19" s="474">
        <f t="shared" si="6"/>
        <v>2068</v>
      </c>
      <c r="J19" s="474">
        <f t="shared" si="6"/>
        <v>6914</v>
      </c>
      <c r="K19" s="474">
        <f t="shared" si="6"/>
        <v>2533</v>
      </c>
      <c r="L19" s="474">
        <f t="shared" si="6"/>
        <v>4105</v>
      </c>
      <c r="M19" s="474">
        <f t="shared" si="6"/>
        <v>2875</v>
      </c>
      <c r="N19" s="474">
        <f t="shared" si="6"/>
        <v>3776</v>
      </c>
      <c r="O19" s="474">
        <f t="shared" si="6"/>
        <v>3634</v>
      </c>
      <c r="P19" s="474">
        <f t="shared" si="6"/>
        <v>2513</v>
      </c>
      <c r="Q19" s="474">
        <f t="shared" si="6"/>
        <v>1743</v>
      </c>
      <c r="R19" s="474">
        <f t="shared" si="6"/>
        <v>1436</v>
      </c>
      <c r="S19" s="474">
        <f t="shared" si="6"/>
        <v>2223</v>
      </c>
      <c r="T19" s="474">
        <f t="shared" si="6"/>
        <v>408</v>
      </c>
      <c r="U19" s="474">
        <f t="shared" si="4"/>
        <v>15658</v>
      </c>
      <c r="V19" s="475">
        <f t="shared" si="4"/>
        <v>20532</v>
      </c>
      <c r="W19" s="1"/>
      <c r="X19" s="1"/>
    </row>
    <row r="20" spans="1:24" ht="18" customHeight="1" x14ac:dyDescent="0.35">
      <c r="A20" s="334"/>
      <c r="B20" s="217" t="s">
        <v>44</v>
      </c>
      <c r="C20" s="469">
        <v>33</v>
      </c>
      <c r="D20" s="469">
        <v>42</v>
      </c>
      <c r="E20" s="469">
        <v>55</v>
      </c>
      <c r="F20" s="469">
        <v>82</v>
      </c>
      <c r="G20" s="469">
        <v>238</v>
      </c>
      <c r="H20" s="469">
        <v>545</v>
      </c>
      <c r="I20" s="469">
        <v>969</v>
      </c>
      <c r="J20" s="469">
        <v>3366</v>
      </c>
      <c r="K20" s="469">
        <v>1218</v>
      </c>
      <c r="L20" s="469">
        <v>2045</v>
      </c>
      <c r="M20" s="469">
        <v>1898</v>
      </c>
      <c r="N20" s="469">
        <v>2317</v>
      </c>
      <c r="O20" s="469">
        <v>3481</v>
      </c>
      <c r="P20" s="469">
        <v>2240</v>
      </c>
      <c r="Q20" s="469">
        <v>1715</v>
      </c>
      <c r="R20" s="469">
        <v>1364</v>
      </c>
      <c r="S20" s="469">
        <v>1014</v>
      </c>
      <c r="T20" s="469">
        <v>288</v>
      </c>
      <c r="U20" s="469">
        <f t="shared" si="4"/>
        <v>10621</v>
      </c>
      <c r="V20" s="471">
        <f t="shared" si="4"/>
        <v>12289</v>
      </c>
      <c r="W20" s="1"/>
      <c r="X20" s="1"/>
    </row>
    <row r="21" spans="1:24" ht="18" customHeight="1" x14ac:dyDescent="0.35">
      <c r="A21" s="334"/>
      <c r="B21" s="215" t="s">
        <v>45</v>
      </c>
      <c r="C21" s="469">
        <v>10</v>
      </c>
      <c r="D21" s="469">
        <v>10</v>
      </c>
      <c r="E21" s="469">
        <v>51</v>
      </c>
      <c r="F21" s="469">
        <v>47</v>
      </c>
      <c r="G21" s="469">
        <v>67</v>
      </c>
      <c r="H21" s="469">
        <v>301</v>
      </c>
      <c r="I21" s="469">
        <v>597</v>
      </c>
      <c r="J21" s="469">
        <v>1947</v>
      </c>
      <c r="K21" s="469">
        <v>841</v>
      </c>
      <c r="L21" s="469">
        <v>1198</v>
      </c>
      <c r="M21" s="469">
        <v>452</v>
      </c>
      <c r="N21" s="469">
        <v>672</v>
      </c>
      <c r="O21" s="469">
        <v>39</v>
      </c>
      <c r="P21" s="469">
        <v>33</v>
      </c>
      <c r="Q21" s="469">
        <v>0</v>
      </c>
      <c r="R21" s="469">
        <v>0</v>
      </c>
      <c r="S21" s="469">
        <v>1209</v>
      </c>
      <c r="T21" s="469">
        <v>120</v>
      </c>
      <c r="U21" s="469">
        <f t="shared" si="4"/>
        <v>3266</v>
      </c>
      <c r="V21" s="471">
        <f t="shared" si="4"/>
        <v>4328</v>
      </c>
      <c r="W21" s="1"/>
      <c r="X21" s="1"/>
    </row>
    <row r="22" spans="1:24" ht="18" customHeight="1" x14ac:dyDescent="0.35">
      <c r="A22" s="334"/>
      <c r="B22" s="215" t="s">
        <v>46</v>
      </c>
      <c r="C22" s="469">
        <v>26</v>
      </c>
      <c r="D22" s="469">
        <v>33</v>
      </c>
      <c r="E22" s="469">
        <v>35</v>
      </c>
      <c r="F22" s="469">
        <v>57</v>
      </c>
      <c r="G22" s="469">
        <v>67</v>
      </c>
      <c r="H22" s="469">
        <v>263</v>
      </c>
      <c r="I22" s="469">
        <v>502</v>
      </c>
      <c r="J22" s="469">
        <v>1601</v>
      </c>
      <c r="K22" s="469">
        <v>474</v>
      </c>
      <c r="L22" s="469">
        <v>862</v>
      </c>
      <c r="M22" s="469">
        <v>525</v>
      </c>
      <c r="N22" s="469">
        <v>787</v>
      </c>
      <c r="O22" s="469">
        <v>114</v>
      </c>
      <c r="P22" s="469">
        <v>240</v>
      </c>
      <c r="Q22" s="469">
        <v>28</v>
      </c>
      <c r="R22" s="469">
        <v>72</v>
      </c>
      <c r="S22" s="469">
        <v>0</v>
      </c>
      <c r="T22" s="469">
        <v>0</v>
      </c>
      <c r="U22" s="469">
        <f t="shared" si="4"/>
        <v>1771</v>
      </c>
      <c r="V22" s="471">
        <f t="shared" si="4"/>
        <v>3915</v>
      </c>
      <c r="W22" s="1"/>
      <c r="X22" s="1"/>
    </row>
    <row r="23" spans="1:24" ht="24" customHeight="1" x14ac:dyDescent="0.35">
      <c r="A23" s="218" t="s">
        <v>47</v>
      </c>
      <c r="B23" s="333"/>
      <c r="C23" s="474">
        <f>SUM(C24:C29)</f>
        <v>171</v>
      </c>
      <c r="D23" s="474">
        <f t="shared" ref="D23:T23" si="7">SUM(D24:D29)</f>
        <v>202</v>
      </c>
      <c r="E23" s="474">
        <f t="shared" si="7"/>
        <v>248</v>
      </c>
      <c r="F23" s="474">
        <f t="shared" si="7"/>
        <v>376</v>
      </c>
      <c r="G23" s="474">
        <f t="shared" si="7"/>
        <v>608</v>
      </c>
      <c r="H23" s="474">
        <f t="shared" si="7"/>
        <v>1987</v>
      </c>
      <c r="I23" s="474">
        <f t="shared" si="7"/>
        <v>3173</v>
      </c>
      <c r="J23" s="474">
        <f t="shared" si="7"/>
        <v>11401</v>
      </c>
      <c r="K23" s="474">
        <f t="shared" si="7"/>
        <v>4857</v>
      </c>
      <c r="L23" s="474">
        <f t="shared" si="7"/>
        <v>8171</v>
      </c>
      <c r="M23" s="474">
        <f t="shared" si="7"/>
        <v>5352</v>
      </c>
      <c r="N23" s="474">
        <f t="shared" si="7"/>
        <v>7756</v>
      </c>
      <c r="O23" s="474">
        <f t="shared" si="7"/>
        <v>3828</v>
      </c>
      <c r="P23" s="474">
        <f t="shared" si="7"/>
        <v>3910</v>
      </c>
      <c r="Q23" s="474">
        <f t="shared" si="7"/>
        <v>2540</v>
      </c>
      <c r="R23" s="474">
        <f t="shared" si="7"/>
        <v>2202</v>
      </c>
      <c r="S23" s="474">
        <f t="shared" si="7"/>
        <v>3064</v>
      </c>
      <c r="T23" s="474">
        <f t="shared" si="7"/>
        <v>5922</v>
      </c>
      <c r="U23" s="474">
        <f t="shared" si="4"/>
        <v>23841</v>
      </c>
      <c r="V23" s="475">
        <f t="shared" si="4"/>
        <v>41927</v>
      </c>
      <c r="W23" s="1"/>
      <c r="X23" s="1"/>
    </row>
    <row r="24" spans="1:24" ht="18" customHeight="1" x14ac:dyDescent="0.35">
      <c r="A24" s="334"/>
      <c r="B24" s="215" t="s">
        <v>48</v>
      </c>
      <c r="C24" s="469">
        <v>21</v>
      </c>
      <c r="D24" s="469">
        <v>21</v>
      </c>
      <c r="E24" s="469">
        <v>36</v>
      </c>
      <c r="F24" s="469">
        <v>52</v>
      </c>
      <c r="G24" s="469">
        <v>69</v>
      </c>
      <c r="H24" s="469">
        <v>310</v>
      </c>
      <c r="I24" s="469">
        <v>488</v>
      </c>
      <c r="J24" s="469">
        <v>1957</v>
      </c>
      <c r="K24" s="469">
        <v>993</v>
      </c>
      <c r="L24" s="469">
        <v>1511</v>
      </c>
      <c r="M24" s="469">
        <v>978</v>
      </c>
      <c r="N24" s="469">
        <v>1350</v>
      </c>
      <c r="O24" s="469">
        <v>646</v>
      </c>
      <c r="P24" s="469">
        <v>798</v>
      </c>
      <c r="Q24" s="469">
        <v>100</v>
      </c>
      <c r="R24" s="469">
        <v>90</v>
      </c>
      <c r="S24" s="469">
        <v>0</v>
      </c>
      <c r="T24" s="469">
        <v>0</v>
      </c>
      <c r="U24" s="469">
        <f t="shared" si="4"/>
        <v>3331</v>
      </c>
      <c r="V24" s="471">
        <f t="shared" si="4"/>
        <v>6089</v>
      </c>
      <c r="W24" s="1"/>
      <c r="X24" s="1"/>
    </row>
    <row r="25" spans="1:24" ht="18" customHeight="1" x14ac:dyDescent="0.35">
      <c r="A25" s="334"/>
      <c r="B25" s="215" t="s">
        <v>49</v>
      </c>
      <c r="C25" s="469">
        <v>17</v>
      </c>
      <c r="D25" s="469">
        <v>28</v>
      </c>
      <c r="E25" s="469">
        <v>24</v>
      </c>
      <c r="F25" s="469">
        <v>43</v>
      </c>
      <c r="G25" s="469">
        <v>55</v>
      </c>
      <c r="H25" s="469">
        <v>220</v>
      </c>
      <c r="I25" s="469">
        <v>352</v>
      </c>
      <c r="J25" s="469">
        <v>1493</v>
      </c>
      <c r="K25" s="469">
        <v>522</v>
      </c>
      <c r="L25" s="469">
        <v>1093</v>
      </c>
      <c r="M25" s="469">
        <v>635</v>
      </c>
      <c r="N25" s="469">
        <v>806</v>
      </c>
      <c r="O25" s="469">
        <v>121</v>
      </c>
      <c r="P25" s="469">
        <v>180</v>
      </c>
      <c r="Q25" s="469">
        <v>0</v>
      </c>
      <c r="R25" s="469">
        <v>0</v>
      </c>
      <c r="S25" s="469">
        <v>0</v>
      </c>
      <c r="T25" s="469">
        <v>0</v>
      </c>
      <c r="U25" s="469">
        <f t="shared" si="4"/>
        <v>1726</v>
      </c>
      <c r="V25" s="471">
        <f t="shared" si="4"/>
        <v>3863</v>
      </c>
      <c r="W25" s="1"/>
      <c r="X25" s="1"/>
    </row>
    <row r="26" spans="1:24" ht="18" customHeight="1" x14ac:dyDescent="0.35">
      <c r="A26" s="334"/>
      <c r="B26" s="215" t="s">
        <v>50</v>
      </c>
      <c r="C26" s="469">
        <v>9</v>
      </c>
      <c r="D26" s="469">
        <v>12</v>
      </c>
      <c r="E26" s="469">
        <v>20</v>
      </c>
      <c r="F26" s="469">
        <v>24</v>
      </c>
      <c r="G26" s="469">
        <v>48</v>
      </c>
      <c r="H26" s="469">
        <v>104</v>
      </c>
      <c r="I26" s="469">
        <v>205</v>
      </c>
      <c r="J26" s="469">
        <v>705</v>
      </c>
      <c r="K26" s="469">
        <v>155</v>
      </c>
      <c r="L26" s="469">
        <v>334</v>
      </c>
      <c r="M26" s="469">
        <v>192</v>
      </c>
      <c r="N26" s="469">
        <v>276</v>
      </c>
      <c r="O26" s="469">
        <v>0</v>
      </c>
      <c r="P26" s="469">
        <v>0</v>
      </c>
      <c r="Q26" s="469">
        <v>0</v>
      </c>
      <c r="R26" s="469">
        <v>0</v>
      </c>
      <c r="S26" s="469">
        <v>0</v>
      </c>
      <c r="T26" s="469">
        <v>0</v>
      </c>
      <c r="U26" s="469">
        <f t="shared" si="4"/>
        <v>629</v>
      </c>
      <c r="V26" s="471">
        <f t="shared" si="4"/>
        <v>1455</v>
      </c>
      <c r="W26" s="1"/>
      <c r="X26" s="1"/>
    </row>
    <row r="27" spans="1:24" ht="18" customHeight="1" x14ac:dyDescent="0.35">
      <c r="A27" s="334"/>
      <c r="B27" s="215" t="s">
        <v>51</v>
      </c>
      <c r="C27" s="469">
        <v>83</v>
      </c>
      <c r="D27" s="469">
        <v>118</v>
      </c>
      <c r="E27" s="469">
        <v>95</v>
      </c>
      <c r="F27" s="469">
        <v>160</v>
      </c>
      <c r="G27" s="469">
        <v>298</v>
      </c>
      <c r="H27" s="469">
        <v>784</v>
      </c>
      <c r="I27" s="469">
        <v>1441</v>
      </c>
      <c r="J27" s="469">
        <v>4280</v>
      </c>
      <c r="K27" s="469">
        <v>1951</v>
      </c>
      <c r="L27" s="469">
        <v>3198</v>
      </c>
      <c r="M27" s="469">
        <v>2132</v>
      </c>
      <c r="N27" s="469">
        <v>2871</v>
      </c>
      <c r="O27" s="469">
        <v>2593</v>
      </c>
      <c r="P27" s="469">
        <v>2346</v>
      </c>
      <c r="Q27" s="469">
        <v>2440</v>
      </c>
      <c r="R27" s="469">
        <v>2112</v>
      </c>
      <c r="S27" s="469">
        <v>3064</v>
      </c>
      <c r="T27" s="469">
        <v>5922</v>
      </c>
      <c r="U27" s="469">
        <f t="shared" si="4"/>
        <v>14097</v>
      </c>
      <c r="V27" s="471">
        <f t="shared" si="4"/>
        <v>21791</v>
      </c>
      <c r="W27" s="1"/>
      <c r="X27" s="1"/>
    </row>
    <row r="28" spans="1:24" ht="18" customHeight="1" x14ac:dyDescent="0.35">
      <c r="A28" s="334"/>
      <c r="B28" s="215" t="s">
        <v>52</v>
      </c>
      <c r="C28" s="469">
        <v>14</v>
      </c>
      <c r="D28" s="469">
        <v>12</v>
      </c>
      <c r="E28" s="469">
        <v>36</v>
      </c>
      <c r="F28" s="469">
        <v>52</v>
      </c>
      <c r="G28" s="469">
        <v>84</v>
      </c>
      <c r="H28" s="469">
        <v>357</v>
      </c>
      <c r="I28" s="469">
        <v>245</v>
      </c>
      <c r="J28" s="469">
        <v>921</v>
      </c>
      <c r="K28" s="469">
        <v>465</v>
      </c>
      <c r="L28" s="469">
        <v>595</v>
      </c>
      <c r="M28" s="469">
        <v>397</v>
      </c>
      <c r="N28" s="469">
        <v>479</v>
      </c>
      <c r="O28" s="469">
        <v>0</v>
      </c>
      <c r="P28" s="469">
        <v>0</v>
      </c>
      <c r="Q28" s="469">
        <v>0</v>
      </c>
      <c r="R28" s="469">
        <v>0</v>
      </c>
      <c r="S28" s="469">
        <v>0</v>
      </c>
      <c r="T28" s="469">
        <v>0</v>
      </c>
      <c r="U28" s="469">
        <f t="shared" ref="U28:V65" si="8">C28+E28+G28+I28+K28+M28+O28+Q28+S28</f>
        <v>1241</v>
      </c>
      <c r="V28" s="471">
        <f t="shared" si="8"/>
        <v>2416</v>
      </c>
      <c r="W28" s="1"/>
      <c r="X28" s="1"/>
    </row>
    <row r="29" spans="1:24" ht="18" customHeight="1" x14ac:dyDescent="0.35">
      <c r="A29" s="334"/>
      <c r="B29" s="215" t="s">
        <v>53</v>
      </c>
      <c r="C29" s="469">
        <v>27</v>
      </c>
      <c r="D29" s="469">
        <v>11</v>
      </c>
      <c r="E29" s="469">
        <v>37</v>
      </c>
      <c r="F29" s="469">
        <v>45</v>
      </c>
      <c r="G29" s="469">
        <v>54</v>
      </c>
      <c r="H29" s="469">
        <v>212</v>
      </c>
      <c r="I29" s="469">
        <v>442</v>
      </c>
      <c r="J29" s="469">
        <v>2045</v>
      </c>
      <c r="K29" s="469">
        <v>771</v>
      </c>
      <c r="L29" s="469">
        <v>1440</v>
      </c>
      <c r="M29" s="469">
        <v>1018</v>
      </c>
      <c r="N29" s="469">
        <v>1974</v>
      </c>
      <c r="O29" s="469">
        <v>468</v>
      </c>
      <c r="P29" s="469">
        <v>586</v>
      </c>
      <c r="Q29" s="469">
        <v>0</v>
      </c>
      <c r="R29" s="469">
        <v>0</v>
      </c>
      <c r="S29" s="469">
        <v>0</v>
      </c>
      <c r="T29" s="469">
        <v>0</v>
      </c>
      <c r="U29" s="469">
        <f t="shared" si="8"/>
        <v>2817</v>
      </c>
      <c r="V29" s="471">
        <f t="shared" si="8"/>
        <v>6313</v>
      </c>
      <c r="W29" s="1"/>
      <c r="X29" s="1"/>
    </row>
    <row r="30" spans="1:24" ht="24" customHeight="1" x14ac:dyDescent="0.35">
      <c r="A30" s="218" t="s">
        <v>54</v>
      </c>
      <c r="B30" s="333"/>
      <c r="C30" s="474">
        <f>SUM(C31:C38)</f>
        <v>187</v>
      </c>
      <c r="D30" s="474">
        <f t="shared" ref="D30:T30" si="9">SUM(D31:D38)</f>
        <v>191</v>
      </c>
      <c r="E30" s="474">
        <f t="shared" si="9"/>
        <v>225</v>
      </c>
      <c r="F30" s="474">
        <f t="shared" si="9"/>
        <v>333</v>
      </c>
      <c r="G30" s="474">
        <f t="shared" si="9"/>
        <v>778</v>
      </c>
      <c r="H30" s="474">
        <f t="shared" si="9"/>
        <v>1988</v>
      </c>
      <c r="I30" s="474">
        <f t="shared" si="9"/>
        <v>2918</v>
      </c>
      <c r="J30" s="474">
        <f t="shared" si="9"/>
        <v>8612</v>
      </c>
      <c r="K30" s="474">
        <f t="shared" si="9"/>
        <v>3636</v>
      </c>
      <c r="L30" s="474">
        <f t="shared" si="9"/>
        <v>5101</v>
      </c>
      <c r="M30" s="474">
        <f t="shared" si="9"/>
        <v>4481</v>
      </c>
      <c r="N30" s="474">
        <f t="shared" si="9"/>
        <v>5145</v>
      </c>
      <c r="O30" s="474">
        <f t="shared" si="9"/>
        <v>4861</v>
      </c>
      <c r="P30" s="474">
        <f t="shared" si="9"/>
        <v>3244</v>
      </c>
      <c r="Q30" s="474">
        <f t="shared" si="9"/>
        <v>1239</v>
      </c>
      <c r="R30" s="474">
        <f t="shared" si="9"/>
        <v>1450</v>
      </c>
      <c r="S30" s="474">
        <f t="shared" si="9"/>
        <v>1026</v>
      </c>
      <c r="T30" s="474">
        <f t="shared" si="9"/>
        <v>785</v>
      </c>
      <c r="U30" s="474">
        <f t="shared" si="8"/>
        <v>19351</v>
      </c>
      <c r="V30" s="475">
        <f t="shared" si="8"/>
        <v>26849</v>
      </c>
      <c r="W30" s="1"/>
      <c r="X30" s="1"/>
    </row>
    <row r="31" spans="1:24" ht="18" customHeight="1" x14ac:dyDescent="0.35">
      <c r="A31" s="334"/>
      <c r="B31" s="215" t="s">
        <v>55</v>
      </c>
      <c r="C31" s="469">
        <v>55</v>
      </c>
      <c r="D31" s="469">
        <v>59</v>
      </c>
      <c r="E31" s="469">
        <v>65</v>
      </c>
      <c r="F31" s="469">
        <v>110</v>
      </c>
      <c r="G31" s="469">
        <v>225</v>
      </c>
      <c r="H31" s="469">
        <v>470</v>
      </c>
      <c r="I31" s="469">
        <v>855</v>
      </c>
      <c r="J31" s="469">
        <v>2255</v>
      </c>
      <c r="K31" s="469">
        <v>852</v>
      </c>
      <c r="L31" s="469">
        <v>1208</v>
      </c>
      <c r="M31" s="469">
        <v>1350</v>
      </c>
      <c r="N31" s="469">
        <v>1741</v>
      </c>
      <c r="O31" s="469">
        <v>2420</v>
      </c>
      <c r="P31" s="469">
        <v>1456</v>
      </c>
      <c r="Q31" s="469">
        <v>885</v>
      </c>
      <c r="R31" s="469">
        <v>926</v>
      </c>
      <c r="S31" s="469">
        <v>1026</v>
      </c>
      <c r="T31" s="469">
        <v>785</v>
      </c>
      <c r="U31" s="469">
        <f t="shared" si="8"/>
        <v>7733</v>
      </c>
      <c r="V31" s="471">
        <f t="shared" si="8"/>
        <v>9010</v>
      </c>
      <c r="W31" s="1"/>
      <c r="X31" s="1"/>
    </row>
    <row r="32" spans="1:24" ht="18" customHeight="1" x14ac:dyDescent="0.35">
      <c r="A32" s="334"/>
      <c r="B32" s="215" t="s">
        <v>56</v>
      </c>
      <c r="C32" s="469">
        <v>7</v>
      </c>
      <c r="D32" s="469">
        <v>1</v>
      </c>
      <c r="E32" s="469">
        <v>16</v>
      </c>
      <c r="F32" s="469">
        <v>21</v>
      </c>
      <c r="G32" s="469">
        <v>48</v>
      </c>
      <c r="H32" s="469">
        <v>126</v>
      </c>
      <c r="I32" s="469">
        <v>116</v>
      </c>
      <c r="J32" s="469">
        <v>381</v>
      </c>
      <c r="K32" s="469">
        <v>57</v>
      </c>
      <c r="L32" s="469">
        <v>70</v>
      </c>
      <c r="M32" s="469">
        <v>135</v>
      </c>
      <c r="N32" s="469">
        <v>169</v>
      </c>
      <c r="O32" s="469">
        <v>0</v>
      </c>
      <c r="P32" s="469">
        <v>0</v>
      </c>
      <c r="Q32" s="469">
        <v>0</v>
      </c>
      <c r="R32" s="469">
        <v>0</v>
      </c>
      <c r="S32" s="469">
        <v>0</v>
      </c>
      <c r="T32" s="469">
        <v>0</v>
      </c>
      <c r="U32" s="469">
        <f t="shared" si="8"/>
        <v>379</v>
      </c>
      <c r="V32" s="471">
        <f t="shared" si="8"/>
        <v>768</v>
      </c>
      <c r="W32" s="1"/>
      <c r="X32" s="1"/>
    </row>
    <row r="33" spans="1:24" ht="18" customHeight="1" x14ac:dyDescent="0.35">
      <c r="A33" s="334"/>
      <c r="B33" s="215" t="s">
        <v>57</v>
      </c>
      <c r="C33" s="469">
        <v>23</v>
      </c>
      <c r="D33" s="469">
        <v>13</v>
      </c>
      <c r="E33" s="469">
        <v>18</v>
      </c>
      <c r="F33" s="469">
        <v>30</v>
      </c>
      <c r="G33" s="469">
        <v>84</v>
      </c>
      <c r="H33" s="469">
        <v>268</v>
      </c>
      <c r="I33" s="469">
        <v>235</v>
      </c>
      <c r="J33" s="469">
        <v>690</v>
      </c>
      <c r="K33" s="469">
        <v>517</v>
      </c>
      <c r="L33" s="469">
        <v>517</v>
      </c>
      <c r="M33" s="469">
        <v>101</v>
      </c>
      <c r="N33" s="469">
        <v>263</v>
      </c>
      <c r="O33" s="469">
        <v>164</v>
      </c>
      <c r="P33" s="469">
        <v>91</v>
      </c>
      <c r="Q33" s="469">
        <v>0</v>
      </c>
      <c r="R33" s="469">
        <v>0</v>
      </c>
      <c r="S33" s="469">
        <v>0</v>
      </c>
      <c r="T33" s="469">
        <v>0</v>
      </c>
      <c r="U33" s="469">
        <f t="shared" si="8"/>
        <v>1142</v>
      </c>
      <c r="V33" s="471">
        <f t="shared" si="8"/>
        <v>1872</v>
      </c>
      <c r="W33" s="1"/>
      <c r="X33" s="1"/>
    </row>
    <row r="34" spans="1:24" ht="18" customHeight="1" x14ac:dyDescent="0.35">
      <c r="A34" s="334"/>
      <c r="B34" s="215" t="s">
        <v>58</v>
      </c>
      <c r="C34" s="469">
        <v>37</v>
      </c>
      <c r="D34" s="469">
        <v>49</v>
      </c>
      <c r="E34" s="469">
        <v>43</v>
      </c>
      <c r="F34" s="469">
        <v>52</v>
      </c>
      <c r="G34" s="469">
        <v>119</v>
      </c>
      <c r="H34" s="469">
        <v>403</v>
      </c>
      <c r="I34" s="469">
        <v>720</v>
      </c>
      <c r="J34" s="469">
        <v>2351</v>
      </c>
      <c r="K34" s="469">
        <v>995</v>
      </c>
      <c r="L34" s="469">
        <v>1523</v>
      </c>
      <c r="M34" s="469">
        <v>1045</v>
      </c>
      <c r="N34" s="469">
        <v>994</v>
      </c>
      <c r="O34" s="469">
        <v>566</v>
      </c>
      <c r="P34" s="469">
        <v>820</v>
      </c>
      <c r="Q34" s="469">
        <v>349</v>
      </c>
      <c r="R34" s="469">
        <v>505</v>
      </c>
      <c r="S34" s="469">
        <v>0</v>
      </c>
      <c r="T34" s="469">
        <v>0</v>
      </c>
      <c r="U34" s="469">
        <f t="shared" si="8"/>
        <v>3874</v>
      </c>
      <c r="V34" s="471">
        <f t="shared" si="8"/>
        <v>6697</v>
      </c>
      <c r="W34" s="1"/>
      <c r="X34" s="1"/>
    </row>
    <row r="35" spans="1:24" ht="18" customHeight="1" x14ac:dyDescent="0.35">
      <c r="A35" s="334"/>
      <c r="B35" s="215" t="s">
        <v>59</v>
      </c>
      <c r="C35" s="469">
        <v>12</v>
      </c>
      <c r="D35" s="469">
        <v>11</v>
      </c>
      <c r="E35" s="469">
        <v>21</v>
      </c>
      <c r="F35" s="469">
        <v>24</v>
      </c>
      <c r="G35" s="469">
        <v>136</v>
      </c>
      <c r="H35" s="469">
        <v>181</v>
      </c>
      <c r="I35" s="469">
        <v>397</v>
      </c>
      <c r="J35" s="469">
        <v>1005</v>
      </c>
      <c r="K35" s="469">
        <v>304</v>
      </c>
      <c r="L35" s="469">
        <v>365</v>
      </c>
      <c r="M35" s="469">
        <v>866</v>
      </c>
      <c r="N35" s="469">
        <v>691</v>
      </c>
      <c r="O35" s="469">
        <v>916</v>
      </c>
      <c r="P35" s="469">
        <v>578</v>
      </c>
      <c r="Q35" s="469">
        <v>5</v>
      </c>
      <c r="R35" s="469">
        <v>19</v>
      </c>
      <c r="S35" s="469">
        <v>0</v>
      </c>
      <c r="T35" s="469">
        <v>0</v>
      </c>
      <c r="U35" s="469">
        <f t="shared" si="8"/>
        <v>2657</v>
      </c>
      <c r="V35" s="471">
        <f t="shared" si="8"/>
        <v>2874</v>
      </c>
      <c r="W35" s="1"/>
      <c r="X35" s="1"/>
    </row>
    <row r="36" spans="1:24" ht="18" customHeight="1" x14ac:dyDescent="0.35">
      <c r="A36" s="334"/>
      <c r="B36" s="215" t="s">
        <v>60</v>
      </c>
      <c r="C36" s="469">
        <v>19</v>
      </c>
      <c r="D36" s="469">
        <v>27</v>
      </c>
      <c r="E36" s="469">
        <v>35</v>
      </c>
      <c r="F36" s="469">
        <v>52</v>
      </c>
      <c r="G36" s="469">
        <v>81</v>
      </c>
      <c r="H36" s="469">
        <v>201</v>
      </c>
      <c r="I36" s="469">
        <v>304</v>
      </c>
      <c r="J36" s="469">
        <v>1127</v>
      </c>
      <c r="K36" s="469">
        <v>358</v>
      </c>
      <c r="L36" s="469">
        <v>702</v>
      </c>
      <c r="M36" s="469">
        <v>577</v>
      </c>
      <c r="N36" s="469">
        <v>857</v>
      </c>
      <c r="O36" s="469">
        <v>238</v>
      </c>
      <c r="P36" s="469">
        <v>273</v>
      </c>
      <c r="Q36" s="469">
        <v>0</v>
      </c>
      <c r="R36" s="469">
        <v>0</v>
      </c>
      <c r="S36" s="469">
        <v>0</v>
      </c>
      <c r="T36" s="469">
        <v>0</v>
      </c>
      <c r="U36" s="469">
        <f t="shared" si="8"/>
        <v>1612</v>
      </c>
      <c r="V36" s="471">
        <f t="shared" si="8"/>
        <v>3239</v>
      </c>
      <c r="W36" s="1"/>
      <c r="X36" s="1"/>
    </row>
    <row r="37" spans="1:24" ht="18" customHeight="1" x14ac:dyDescent="0.35">
      <c r="A37" s="334"/>
      <c r="B37" s="215" t="s">
        <v>61</v>
      </c>
      <c r="C37" s="469">
        <v>14</v>
      </c>
      <c r="D37" s="469">
        <v>20</v>
      </c>
      <c r="E37" s="469">
        <v>19</v>
      </c>
      <c r="F37" s="469">
        <v>25</v>
      </c>
      <c r="G37" s="469">
        <v>52</v>
      </c>
      <c r="H37" s="469">
        <v>205</v>
      </c>
      <c r="I37" s="469">
        <v>145</v>
      </c>
      <c r="J37" s="469">
        <v>494</v>
      </c>
      <c r="K37" s="469">
        <v>252</v>
      </c>
      <c r="L37" s="469">
        <v>347</v>
      </c>
      <c r="M37" s="469">
        <v>200</v>
      </c>
      <c r="N37" s="469">
        <v>217</v>
      </c>
      <c r="O37" s="469">
        <v>0</v>
      </c>
      <c r="P37" s="469">
        <v>0</v>
      </c>
      <c r="Q37" s="469">
        <v>0</v>
      </c>
      <c r="R37" s="469">
        <v>0</v>
      </c>
      <c r="S37" s="469">
        <v>0</v>
      </c>
      <c r="T37" s="469">
        <v>0</v>
      </c>
      <c r="U37" s="469">
        <f t="shared" si="8"/>
        <v>682</v>
      </c>
      <c r="V37" s="471">
        <f t="shared" si="8"/>
        <v>1308</v>
      </c>
      <c r="W37" s="1"/>
      <c r="X37" s="1"/>
    </row>
    <row r="38" spans="1:24" ht="18" customHeight="1" x14ac:dyDescent="0.35">
      <c r="A38" s="334"/>
      <c r="B38" s="215" t="s">
        <v>62</v>
      </c>
      <c r="C38" s="469">
        <v>20</v>
      </c>
      <c r="D38" s="469">
        <v>11</v>
      </c>
      <c r="E38" s="469">
        <v>8</v>
      </c>
      <c r="F38" s="469">
        <v>19</v>
      </c>
      <c r="G38" s="469">
        <v>33</v>
      </c>
      <c r="H38" s="469">
        <v>134</v>
      </c>
      <c r="I38" s="469">
        <v>146</v>
      </c>
      <c r="J38" s="469">
        <v>309</v>
      </c>
      <c r="K38" s="469">
        <v>301</v>
      </c>
      <c r="L38" s="469">
        <v>369</v>
      </c>
      <c r="M38" s="469">
        <v>207</v>
      </c>
      <c r="N38" s="469">
        <v>213</v>
      </c>
      <c r="O38" s="469">
        <v>557</v>
      </c>
      <c r="P38" s="469">
        <v>26</v>
      </c>
      <c r="Q38" s="469">
        <v>0</v>
      </c>
      <c r="R38" s="469">
        <v>0</v>
      </c>
      <c r="S38" s="469">
        <v>0</v>
      </c>
      <c r="T38" s="469">
        <v>0</v>
      </c>
      <c r="U38" s="469">
        <f t="shared" si="8"/>
        <v>1272</v>
      </c>
      <c r="V38" s="471">
        <f t="shared" si="8"/>
        <v>1081</v>
      </c>
      <c r="W38" s="1"/>
      <c r="X38" s="1"/>
    </row>
    <row r="39" spans="1:24" ht="42" customHeight="1" x14ac:dyDescent="0.35">
      <c r="A39" s="560" t="s">
        <v>251</v>
      </c>
      <c r="B39" s="561"/>
      <c r="C39" s="474">
        <v>0</v>
      </c>
      <c r="D39" s="474">
        <v>0</v>
      </c>
      <c r="E39" s="474">
        <v>0</v>
      </c>
      <c r="F39" s="474">
        <v>0</v>
      </c>
      <c r="G39" s="474">
        <v>0</v>
      </c>
      <c r="H39" s="474">
        <v>0</v>
      </c>
      <c r="I39" s="474">
        <v>0</v>
      </c>
      <c r="J39" s="474">
        <v>0</v>
      </c>
      <c r="K39" s="474">
        <v>0</v>
      </c>
      <c r="L39" s="474">
        <v>0</v>
      </c>
      <c r="M39" s="474">
        <v>0</v>
      </c>
      <c r="N39" s="474">
        <v>0</v>
      </c>
      <c r="O39" s="474">
        <v>0</v>
      </c>
      <c r="P39" s="474">
        <v>0</v>
      </c>
      <c r="Q39" s="474">
        <v>0</v>
      </c>
      <c r="R39" s="474">
        <v>0</v>
      </c>
      <c r="S39" s="474">
        <v>0</v>
      </c>
      <c r="T39" s="474">
        <v>0</v>
      </c>
      <c r="U39" s="474">
        <f>C39+E39+G39+I39+K39+M39+O39+Q39+S39</f>
        <v>0</v>
      </c>
      <c r="V39" s="475">
        <f>D39+F39+H39+J39+L39+N39+P39+R39+T39</f>
        <v>0</v>
      </c>
      <c r="W39" s="1"/>
      <c r="X39" s="1"/>
    </row>
    <row r="40" spans="1:24" s="335" customFormat="1" ht="33" customHeight="1" x14ac:dyDescent="0.35">
      <c r="A40" s="555" t="s">
        <v>261</v>
      </c>
      <c r="B40" s="556"/>
      <c r="C40" s="472">
        <f t="shared" ref="C40:V40" si="10">C41+C43+C51+C56+C62+C66</f>
        <v>441</v>
      </c>
      <c r="D40" s="472">
        <f t="shared" si="10"/>
        <v>508</v>
      </c>
      <c r="E40" s="472">
        <f t="shared" si="10"/>
        <v>919</v>
      </c>
      <c r="F40" s="472">
        <f t="shared" si="10"/>
        <v>1532</v>
      </c>
      <c r="G40" s="472">
        <f t="shared" si="10"/>
        <v>3299</v>
      </c>
      <c r="H40" s="472">
        <f t="shared" si="10"/>
        <v>8031</v>
      </c>
      <c r="I40" s="472">
        <f t="shared" si="10"/>
        <v>9360</v>
      </c>
      <c r="J40" s="472">
        <f t="shared" si="10"/>
        <v>23266</v>
      </c>
      <c r="K40" s="472">
        <f t="shared" si="10"/>
        <v>12420</v>
      </c>
      <c r="L40" s="472">
        <f t="shared" si="10"/>
        <v>16263</v>
      </c>
      <c r="M40" s="472">
        <f t="shared" si="10"/>
        <v>17896</v>
      </c>
      <c r="N40" s="472">
        <f t="shared" si="10"/>
        <v>21157</v>
      </c>
      <c r="O40" s="472">
        <f t="shared" si="10"/>
        <v>15588</v>
      </c>
      <c r="P40" s="472">
        <f t="shared" si="10"/>
        <v>10422</v>
      </c>
      <c r="Q40" s="472">
        <f t="shared" si="10"/>
        <v>6362</v>
      </c>
      <c r="R40" s="472">
        <f t="shared" si="10"/>
        <v>5229</v>
      </c>
      <c r="S40" s="472">
        <f t="shared" si="10"/>
        <v>7877</v>
      </c>
      <c r="T40" s="472">
        <f t="shared" si="10"/>
        <v>4458</v>
      </c>
      <c r="U40" s="472">
        <f t="shared" si="10"/>
        <v>74162</v>
      </c>
      <c r="V40" s="473">
        <f t="shared" si="10"/>
        <v>90866</v>
      </c>
    </row>
    <row r="41" spans="1:24" ht="24" customHeight="1" x14ac:dyDescent="0.35">
      <c r="A41" s="218" t="s">
        <v>63</v>
      </c>
      <c r="B41" s="333"/>
      <c r="C41" s="474">
        <f>C42</f>
        <v>31</v>
      </c>
      <c r="D41" s="474">
        <f t="shared" ref="D41:T41" si="11">D42</f>
        <v>42</v>
      </c>
      <c r="E41" s="474">
        <f t="shared" si="11"/>
        <v>24</v>
      </c>
      <c r="F41" s="474">
        <f t="shared" si="11"/>
        <v>97</v>
      </c>
      <c r="G41" s="474">
        <f t="shared" si="11"/>
        <v>190</v>
      </c>
      <c r="H41" s="474">
        <f t="shared" si="11"/>
        <v>750</v>
      </c>
      <c r="I41" s="474">
        <f t="shared" si="11"/>
        <v>654</v>
      </c>
      <c r="J41" s="474">
        <f t="shared" si="11"/>
        <v>2096</v>
      </c>
      <c r="K41" s="474">
        <f t="shared" si="11"/>
        <v>951</v>
      </c>
      <c r="L41" s="474">
        <f t="shared" si="11"/>
        <v>1203</v>
      </c>
      <c r="M41" s="474">
        <f t="shared" si="11"/>
        <v>1973</v>
      </c>
      <c r="N41" s="474">
        <f t="shared" si="11"/>
        <v>2142</v>
      </c>
      <c r="O41" s="474">
        <f t="shared" si="11"/>
        <v>504</v>
      </c>
      <c r="P41" s="474">
        <f t="shared" si="11"/>
        <v>662</v>
      </c>
      <c r="Q41" s="474">
        <f t="shared" si="11"/>
        <v>0</v>
      </c>
      <c r="R41" s="474">
        <f t="shared" si="11"/>
        <v>0</v>
      </c>
      <c r="S41" s="474">
        <f t="shared" si="11"/>
        <v>1644</v>
      </c>
      <c r="T41" s="474">
        <f t="shared" si="11"/>
        <v>337</v>
      </c>
      <c r="U41" s="474">
        <f t="shared" ref="U41:V41" si="12">C41+E41+G41+I41+K41+M41+O41+Q41+S41</f>
        <v>5971</v>
      </c>
      <c r="V41" s="475">
        <f t="shared" si="12"/>
        <v>7329</v>
      </c>
      <c r="W41" s="1"/>
      <c r="X41" s="1"/>
    </row>
    <row r="42" spans="1:24" ht="18" customHeight="1" x14ac:dyDescent="0.35">
      <c r="A42" s="334"/>
      <c r="B42" s="215" t="s">
        <v>64</v>
      </c>
      <c r="C42" s="469">
        <v>31</v>
      </c>
      <c r="D42" s="469">
        <v>42</v>
      </c>
      <c r="E42" s="469">
        <v>24</v>
      </c>
      <c r="F42" s="469">
        <v>97</v>
      </c>
      <c r="G42" s="469">
        <v>190</v>
      </c>
      <c r="H42" s="469">
        <v>750</v>
      </c>
      <c r="I42" s="469">
        <v>654</v>
      </c>
      <c r="J42" s="469">
        <v>2096</v>
      </c>
      <c r="K42" s="469">
        <v>951</v>
      </c>
      <c r="L42" s="469">
        <v>1203</v>
      </c>
      <c r="M42" s="469">
        <v>1973</v>
      </c>
      <c r="N42" s="469">
        <v>2142</v>
      </c>
      <c r="O42" s="469">
        <v>504</v>
      </c>
      <c r="P42" s="469">
        <v>662</v>
      </c>
      <c r="Q42" s="469">
        <v>0</v>
      </c>
      <c r="R42" s="469">
        <v>0</v>
      </c>
      <c r="S42" s="469">
        <v>1644</v>
      </c>
      <c r="T42" s="469">
        <v>337</v>
      </c>
      <c r="U42" s="469">
        <f t="shared" si="8"/>
        <v>5971</v>
      </c>
      <c r="V42" s="471">
        <f t="shared" si="8"/>
        <v>7329</v>
      </c>
      <c r="W42" s="1"/>
      <c r="X42" s="1"/>
    </row>
    <row r="43" spans="1:24" ht="24" customHeight="1" x14ac:dyDescent="0.35">
      <c r="A43" s="218" t="s">
        <v>65</v>
      </c>
      <c r="B43" s="333"/>
      <c r="C43" s="474">
        <f>SUM(C44:C50)</f>
        <v>171</v>
      </c>
      <c r="D43" s="474">
        <f t="shared" ref="D43:V43" si="13">SUM(D44:D50)</f>
        <v>185</v>
      </c>
      <c r="E43" s="474">
        <f t="shared" si="13"/>
        <v>396</v>
      </c>
      <c r="F43" s="474">
        <f t="shared" si="13"/>
        <v>518</v>
      </c>
      <c r="G43" s="474">
        <f t="shared" si="13"/>
        <v>990</v>
      </c>
      <c r="H43" s="474">
        <f t="shared" si="13"/>
        <v>2863</v>
      </c>
      <c r="I43" s="474">
        <f t="shared" si="13"/>
        <v>3389</v>
      </c>
      <c r="J43" s="474">
        <f t="shared" si="13"/>
        <v>8754</v>
      </c>
      <c r="K43" s="474">
        <f t="shared" si="13"/>
        <v>4397</v>
      </c>
      <c r="L43" s="474">
        <f t="shared" si="13"/>
        <v>6129</v>
      </c>
      <c r="M43" s="474">
        <f t="shared" si="13"/>
        <v>6898</v>
      </c>
      <c r="N43" s="474">
        <f t="shared" si="13"/>
        <v>8005</v>
      </c>
      <c r="O43" s="474">
        <f t="shared" si="13"/>
        <v>6315</v>
      </c>
      <c r="P43" s="474">
        <f t="shared" si="13"/>
        <v>3995</v>
      </c>
      <c r="Q43" s="474">
        <f t="shared" si="13"/>
        <v>1403</v>
      </c>
      <c r="R43" s="474">
        <f t="shared" si="13"/>
        <v>1328</v>
      </c>
      <c r="S43" s="474">
        <f t="shared" si="13"/>
        <v>952</v>
      </c>
      <c r="T43" s="474">
        <f t="shared" si="13"/>
        <v>944</v>
      </c>
      <c r="U43" s="474">
        <f t="shared" si="13"/>
        <v>24911</v>
      </c>
      <c r="V43" s="475">
        <f t="shared" si="13"/>
        <v>32721</v>
      </c>
      <c r="W43" s="1"/>
      <c r="X43" s="1"/>
    </row>
    <row r="44" spans="1:24" ht="18" customHeight="1" x14ac:dyDescent="0.35">
      <c r="A44" s="334"/>
      <c r="B44" s="215" t="s">
        <v>66</v>
      </c>
      <c r="C44" s="469">
        <v>17</v>
      </c>
      <c r="D44" s="469">
        <v>22</v>
      </c>
      <c r="E44" s="469">
        <v>39</v>
      </c>
      <c r="F44" s="469">
        <v>46</v>
      </c>
      <c r="G44" s="469">
        <v>108</v>
      </c>
      <c r="H44" s="469">
        <v>326</v>
      </c>
      <c r="I44" s="469">
        <v>215</v>
      </c>
      <c r="J44" s="469">
        <v>591</v>
      </c>
      <c r="K44" s="469">
        <v>653</v>
      </c>
      <c r="L44" s="469">
        <v>629</v>
      </c>
      <c r="M44" s="469">
        <v>285</v>
      </c>
      <c r="N44" s="469">
        <v>471</v>
      </c>
      <c r="O44" s="469">
        <v>6</v>
      </c>
      <c r="P44" s="469">
        <v>4</v>
      </c>
      <c r="Q44" s="469">
        <v>0</v>
      </c>
      <c r="R44" s="469">
        <v>0</v>
      </c>
      <c r="S44" s="469">
        <v>0</v>
      </c>
      <c r="T44" s="469">
        <v>0</v>
      </c>
      <c r="U44" s="469">
        <f t="shared" si="8"/>
        <v>1323</v>
      </c>
      <c r="V44" s="471">
        <f t="shared" si="8"/>
        <v>2089</v>
      </c>
      <c r="W44" s="1"/>
      <c r="X44" s="1"/>
    </row>
    <row r="45" spans="1:24" ht="18" customHeight="1" x14ac:dyDescent="0.35">
      <c r="A45" s="334"/>
      <c r="B45" s="215" t="s">
        <v>67</v>
      </c>
      <c r="C45" s="469">
        <v>51</v>
      </c>
      <c r="D45" s="469">
        <v>39</v>
      </c>
      <c r="E45" s="469">
        <v>83</v>
      </c>
      <c r="F45" s="469">
        <v>105</v>
      </c>
      <c r="G45" s="469">
        <v>199</v>
      </c>
      <c r="H45" s="469">
        <v>685</v>
      </c>
      <c r="I45" s="469">
        <v>891</v>
      </c>
      <c r="J45" s="469">
        <v>2765</v>
      </c>
      <c r="K45" s="469">
        <v>825</v>
      </c>
      <c r="L45" s="469">
        <v>1476</v>
      </c>
      <c r="M45" s="469">
        <v>1941</v>
      </c>
      <c r="N45" s="469">
        <v>2582</v>
      </c>
      <c r="O45" s="469">
        <v>2573</v>
      </c>
      <c r="P45" s="469">
        <v>1293</v>
      </c>
      <c r="Q45" s="469">
        <v>577</v>
      </c>
      <c r="R45" s="469">
        <v>403</v>
      </c>
      <c r="S45" s="469">
        <v>795</v>
      </c>
      <c r="T45" s="469">
        <v>634</v>
      </c>
      <c r="U45" s="469">
        <f t="shared" si="8"/>
        <v>7935</v>
      </c>
      <c r="V45" s="471">
        <f t="shared" si="8"/>
        <v>9982</v>
      </c>
      <c r="W45" s="1"/>
      <c r="X45" s="1"/>
    </row>
    <row r="46" spans="1:24" s="257" customFormat="1" ht="18" customHeight="1" x14ac:dyDescent="0.35">
      <c r="A46" s="334"/>
      <c r="B46" s="215" t="s">
        <v>68</v>
      </c>
      <c r="C46" s="469">
        <v>28</v>
      </c>
      <c r="D46" s="469">
        <v>39</v>
      </c>
      <c r="E46" s="469">
        <v>101</v>
      </c>
      <c r="F46" s="469">
        <v>99</v>
      </c>
      <c r="G46" s="469">
        <v>224</v>
      </c>
      <c r="H46" s="469">
        <v>499</v>
      </c>
      <c r="I46" s="469">
        <v>906</v>
      </c>
      <c r="J46" s="469">
        <v>1972</v>
      </c>
      <c r="K46" s="469">
        <v>1159</v>
      </c>
      <c r="L46" s="469">
        <v>1471</v>
      </c>
      <c r="M46" s="469">
        <v>1507</v>
      </c>
      <c r="N46" s="469">
        <v>1716</v>
      </c>
      <c r="O46" s="469">
        <v>2690</v>
      </c>
      <c r="P46" s="469">
        <v>2037</v>
      </c>
      <c r="Q46" s="469">
        <v>804</v>
      </c>
      <c r="R46" s="469">
        <v>885</v>
      </c>
      <c r="S46" s="469">
        <v>80</v>
      </c>
      <c r="T46" s="469">
        <v>228</v>
      </c>
      <c r="U46" s="469">
        <f t="shared" si="8"/>
        <v>7499</v>
      </c>
      <c r="V46" s="471">
        <f t="shared" si="8"/>
        <v>8946</v>
      </c>
    </row>
    <row r="47" spans="1:24" s="257" customFormat="1" ht="18" customHeight="1" x14ac:dyDescent="0.35">
      <c r="A47" s="334"/>
      <c r="B47" s="215" t="s">
        <v>69</v>
      </c>
      <c r="C47" s="469">
        <v>12</v>
      </c>
      <c r="D47" s="469">
        <v>11</v>
      </c>
      <c r="E47" s="469">
        <v>22</v>
      </c>
      <c r="F47" s="469">
        <v>21</v>
      </c>
      <c r="G47" s="469">
        <v>121</v>
      </c>
      <c r="H47" s="469">
        <v>232</v>
      </c>
      <c r="I47" s="469">
        <v>223</v>
      </c>
      <c r="J47" s="469">
        <v>555</v>
      </c>
      <c r="K47" s="469">
        <v>247</v>
      </c>
      <c r="L47" s="469">
        <v>271</v>
      </c>
      <c r="M47" s="469">
        <v>486</v>
      </c>
      <c r="N47" s="469">
        <v>632</v>
      </c>
      <c r="O47" s="469">
        <v>0</v>
      </c>
      <c r="P47" s="469">
        <v>0</v>
      </c>
      <c r="Q47" s="469">
        <v>0</v>
      </c>
      <c r="R47" s="469">
        <v>0</v>
      </c>
      <c r="S47" s="469">
        <v>0</v>
      </c>
      <c r="T47" s="469">
        <v>0</v>
      </c>
      <c r="U47" s="469">
        <f t="shared" si="8"/>
        <v>1111</v>
      </c>
      <c r="V47" s="471">
        <f t="shared" si="8"/>
        <v>1722</v>
      </c>
    </row>
    <row r="48" spans="1:24" s="257" customFormat="1" ht="18" customHeight="1" x14ac:dyDescent="0.35">
      <c r="A48" s="334"/>
      <c r="B48" s="215" t="s">
        <v>70</v>
      </c>
      <c r="C48" s="469">
        <v>28</v>
      </c>
      <c r="D48" s="469">
        <v>12</v>
      </c>
      <c r="E48" s="469">
        <v>30</v>
      </c>
      <c r="F48" s="469">
        <v>71</v>
      </c>
      <c r="G48" s="469">
        <v>77</v>
      </c>
      <c r="H48" s="469">
        <v>319</v>
      </c>
      <c r="I48" s="469">
        <v>283</v>
      </c>
      <c r="J48" s="469">
        <v>439</v>
      </c>
      <c r="K48" s="469">
        <v>385</v>
      </c>
      <c r="L48" s="469">
        <v>604</v>
      </c>
      <c r="M48" s="469">
        <v>260</v>
      </c>
      <c r="N48" s="469">
        <v>209</v>
      </c>
      <c r="O48" s="469">
        <v>0</v>
      </c>
      <c r="P48" s="469">
        <v>0</v>
      </c>
      <c r="Q48" s="469">
        <v>7</v>
      </c>
      <c r="R48" s="469">
        <v>33</v>
      </c>
      <c r="S48" s="469">
        <v>0</v>
      </c>
      <c r="T48" s="469">
        <v>0</v>
      </c>
      <c r="U48" s="469">
        <f t="shared" si="8"/>
        <v>1070</v>
      </c>
      <c r="V48" s="471">
        <f t="shared" si="8"/>
        <v>1687</v>
      </c>
    </row>
    <row r="49" spans="1:24" s="336" customFormat="1" ht="18" customHeight="1" x14ac:dyDescent="0.35">
      <c r="A49" s="334"/>
      <c r="B49" s="215" t="s">
        <v>265</v>
      </c>
      <c r="C49" s="469">
        <v>20</v>
      </c>
      <c r="D49" s="469">
        <v>39</v>
      </c>
      <c r="E49" s="469">
        <v>69</v>
      </c>
      <c r="F49" s="469">
        <v>125</v>
      </c>
      <c r="G49" s="469">
        <v>197</v>
      </c>
      <c r="H49" s="469">
        <v>557</v>
      </c>
      <c r="I49" s="469">
        <v>619</v>
      </c>
      <c r="J49" s="469">
        <v>1515</v>
      </c>
      <c r="K49" s="469">
        <v>802</v>
      </c>
      <c r="L49" s="469">
        <v>1178</v>
      </c>
      <c r="M49" s="469">
        <v>1612</v>
      </c>
      <c r="N49" s="469">
        <v>1462</v>
      </c>
      <c r="O49" s="469">
        <v>702</v>
      </c>
      <c r="P49" s="469">
        <v>280</v>
      </c>
      <c r="Q49" s="469">
        <v>15</v>
      </c>
      <c r="R49" s="469">
        <v>7</v>
      </c>
      <c r="S49" s="469">
        <v>77</v>
      </c>
      <c r="T49" s="469">
        <v>82</v>
      </c>
      <c r="U49" s="469">
        <f t="shared" si="8"/>
        <v>4113</v>
      </c>
      <c r="V49" s="471">
        <f t="shared" si="8"/>
        <v>5245</v>
      </c>
    </row>
    <row r="50" spans="1:24" ht="18" customHeight="1" x14ac:dyDescent="0.35">
      <c r="A50" s="334"/>
      <c r="B50" s="215" t="s">
        <v>264</v>
      </c>
      <c r="C50" s="469">
        <v>15</v>
      </c>
      <c r="D50" s="469">
        <v>23</v>
      </c>
      <c r="E50" s="469">
        <v>52</v>
      </c>
      <c r="F50" s="469">
        <v>51</v>
      </c>
      <c r="G50" s="469">
        <v>64</v>
      </c>
      <c r="H50" s="469">
        <v>245</v>
      </c>
      <c r="I50" s="469">
        <v>252</v>
      </c>
      <c r="J50" s="469">
        <v>917</v>
      </c>
      <c r="K50" s="469">
        <v>326</v>
      </c>
      <c r="L50" s="469">
        <v>500</v>
      </c>
      <c r="M50" s="469">
        <v>807</v>
      </c>
      <c r="N50" s="469">
        <v>933</v>
      </c>
      <c r="O50" s="469">
        <v>344</v>
      </c>
      <c r="P50" s="469">
        <v>381</v>
      </c>
      <c r="Q50" s="469">
        <v>0</v>
      </c>
      <c r="R50" s="469">
        <v>0</v>
      </c>
      <c r="S50" s="469">
        <v>0</v>
      </c>
      <c r="T50" s="469">
        <v>0</v>
      </c>
      <c r="U50" s="469">
        <f t="shared" si="8"/>
        <v>1860</v>
      </c>
      <c r="V50" s="471">
        <f t="shared" si="8"/>
        <v>3050</v>
      </c>
      <c r="W50" s="1"/>
      <c r="X50" s="1"/>
    </row>
    <row r="51" spans="1:24" s="335" customFormat="1" ht="24" customHeight="1" x14ac:dyDescent="0.35">
      <c r="A51" s="218" t="s">
        <v>71</v>
      </c>
      <c r="B51" s="333"/>
      <c r="C51" s="474">
        <f t="shared" ref="C51:T51" si="14">C55+C54+C53+C52</f>
        <v>133</v>
      </c>
      <c r="D51" s="474">
        <f t="shared" si="14"/>
        <v>174</v>
      </c>
      <c r="E51" s="474">
        <f t="shared" si="14"/>
        <v>231</v>
      </c>
      <c r="F51" s="474">
        <f t="shared" si="14"/>
        <v>450</v>
      </c>
      <c r="G51" s="474">
        <f t="shared" si="14"/>
        <v>961</v>
      </c>
      <c r="H51" s="474">
        <f t="shared" si="14"/>
        <v>2276</v>
      </c>
      <c r="I51" s="474">
        <f t="shared" si="14"/>
        <v>2909</v>
      </c>
      <c r="J51" s="474">
        <f t="shared" si="14"/>
        <v>6866</v>
      </c>
      <c r="K51" s="474">
        <f t="shared" si="14"/>
        <v>3757</v>
      </c>
      <c r="L51" s="474">
        <f t="shared" si="14"/>
        <v>5091</v>
      </c>
      <c r="M51" s="474">
        <f t="shared" si="14"/>
        <v>4591</v>
      </c>
      <c r="N51" s="474">
        <f t="shared" si="14"/>
        <v>6345</v>
      </c>
      <c r="O51" s="474">
        <f t="shared" si="14"/>
        <v>4837</v>
      </c>
      <c r="P51" s="474">
        <f t="shared" si="14"/>
        <v>3127</v>
      </c>
      <c r="Q51" s="474">
        <f t="shared" si="14"/>
        <v>3155</v>
      </c>
      <c r="R51" s="474">
        <f t="shared" si="14"/>
        <v>2250</v>
      </c>
      <c r="S51" s="474">
        <f t="shared" si="14"/>
        <v>1841</v>
      </c>
      <c r="T51" s="474">
        <f t="shared" si="14"/>
        <v>2477</v>
      </c>
      <c r="U51" s="474">
        <f t="shared" si="8"/>
        <v>22415</v>
      </c>
      <c r="V51" s="475">
        <f t="shared" si="8"/>
        <v>29056</v>
      </c>
    </row>
    <row r="52" spans="1:24" s="257" customFormat="1" ht="18" customHeight="1" x14ac:dyDescent="0.35">
      <c r="A52" s="334"/>
      <c r="B52" s="215" t="s">
        <v>72</v>
      </c>
      <c r="C52" s="469">
        <v>13</v>
      </c>
      <c r="D52" s="470">
        <v>13</v>
      </c>
      <c r="E52" s="470">
        <v>47</v>
      </c>
      <c r="F52" s="470">
        <v>75</v>
      </c>
      <c r="G52" s="470">
        <v>100</v>
      </c>
      <c r="H52" s="470">
        <v>245</v>
      </c>
      <c r="I52" s="470">
        <v>509</v>
      </c>
      <c r="J52" s="470">
        <v>755</v>
      </c>
      <c r="K52" s="470">
        <v>433</v>
      </c>
      <c r="L52" s="470">
        <v>596</v>
      </c>
      <c r="M52" s="470">
        <v>356</v>
      </c>
      <c r="N52" s="470">
        <v>419</v>
      </c>
      <c r="O52" s="470">
        <v>0</v>
      </c>
      <c r="P52" s="470">
        <v>0</v>
      </c>
      <c r="Q52" s="470">
        <v>939</v>
      </c>
      <c r="R52" s="470">
        <v>367</v>
      </c>
      <c r="S52" s="470">
        <v>0</v>
      </c>
      <c r="T52" s="470">
        <v>0</v>
      </c>
      <c r="U52" s="469">
        <f t="shared" si="8"/>
        <v>2397</v>
      </c>
      <c r="V52" s="471">
        <f t="shared" si="8"/>
        <v>2470</v>
      </c>
    </row>
    <row r="53" spans="1:24" s="257" customFormat="1" ht="18" customHeight="1" x14ac:dyDescent="0.35">
      <c r="A53" s="334"/>
      <c r="B53" s="215" t="s">
        <v>71</v>
      </c>
      <c r="C53" s="476">
        <v>75</v>
      </c>
      <c r="D53" s="470">
        <v>81</v>
      </c>
      <c r="E53" s="470">
        <v>127</v>
      </c>
      <c r="F53" s="470">
        <v>193</v>
      </c>
      <c r="G53" s="470">
        <v>571</v>
      </c>
      <c r="H53" s="470">
        <v>1397</v>
      </c>
      <c r="I53" s="470">
        <v>1581</v>
      </c>
      <c r="J53" s="470">
        <v>4063</v>
      </c>
      <c r="K53" s="470">
        <v>1859</v>
      </c>
      <c r="L53" s="470">
        <v>2268</v>
      </c>
      <c r="M53" s="470">
        <v>3090</v>
      </c>
      <c r="N53" s="470">
        <v>4236</v>
      </c>
      <c r="O53" s="470">
        <v>4132</v>
      </c>
      <c r="P53" s="470">
        <v>2299</v>
      </c>
      <c r="Q53" s="470">
        <v>1697</v>
      </c>
      <c r="R53" s="470">
        <v>1862</v>
      </c>
      <c r="S53" s="470">
        <v>1747</v>
      </c>
      <c r="T53" s="470">
        <v>2026</v>
      </c>
      <c r="U53" s="469">
        <f t="shared" si="8"/>
        <v>14879</v>
      </c>
      <c r="V53" s="471">
        <f t="shared" si="8"/>
        <v>18425</v>
      </c>
    </row>
    <row r="54" spans="1:24" ht="18" customHeight="1" x14ac:dyDescent="0.35">
      <c r="A54" s="334"/>
      <c r="B54" s="215" t="s">
        <v>73</v>
      </c>
      <c r="C54" s="469">
        <v>38</v>
      </c>
      <c r="D54" s="470">
        <v>69</v>
      </c>
      <c r="E54" s="470">
        <v>44</v>
      </c>
      <c r="F54" s="470">
        <v>136</v>
      </c>
      <c r="G54" s="470">
        <v>266</v>
      </c>
      <c r="H54" s="470">
        <v>520</v>
      </c>
      <c r="I54" s="470">
        <v>712</v>
      </c>
      <c r="J54" s="470">
        <v>1581</v>
      </c>
      <c r="K54" s="470">
        <v>1102</v>
      </c>
      <c r="L54" s="470">
        <v>1802</v>
      </c>
      <c r="M54" s="470">
        <v>1081</v>
      </c>
      <c r="N54" s="470">
        <v>1511</v>
      </c>
      <c r="O54" s="470">
        <v>539</v>
      </c>
      <c r="P54" s="470">
        <v>730</v>
      </c>
      <c r="Q54" s="470">
        <v>519</v>
      </c>
      <c r="R54" s="470">
        <v>21</v>
      </c>
      <c r="S54" s="470">
        <v>94</v>
      </c>
      <c r="T54" s="470">
        <v>451</v>
      </c>
      <c r="U54" s="469">
        <f t="shared" si="8"/>
        <v>4395</v>
      </c>
      <c r="V54" s="471">
        <f t="shared" si="8"/>
        <v>6821</v>
      </c>
      <c r="W54" s="1"/>
      <c r="X54" s="1"/>
    </row>
    <row r="55" spans="1:24" ht="18" customHeight="1" x14ac:dyDescent="0.35">
      <c r="A55" s="334"/>
      <c r="B55" s="215" t="s">
        <v>74</v>
      </c>
      <c r="C55" s="469">
        <v>7</v>
      </c>
      <c r="D55" s="470">
        <v>11</v>
      </c>
      <c r="E55" s="470">
        <v>13</v>
      </c>
      <c r="F55" s="470">
        <v>46</v>
      </c>
      <c r="G55" s="470">
        <v>24</v>
      </c>
      <c r="H55" s="470">
        <v>114</v>
      </c>
      <c r="I55" s="470">
        <v>107</v>
      </c>
      <c r="J55" s="470">
        <v>467</v>
      </c>
      <c r="K55" s="470">
        <v>363</v>
      </c>
      <c r="L55" s="470">
        <v>425</v>
      </c>
      <c r="M55" s="470">
        <v>64</v>
      </c>
      <c r="N55" s="470">
        <v>179</v>
      </c>
      <c r="O55" s="470">
        <v>166</v>
      </c>
      <c r="P55" s="470">
        <v>98</v>
      </c>
      <c r="Q55" s="470">
        <v>0</v>
      </c>
      <c r="R55" s="470">
        <v>0</v>
      </c>
      <c r="S55" s="470">
        <v>0</v>
      </c>
      <c r="T55" s="470">
        <v>0</v>
      </c>
      <c r="U55" s="469">
        <f t="shared" si="8"/>
        <v>744</v>
      </c>
      <c r="V55" s="471">
        <f t="shared" si="8"/>
        <v>1340</v>
      </c>
      <c r="W55" s="1"/>
      <c r="X55" s="1"/>
    </row>
    <row r="56" spans="1:24" s="257" customFormat="1" ht="24" customHeight="1" x14ac:dyDescent="0.35">
      <c r="A56" s="218" t="s">
        <v>75</v>
      </c>
      <c r="B56" s="333"/>
      <c r="C56" s="474">
        <f>SUM(C57:C61)</f>
        <v>45</v>
      </c>
      <c r="D56" s="474">
        <f t="shared" ref="D56:T56" si="15">SUM(D57:D61)</f>
        <v>53</v>
      </c>
      <c r="E56" s="474">
        <f t="shared" si="15"/>
        <v>98</v>
      </c>
      <c r="F56" s="474">
        <f t="shared" si="15"/>
        <v>264</v>
      </c>
      <c r="G56" s="474">
        <f t="shared" si="15"/>
        <v>658</v>
      </c>
      <c r="H56" s="474">
        <f t="shared" si="15"/>
        <v>1096</v>
      </c>
      <c r="I56" s="474">
        <f t="shared" si="15"/>
        <v>925</v>
      </c>
      <c r="J56" s="474">
        <f t="shared" si="15"/>
        <v>2000</v>
      </c>
      <c r="K56" s="474">
        <f t="shared" si="15"/>
        <v>1269</v>
      </c>
      <c r="L56" s="474">
        <f t="shared" si="15"/>
        <v>1649</v>
      </c>
      <c r="M56" s="474">
        <f t="shared" si="15"/>
        <v>1888</v>
      </c>
      <c r="N56" s="474">
        <f t="shared" si="15"/>
        <v>1735</v>
      </c>
      <c r="O56" s="474">
        <f t="shared" si="15"/>
        <v>754</v>
      </c>
      <c r="P56" s="474">
        <f t="shared" si="15"/>
        <v>625</v>
      </c>
      <c r="Q56" s="474">
        <f t="shared" si="15"/>
        <v>71</v>
      </c>
      <c r="R56" s="474">
        <f t="shared" si="15"/>
        <v>477</v>
      </c>
      <c r="S56" s="474">
        <f t="shared" si="15"/>
        <v>1924</v>
      </c>
      <c r="T56" s="474">
        <f t="shared" si="15"/>
        <v>180</v>
      </c>
      <c r="U56" s="474">
        <f t="shared" si="8"/>
        <v>7632</v>
      </c>
      <c r="V56" s="475">
        <f t="shared" si="8"/>
        <v>8079</v>
      </c>
    </row>
    <row r="57" spans="1:24" ht="18" customHeight="1" x14ac:dyDescent="0.35">
      <c r="A57" s="334"/>
      <c r="B57" s="215" t="s">
        <v>76</v>
      </c>
      <c r="C57" s="469">
        <v>10</v>
      </c>
      <c r="D57" s="470">
        <v>17</v>
      </c>
      <c r="E57" s="470">
        <v>21</v>
      </c>
      <c r="F57" s="470">
        <v>45</v>
      </c>
      <c r="G57" s="470">
        <v>70</v>
      </c>
      <c r="H57" s="470">
        <v>176</v>
      </c>
      <c r="I57" s="470">
        <v>206</v>
      </c>
      <c r="J57" s="470">
        <v>541</v>
      </c>
      <c r="K57" s="470">
        <v>363</v>
      </c>
      <c r="L57" s="470">
        <v>217</v>
      </c>
      <c r="M57" s="470">
        <v>739</v>
      </c>
      <c r="N57" s="470">
        <v>591</v>
      </c>
      <c r="O57" s="470">
        <v>480</v>
      </c>
      <c r="P57" s="470">
        <v>282</v>
      </c>
      <c r="Q57" s="470">
        <v>33</v>
      </c>
      <c r="R57" s="470">
        <v>235</v>
      </c>
      <c r="S57" s="470">
        <v>0</v>
      </c>
      <c r="T57" s="470">
        <v>0</v>
      </c>
      <c r="U57" s="469">
        <f t="shared" si="8"/>
        <v>1922</v>
      </c>
      <c r="V57" s="471">
        <f t="shared" si="8"/>
        <v>2104</v>
      </c>
      <c r="W57" s="1"/>
      <c r="X57" s="1"/>
    </row>
    <row r="58" spans="1:24" ht="18" customHeight="1" x14ac:dyDescent="0.35">
      <c r="A58" s="334"/>
      <c r="B58" s="215" t="s">
        <v>77</v>
      </c>
      <c r="C58" s="469">
        <v>10</v>
      </c>
      <c r="D58" s="470">
        <v>13</v>
      </c>
      <c r="E58" s="470">
        <v>10</v>
      </c>
      <c r="F58" s="470">
        <v>37</v>
      </c>
      <c r="G58" s="470">
        <v>85</v>
      </c>
      <c r="H58" s="470">
        <v>184</v>
      </c>
      <c r="I58" s="470">
        <v>135</v>
      </c>
      <c r="J58" s="470">
        <v>274</v>
      </c>
      <c r="K58" s="470">
        <v>185</v>
      </c>
      <c r="L58" s="470">
        <v>335</v>
      </c>
      <c r="M58" s="470">
        <v>190</v>
      </c>
      <c r="N58" s="470">
        <v>270</v>
      </c>
      <c r="O58" s="470">
        <v>7</v>
      </c>
      <c r="P58" s="470">
        <v>32</v>
      </c>
      <c r="Q58" s="470">
        <v>0</v>
      </c>
      <c r="R58" s="470">
        <v>0</v>
      </c>
      <c r="S58" s="470">
        <v>0</v>
      </c>
      <c r="T58" s="470">
        <v>0</v>
      </c>
      <c r="U58" s="469">
        <f t="shared" si="8"/>
        <v>622</v>
      </c>
      <c r="V58" s="471">
        <f t="shared" si="8"/>
        <v>1145</v>
      </c>
      <c r="W58" s="1"/>
      <c r="X58" s="1"/>
    </row>
    <row r="59" spans="1:24" ht="18" customHeight="1" x14ac:dyDescent="0.35">
      <c r="A59" s="334"/>
      <c r="B59" s="215" t="s">
        <v>78</v>
      </c>
      <c r="C59" s="469">
        <v>10</v>
      </c>
      <c r="D59" s="470">
        <v>10</v>
      </c>
      <c r="E59" s="470">
        <v>25</v>
      </c>
      <c r="F59" s="470">
        <v>75</v>
      </c>
      <c r="G59" s="470">
        <v>119</v>
      </c>
      <c r="H59" s="470">
        <v>227</v>
      </c>
      <c r="I59" s="470">
        <v>196</v>
      </c>
      <c r="J59" s="470">
        <v>411</v>
      </c>
      <c r="K59" s="470">
        <v>242</v>
      </c>
      <c r="L59" s="470">
        <v>356</v>
      </c>
      <c r="M59" s="470">
        <v>211</v>
      </c>
      <c r="N59" s="470">
        <v>268</v>
      </c>
      <c r="O59" s="470">
        <v>135</v>
      </c>
      <c r="P59" s="470">
        <v>53</v>
      </c>
      <c r="Q59" s="470">
        <v>12</v>
      </c>
      <c r="R59" s="470">
        <v>114</v>
      </c>
      <c r="S59" s="470">
        <v>1924</v>
      </c>
      <c r="T59" s="470">
        <v>180</v>
      </c>
      <c r="U59" s="469">
        <f t="shared" si="8"/>
        <v>2874</v>
      </c>
      <c r="V59" s="471">
        <f t="shared" si="8"/>
        <v>1694</v>
      </c>
      <c r="W59" s="1"/>
      <c r="X59" s="1"/>
    </row>
    <row r="60" spans="1:24" s="257" customFormat="1" ht="18" customHeight="1" x14ac:dyDescent="0.35">
      <c r="A60" s="334"/>
      <c r="B60" s="215" t="s">
        <v>79</v>
      </c>
      <c r="C60" s="469">
        <v>10</v>
      </c>
      <c r="D60" s="470">
        <v>10</v>
      </c>
      <c r="E60" s="470">
        <v>34</v>
      </c>
      <c r="F60" s="470">
        <v>68</v>
      </c>
      <c r="G60" s="470">
        <v>255</v>
      </c>
      <c r="H60" s="470">
        <v>342</v>
      </c>
      <c r="I60" s="470">
        <v>246</v>
      </c>
      <c r="J60" s="470">
        <v>389</v>
      </c>
      <c r="K60" s="470">
        <v>360</v>
      </c>
      <c r="L60" s="470">
        <v>445</v>
      </c>
      <c r="M60" s="470">
        <v>536</v>
      </c>
      <c r="N60" s="470">
        <v>324</v>
      </c>
      <c r="O60" s="470">
        <v>75</v>
      </c>
      <c r="P60" s="470">
        <v>159</v>
      </c>
      <c r="Q60" s="470">
        <v>26</v>
      </c>
      <c r="R60" s="470">
        <v>128</v>
      </c>
      <c r="S60" s="470">
        <v>0</v>
      </c>
      <c r="T60" s="470">
        <v>0</v>
      </c>
      <c r="U60" s="469">
        <f t="shared" si="8"/>
        <v>1542</v>
      </c>
      <c r="V60" s="471">
        <f t="shared" si="8"/>
        <v>1865</v>
      </c>
    </row>
    <row r="61" spans="1:24" ht="18" customHeight="1" x14ac:dyDescent="0.35">
      <c r="A61" s="334"/>
      <c r="B61" s="215" t="s">
        <v>80</v>
      </c>
      <c r="C61" s="469">
        <v>5</v>
      </c>
      <c r="D61" s="470">
        <v>3</v>
      </c>
      <c r="E61" s="470">
        <v>8</v>
      </c>
      <c r="F61" s="470">
        <v>39</v>
      </c>
      <c r="G61" s="470">
        <v>129</v>
      </c>
      <c r="H61" s="470">
        <v>167</v>
      </c>
      <c r="I61" s="470">
        <v>142</v>
      </c>
      <c r="J61" s="470">
        <v>385</v>
      </c>
      <c r="K61" s="470">
        <v>119</v>
      </c>
      <c r="L61" s="470">
        <v>296</v>
      </c>
      <c r="M61" s="470">
        <v>212</v>
      </c>
      <c r="N61" s="470">
        <v>282</v>
      </c>
      <c r="O61" s="470">
        <v>57</v>
      </c>
      <c r="P61" s="470">
        <v>99</v>
      </c>
      <c r="Q61" s="470">
        <v>0</v>
      </c>
      <c r="R61" s="470">
        <v>0</v>
      </c>
      <c r="S61" s="470">
        <v>0</v>
      </c>
      <c r="T61" s="470">
        <v>0</v>
      </c>
      <c r="U61" s="469">
        <f t="shared" si="8"/>
        <v>672</v>
      </c>
      <c r="V61" s="471">
        <f t="shared" si="8"/>
        <v>1271</v>
      </c>
      <c r="W61" s="1"/>
      <c r="X61" s="1"/>
    </row>
    <row r="62" spans="1:24" ht="24" customHeight="1" x14ac:dyDescent="0.35">
      <c r="A62" s="218" t="s">
        <v>81</v>
      </c>
      <c r="B62" s="333"/>
      <c r="C62" s="474">
        <f>SUM(C63:C65)</f>
        <v>61</v>
      </c>
      <c r="D62" s="474">
        <f t="shared" ref="D62:T62" si="16">SUM(D63:D65)</f>
        <v>54</v>
      </c>
      <c r="E62" s="474">
        <f t="shared" si="16"/>
        <v>170</v>
      </c>
      <c r="F62" s="474">
        <f t="shared" si="16"/>
        <v>203</v>
      </c>
      <c r="G62" s="474">
        <f t="shared" si="16"/>
        <v>500</v>
      </c>
      <c r="H62" s="474">
        <f t="shared" si="16"/>
        <v>1046</v>
      </c>
      <c r="I62" s="474">
        <f t="shared" si="16"/>
        <v>1483</v>
      </c>
      <c r="J62" s="474">
        <f t="shared" si="16"/>
        <v>3550</v>
      </c>
      <c r="K62" s="474">
        <f t="shared" si="16"/>
        <v>2046</v>
      </c>
      <c r="L62" s="474">
        <f t="shared" si="16"/>
        <v>2191</v>
      </c>
      <c r="M62" s="474">
        <f t="shared" si="16"/>
        <v>2546</v>
      </c>
      <c r="N62" s="474">
        <f t="shared" si="16"/>
        <v>2930</v>
      </c>
      <c r="O62" s="474">
        <f t="shared" si="16"/>
        <v>3178</v>
      </c>
      <c r="P62" s="474">
        <f t="shared" si="16"/>
        <v>2013</v>
      </c>
      <c r="Q62" s="474">
        <f t="shared" si="16"/>
        <v>1733</v>
      </c>
      <c r="R62" s="474">
        <f t="shared" si="16"/>
        <v>1174</v>
      </c>
      <c r="S62" s="474">
        <f t="shared" si="16"/>
        <v>1516</v>
      </c>
      <c r="T62" s="474">
        <f t="shared" si="16"/>
        <v>520</v>
      </c>
      <c r="U62" s="474">
        <f t="shared" si="8"/>
        <v>13233</v>
      </c>
      <c r="V62" s="475">
        <f t="shared" si="8"/>
        <v>13681</v>
      </c>
      <c r="W62" s="1"/>
      <c r="X62" s="1"/>
    </row>
    <row r="63" spans="1:24" ht="18" customHeight="1" x14ac:dyDescent="0.35">
      <c r="A63" s="334"/>
      <c r="B63" s="215" t="s">
        <v>82</v>
      </c>
      <c r="C63" s="469">
        <v>18</v>
      </c>
      <c r="D63" s="470">
        <v>26</v>
      </c>
      <c r="E63" s="470">
        <v>62</v>
      </c>
      <c r="F63" s="470">
        <v>65</v>
      </c>
      <c r="G63" s="470">
        <v>165</v>
      </c>
      <c r="H63" s="470">
        <v>276</v>
      </c>
      <c r="I63" s="470">
        <v>315</v>
      </c>
      <c r="J63" s="470">
        <v>753</v>
      </c>
      <c r="K63" s="470">
        <v>461</v>
      </c>
      <c r="L63" s="470">
        <v>408</v>
      </c>
      <c r="M63" s="470">
        <v>506</v>
      </c>
      <c r="N63" s="470">
        <v>497</v>
      </c>
      <c r="O63" s="470">
        <v>0</v>
      </c>
      <c r="P63" s="470">
        <v>0</v>
      </c>
      <c r="Q63" s="470">
        <v>0</v>
      </c>
      <c r="R63" s="470">
        <v>0</v>
      </c>
      <c r="S63" s="470">
        <v>0</v>
      </c>
      <c r="T63" s="470">
        <v>0</v>
      </c>
      <c r="U63" s="469">
        <f t="shared" si="8"/>
        <v>1527</v>
      </c>
      <c r="V63" s="471">
        <f t="shared" si="8"/>
        <v>2025</v>
      </c>
      <c r="W63" s="1"/>
      <c r="X63" s="1"/>
    </row>
    <row r="64" spans="1:24" ht="18" customHeight="1" x14ac:dyDescent="0.35">
      <c r="A64" s="334"/>
      <c r="B64" s="215" t="s">
        <v>81</v>
      </c>
      <c r="C64" s="469">
        <v>37</v>
      </c>
      <c r="D64" s="470">
        <v>24</v>
      </c>
      <c r="E64" s="470">
        <v>96</v>
      </c>
      <c r="F64" s="470">
        <v>117</v>
      </c>
      <c r="G64" s="470">
        <v>283</v>
      </c>
      <c r="H64" s="470">
        <v>607</v>
      </c>
      <c r="I64" s="470">
        <v>978</v>
      </c>
      <c r="J64" s="470">
        <v>2446</v>
      </c>
      <c r="K64" s="470">
        <v>1357</v>
      </c>
      <c r="L64" s="470">
        <v>1562</v>
      </c>
      <c r="M64" s="470">
        <v>1807</v>
      </c>
      <c r="N64" s="470">
        <v>2101</v>
      </c>
      <c r="O64" s="470">
        <v>3178</v>
      </c>
      <c r="P64" s="470">
        <v>2013</v>
      </c>
      <c r="Q64" s="470">
        <v>1733</v>
      </c>
      <c r="R64" s="470">
        <v>1174</v>
      </c>
      <c r="S64" s="470">
        <v>392</v>
      </c>
      <c r="T64" s="470">
        <v>441</v>
      </c>
      <c r="U64" s="469">
        <f t="shared" si="8"/>
        <v>9861</v>
      </c>
      <c r="V64" s="471">
        <f t="shared" si="8"/>
        <v>10485</v>
      </c>
      <c r="W64" s="1"/>
      <c r="X64" s="1"/>
    </row>
    <row r="65" spans="1:24" ht="18" customHeight="1" x14ac:dyDescent="0.35">
      <c r="A65" s="334"/>
      <c r="B65" s="215" t="s">
        <v>83</v>
      </c>
      <c r="C65" s="469">
        <v>6</v>
      </c>
      <c r="D65" s="470">
        <v>4</v>
      </c>
      <c r="E65" s="470">
        <v>12</v>
      </c>
      <c r="F65" s="470">
        <v>21</v>
      </c>
      <c r="G65" s="470">
        <v>52</v>
      </c>
      <c r="H65" s="470">
        <v>163</v>
      </c>
      <c r="I65" s="470">
        <v>190</v>
      </c>
      <c r="J65" s="470">
        <v>351</v>
      </c>
      <c r="K65" s="470">
        <v>228</v>
      </c>
      <c r="L65" s="470">
        <v>221</v>
      </c>
      <c r="M65" s="470">
        <v>233</v>
      </c>
      <c r="N65" s="470">
        <v>332</v>
      </c>
      <c r="O65" s="470">
        <v>0</v>
      </c>
      <c r="P65" s="470">
        <v>0</v>
      </c>
      <c r="Q65" s="470">
        <v>0</v>
      </c>
      <c r="R65" s="470">
        <v>0</v>
      </c>
      <c r="S65" s="470">
        <v>1124</v>
      </c>
      <c r="T65" s="470">
        <v>79</v>
      </c>
      <c r="U65" s="469">
        <f t="shared" si="8"/>
        <v>1845</v>
      </c>
      <c r="V65" s="471">
        <f t="shared" si="8"/>
        <v>1171</v>
      </c>
      <c r="W65" s="1"/>
      <c r="X65" s="1"/>
    </row>
    <row r="66" spans="1:24" ht="42" customHeight="1" x14ac:dyDescent="0.35">
      <c r="A66" s="560" t="s">
        <v>252</v>
      </c>
      <c r="B66" s="561"/>
      <c r="C66" s="474">
        <v>0</v>
      </c>
      <c r="D66" s="474">
        <v>0</v>
      </c>
      <c r="E66" s="474">
        <v>0</v>
      </c>
      <c r="F66" s="474">
        <v>0</v>
      </c>
      <c r="G66" s="474">
        <v>0</v>
      </c>
      <c r="H66" s="474">
        <v>0</v>
      </c>
      <c r="I66" s="474">
        <v>0</v>
      </c>
      <c r="J66" s="474">
        <v>0</v>
      </c>
      <c r="K66" s="474">
        <v>0</v>
      </c>
      <c r="L66" s="474">
        <v>0</v>
      </c>
      <c r="M66" s="474">
        <v>0</v>
      </c>
      <c r="N66" s="474">
        <v>0</v>
      </c>
      <c r="O66" s="474">
        <v>0</v>
      </c>
      <c r="P66" s="474">
        <v>0</v>
      </c>
      <c r="Q66" s="474">
        <v>0</v>
      </c>
      <c r="R66" s="474">
        <v>0</v>
      </c>
      <c r="S66" s="474">
        <v>0</v>
      </c>
      <c r="T66" s="474">
        <v>0</v>
      </c>
      <c r="U66" s="474">
        <f>C66+E66+G66+I66+K66+M66+O66+Q66+S66</f>
        <v>0</v>
      </c>
      <c r="V66" s="475">
        <f>D66+F66+H66+J66+L66+N66+P66+R66+T66</f>
        <v>0</v>
      </c>
      <c r="W66" s="1"/>
      <c r="X66" s="1"/>
    </row>
    <row r="67" spans="1:24" ht="42" customHeight="1" x14ac:dyDescent="0.35">
      <c r="A67" s="560" t="s">
        <v>260</v>
      </c>
      <c r="B67" s="561"/>
      <c r="C67" s="474">
        <v>38</v>
      </c>
      <c r="D67" s="474">
        <v>69</v>
      </c>
      <c r="E67" s="474">
        <v>44</v>
      </c>
      <c r="F67" s="474">
        <v>136</v>
      </c>
      <c r="G67" s="474">
        <v>266</v>
      </c>
      <c r="H67" s="474">
        <v>520</v>
      </c>
      <c r="I67" s="474">
        <v>712</v>
      </c>
      <c r="J67" s="474">
        <v>1581</v>
      </c>
      <c r="K67" s="474">
        <v>1102</v>
      </c>
      <c r="L67" s="474">
        <v>1802</v>
      </c>
      <c r="M67" s="474">
        <v>1081</v>
      </c>
      <c r="N67" s="474">
        <v>1511</v>
      </c>
      <c r="O67" s="474">
        <v>539</v>
      </c>
      <c r="P67" s="474">
        <v>730</v>
      </c>
      <c r="Q67" s="474">
        <v>519</v>
      </c>
      <c r="R67" s="474">
        <v>21</v>
      </c>
      <c r="S67" s="474">
        <v>94</v>
      </c>
      <c r="T67" s="474">
        <v>451</v>
      </c>
      <c r="U67" s="474">
        <f>C67+E67+G67+I67+K67+M67+O67+Q67+S67</f>
        <v>4395</v>
      </c>
      <c r="V67" s="475">
        <f>D67+F67+H67+J67+L67+N67+P67+R67+T67</f>
        <v>6821</v>
      </c>
      <c r="W67" s="1"/>
      <c r="X67" s="1"/>
    </row>
    <row r="68" spans="1:24" s="257" customFormat="1" ht="6.75" customHeight="1" x14ac:dyDescent="0.25">
      <c r="A68" s="334"/>
      <c r="B68" s="333"/>
      <c r="C68" s="337"/>
      <c r="D68" s="338"/>
      <c r="E68" s="338"/>
      <c r="F68" s="338"/>
      <c r="G68" s="338"/>
      <c r="H68" s="338"/>
      <c r="I68" s="338"/>
      <c r="J68" s="338"/>
      <c r="K68" s="338"/>
      <c r="L68" s="338"/>
      <c r="M68" s="338"/>
      <c r="N68" s="338"/>
      <c r="O68" s="338"/>
      <c r="P68" s="338"/>
      <c r="Q68" s="338"/>
      <c r="R68" s="338"/>
      <c r="S68" s="338"/>
      <c r="T68" s="338"/>
      <c r="U68" s="337"/>
      <c r="V68" s="339"/>
    </row>
    <row r="69" spans="1:24" s="257" customFormat="1" ht="33.9" customHeight="1" thickBot="1" x14ac:dyDescent="0.3">
      <c r="A69" s="226" t="s">
        <v>84</v>
      </c>
      <c r="B69" s="340"/>
      <c r="C69" s="341">
        <f>C9+C11+C40</f>
        <v>1230</v>
      </c>
      <c r="D69" s="341">
        <f t="shared" ref="D69:T69" si="17">D9+D11+D40</f>
        <v>1357</v>
      </c>
      <c r="E69" s="341">
        <f t="shared" si="17"/>
        <v>2228</v>
      </c>
      <c r="F69" s="341">
        <f t="shared" si="17"/>
        <v>3293</v>
      </c>
      <c r="G69" s="341">
        <f t="shared" si="17"/>
        <v>6849</v>
      </c>
      <c r="H69" s="341">
        <f t="shared" si="17"/>
        <v>17815</v>
      </c>
      <c r="I69" s="341">
        <f t="shared" si="17"/>
        <v>26513</v>
      </c>
      <c r="J69" s="341">
        <f t="shared" si="17"/>
        <v>81276</v>
      </c>
      <c r="K69" s="341">
        <f t="shared" si="17"/>
        <v>36493</v>
      </c>
      <c r="L69" s="341">
        <f t="shared" si="17"/>
        <v>53580</v>
      </c>
      <c r="M69" s="341">
        <f t="shared" si="17"/>
        <v>46023</v>
      </c>
      <c r="N69" s="341">
        <f t="shared" si="17"/>
        <v>57165</v>
      </c>
      <c r="O69" s="341">
        <f t="shared" si="17"/>
        <v>48272</v>
      </c>
      <c r="P69" s="341">
        <f t="shared" si="17"/>
        <v>36168</v>
      </c>
      <c r="Q69" s="341">
        <f t="shared" si="17"/>
        <v>25168</v>
      </c>
      <c r="R69" s="341">
        <f t="shared" si="17"/>
        <v>21545</v>
      </c>
      <c r="S69" s="341">
        <f t="shared" si="17"/>
        <v>42790</v>
      </c>
      <c r="T69" s="341">
        <f t="shared" si="17"/>
        <v>32453</v>
      </c>
      <c r="U69" s="341">
        <f t="shared" ref="U69:V69" si="18">C69+E69+G69+I69+K69+M69+O69+Q69+S69</f>
        <v>235566</v>
      </c>
      <c r="V69" s="419">
        <f t="shared" si="18"/>
        <v>304652</v>
      </c>
    </row>
    <row r="70" spans="1:24" s="257" customFormat="1" ht="18" customHeight="1" x14ac:dyDescent="0.35">
      <c r="A70" s="355" t="s">
        <v>253</v>
      </c>
      <c r="B70" s="344"/>
      <c r="C70" s="342"/>
      <c r="D70" s="342"/>
      <c r="E70" s="342"/>
      <c r="F70" s="342"/>
      <c r="G70" s="342"/>
      <c r="H70" s="342"/>
      <c r="I70" s="342"/>
      <c r="J70" s="342"/>
      <c r="K70" s="342"/>
      <c r="L70" s="342"/>
      <c r="M70" s="342"/>
      <c r="N70" s="342"/>
      <c r="O70" s="342"/>
      <c r="P70" s="342"/>
      <c r="Q70" s="342"/>
      <c r="R70" s="342"/>
      <c r="S70" s="342"/>
      <c r="T70" s="342"/>
      <c r="U70" s="342"/>
    </row>
    <row r="71" spans="1:24" s="257" customFormat="1" ht="29.4" customHeight="1" x14ac:dyDescent="0.25">
      <c r="A71" s="275"/>
      <c r="B71" s="276"/>
      <c r="C71" s="124"/>
      <c r="D71" s="124"/>
      <c r="E71" s="124"/>
      <c r="F71" s="124"/>
      <c r="G71" s="124"/>
      <c r="H71" s="124"/>
      <c r="I71" s="124"/>
      <c r="J71" s="124"/>
      <c r="K71" s="124"/>
      <c r="L71" s="124"/>
      <c r="M71" s="124"/>
      <c r="N71" s="124"/>
      <c r="O71" s="124"/>
      <c r="P71" s="124"/>
      <c r="Q71" s="124"/>
      <c r="R71" s="124"/>
      <c r="S71" s="124"/>
      <c r="T71" s="124"/>
      <c r="U71" s="124"/>
    </row>
    <row r="72" spans="1:24" ht="18" customHeight="1" x14ac:dyDescent="0.25">
      <c r="V72" s="1"/>
      <c r="W72" s="1"/>
      <c r="X72" s="1"/>
    </row>
    <row r="73" spans="1:24" ht="18" customHeight="1" x14ac:dyDescent="0.25">
      <c r="V73" s="1"/>
      <c r="W73" s="1"/>
      <c r="X73" s="1"/>
    </row>
    <row r="74" spans="1:24" ht="18" customHeight="1" x14ac:dyDescent="0.25">
      <c r="V74" s="1"/>
      <c r="W74" s="1"/>
      <c r="X74" s="1"/>
    </row>
    <row r="75" spans="1:24" ht="18" customHeight="1" x14ac:dyDescent="0.25">
      <c r="V75" s="1"/>
      <c r="W75" s="1"/>
      <c r="X75" s="1"/>
    </row>
    <row r="76" spans="1:24" s="257" customFormat="1" ht="29.4" customHeight="1" x14ac:dyDescent="0.25">
      <c r="A76" s="275"/>
      <c r="B76" s="276"/>
      <c r="C76" s="124"/>
      <c r="D76" s="124"/>
      <c r="E76" s="124"/>
      <c r="F76" s="124"/>
      <c r="G76" s="124"/>
      <c r="H76" s="124"/>
      <c r="I76" s="124"/>
      <c r="J76" s="124"/>
      <c r="K76" s="124"/>
      <c r="L76" s="124"/>
      <c r="M76" s="124"/>
      <c r="N76" s="124"/>
      <c r="O76" s="124"/>
      <c r="P76" s="124"/>
      <c r="Q76" s="124"/>
      <c r="R76" s="124"/>
      <c r="S76" s="124"/>
      <c r="T76" s="124"/>
      <c r="U76" s="124"/>
    </row>
    <row r="77" spans="1:24" s="257" customFormat="1" ht="29.4" customHeight="1" x14ac:dyDescent="0.25">
      <c r="A77" s="275"/>
      <c r="B77" s="276"/>
      <c r="C77" s="124"/>
      <c r="D77" s="124"/>
      <c r="E77" s="124"/>
      <c r="F77" s="124"/>
      <c r="G77" s="124"/>
      <c r="H77" s="124"/>
      <c r="I77" s="124"/>
      <c r="J77" s="124"/>
      <c r="K77" s="124"/>
      <c r="L77" s="124"/>
      <c r="M77" s="124"/>
      <c r="N77" s="124"/>
      <c r="O77" s="124"/>
      <c r="P77" s="124"/>
      <c r="Q77" s="124"/>
      <c r="R77" s="124"/>
      <c r="S77" s="124"/>
      <c r="T77" s="124"/>
      <c r="U77" s="124"/>
    </row>
    <row r="78" spans="1:24" s="257" customFormat="1" ht="29.4" customHeight="1" x14ac:dyDescent="0.25">
      <c r="A78" s="275"/>
      <c r="B78" s="276"/>
      <c r="C78" s="124"/>
      <c r="D78" s="124"/>
      <c r="E78" s="124"/>
      <c r="F78" s="124"/>
      <c r="G78" s="124"/>
      <c r="H78" s="124"/>
      <c r="I78" s="124"/>
      <c r="J78" s="124"/>
      <c r="K78" s="124"/>
      <c r="L78" s="124"/>
      <c r="M78" s="124"/>
      <c r="N78" s="124"/>
      <c r="O78" s="124"/>
      <c r="P78" s="124"/>
      <c r="Q78" s="124"/>
      <c r="R78" s="124"/>
      <c r="S78" s="124"/>
      <c r="T78" s="124"/>
      <c r="U78" s="124"/>
    </row>
    <row r="79" spans="1:24" s="343" customFormat="1" ht="29.4" customHeight="1" x14ac:dyDescent="0.25">
      <c r="A79" s="275"/>
      <c r="B79" s="276"/>
      <c r="C79" s="124"/>
      <c r="D79" s="124"/>
      <c r="E79" s="124"/>
      <c r="F79" s="124"/>
      <c r="G79" s="124"/>
      <c r="H79" s="124"/>
      <c r="I79" s="124"/>
      <c r="J79" s="124"/>
      <c r="K79" s="124"/>
      <c r="L79" s="124"/>
      <c r="M79" s="124"/>
      <c r="N79" s="124"/>
      <c r="O79" s="124"/>
      <c r="P79" s="124"/>
      <c r="Q79" s="124"/>
      <c r="R79" s="124"/>
      <c r="S79" s="124"/>
      <c r="T79" s="124"/>
      <c r="U79" s="124"/>
    </row>
    <row r="80" spans="1:24" s="119" customFormat="1" ht="21" customHeight="1" x14ac:dyDescent="0.3">
      <c r="A80" s="275"/>
      <c r="B80" s="276"/>
      <c r="C80" s="124"/>
      <c r="D80" s="124"/>
      <c r="E80" s="124"/>
      <c r="F80" s="124"/>
      <c r="G80" s="124"/>
      <c r="H80" s="124"/>
      <c r="I80" s="124"/>
      <c r="J80" s="124"/>
      <c r="K80" s="124"/>
      <c r="L80" s="124"/>
      <c r="M80" s="124"/>
      <c r="N80" s="124"/>
      <c r="O80" s="124"/>
      <c r="P80" s="124"/>
      <c r="Q80" s="124"/>
      <c r="R80" s="124"/>
      <c r="S80" s="124"/>
      <c r="T80" s="124"/>
      <c r="U80" s="124"/>
    </row>
    <row r="81" spans="22:24" x14ac:dyDescent="0.25">
      <c r="V81" s="1"/>
      <c r="W81" s="1"/>
      <c r="X81" s="1"/>
    </row>
    <row r="84" spans="22:24" x14ac:dyDescent="0.25">
      <c r="V84" s="1"/>
      <c r="W84" s="1"/>
      <c r="X84" s="1"/>
    </row>
    <row r="85" spans="22:24" x14ac:dyDescent="0.25">
      <c r="V85" s="1"/>
      <c r="W85" s="1"/>
      <c r="X85" s="1"/>
    </row>
    <row r="86" spans="22:24" x14ac:dyDescent="0.25">
      <c r="V86" s="1"/>
      <c r="W86" s="1"/>
      <c r="X86" s="1"/>
    </row>
    <row r="87" spans="22:24" x14ac:dyDescent="0.25">
      <c r="V87" s="1"/>
      <c r="W87" s="1"/>
      <c r="X87" s="1"/>
    </row>
    <row r="88" spans="22:24" x14ac:dyDescent="0.25">
      <c r="V88" s="1"/>
      <c r="W88" s="1"/>
      <c r="X88" s="1"/>
    </row>
    <row r="89" spans="22:24" x14ac:dyDescent="0.25">
      <c r="V89" s="1"/>
      <c r="W89" s="1"/>
      <c r="X89" s="1"/>
    </row>
  </sheetData>
  <mergeCells count="20">
    <mergeCell ref="A39:B39"/>
    <mergeCell ref="A66:B66"/>
    <mergeCell ref="S7:T7"/>
    <mergeCell ref="A40:B40"/>
    <mergeCell ref="A67:B67"/>
    <mergeCell ref="A1:V1"/>
    <mergeCell ref="A2:V2"/>
    <mergeCell ref="A3:V3"/>
    <mergeCell ref="A5:B5"/>
    <mergeCell ref="A6:B8"/>
    <mergeCell ref="C6:T6"/>
    <mergeCell ref="U6:V7"/>
    <mergeCell ref="C7:D7"/>
    <mergeCell ref="E7:F7"/>
    <mergeCell ref="G7:H7"/>
    <mergeCell ref="I7:J7"/>
    <mergeCell ref="K7:L7"/>
    <mergeCell ref="M7:N7"/>
    <mergeCell ref="O7:P7"/>
    <mergeCell ref="Q7:R7"/>
  </mergeCells>
  <printOptions horizontalCentered="1"/>
  <pageMargins left="0.39370078740157483" right="0.39370078740157483" top="0.70866141732283472" bottom="0.70866141732283472" header="0.31496062992125984" footer="0.31496062992125984"/>
  <pageSetup paperSize="9" scale="61" fitToHeight="2" orientation="landscape" r:id="rId1"/>
  <headerFooter alignWithMargins="0"/>
  <rowBreaks count="1" manualBreakCount="1">
    <brk id="35" max="21"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8"/>
  <sheetViews>
    <sheetView workbookViewId="0">
      <selection activeCell="A8" sqref="A8"/>
    </sheetView>
  </sheetViews>
  <sheetFormatPr defaultColWidth="11.5546875" defaultRowHeight="13.2" x14ac:dyDescent="0.25"/>
  <cols>
    <col min="1" max="1" width="12" style="418" bestFit="1" customWidth="1"/>
    <col min="2" max="16384" width="11.5546875" style="418"/>
  </cols>
  <sheetData>
    <row r="1" spans="1:1" x14ac:dyDescent="0.25">
      <c r="A1" s="417"/>
    </row>
    <row r="3" spans="1:1" x14ac:dyDescent="0.25">
      <c r="A3" s="417"/>
    </row>
    <row r="5" spans="1:1" x14ac:dyDescent="0.25">
      <c r="A5" s="417"/>
    </row>
    <row r="7" spans="1:1" x14ac:dyDescent="0.25">
      <c r="A7" s="417" t="s">
        <v>266</v>
      </c>
    </row>
    <row r="8" spans="1:1" x14ac:dyDescent="0.25">
      <c r="A8" s="418">
        <v>2022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1"/>
  <sheetViews>
    <sheetView view="pageBreakPreview" zoomScale="74" zoomScaleNormal="100" zoomScaleSheetLayoutView="74" workbookViewId="0">
      <selection sqref="A1:O1"/>
    </sheetView>
  </sheetViews>
  <sheetFormatPr defaultColWidth="8.88671875" defaultRowHeight="13.2" x14ac:dyDescent="0.25"/>
  <cols>
    <col min="1" max="1" width="34.88671875" style="26" customWidth="1"/>
    <col min="2" max="2" width="34.88671875" style="26" hidden="1" customWidth="1"/>
    <col min="3" max="3" width="10.5546875" style="26" customWidth="1"/>
    <col min="4" max="4" width="10.5546875" style="55" customWidth="1"/>
    <col min="5" max="14" width="10.5546875" style="26" customWidth="1"/>
    <col min="15" max="15" width="10.5546875" style="55" customWidth="1"/>
    <col min="16" max="16384" width="8.88671875" style="26"/>
  </cols>
  <sheetData>
    <row r="1" spans="1:15" ht="24.75" customHeight="1" x14ac:dyDescent="0.25">
      <c r="A1" s="495" t="str">
        <f>"Répartition des unités locales et des travailleurs en fonction de l'importance des unités locales au "&amp;Feuil1!A7&amp;" "&amp;Feuil1!A8&amp;" "</f>
        <v xml:space="preserve">Répartition des unités locales et des travailleurs en fonction de l'importance des unités locales au 31 décembre 2022 </v>
      </c>
      <c r="B1" s="495"/>
      <c r="C1" s="496"/>
      <c r="D1" s="496"/>
      <c r="E1" s="496"/>
      <c r="F1" s="496"/>
      <c r="G1" s="496"/>
      <c r="H1" s="496"/>
      <c r="I1" s="496"/>
      <c r="J1" s="496"/>
      <c r="K1" s="496"/>
      <c r="L1" s="496"/>
      <c r="M1" s="496"/>
      <c r="N1" s="496"/>
      <c r="O1" s="496"/>
    </row>
    <row r="2" spans="1:15" ht="17.100000000000001" customHeight="1" x14ac:dyDescent="0.25">
      <c r="A2" s="497" t="s">
        <v>12</v>
      </c>
      <c r="B2" s="497"/>
      <c r="C2" s="497"/>
      <c r="D2" s="497"/>
      <c r="E2" s="497"/>
      <c r="F2" s="497"/>
      <c r="G2" s="497"/>
      <c r="H2" s="497"/>
      <c r="I2" s="497"/>
      <c r="J2" s="497"/>
      <c r="K2" s="497"/>
      <c r="L2" s="497"/>
      <c r="M2" s="497"/>
      <c r="N2" s="497"/>
      <c r="O2" s="497"/>
    </row>
    <row r="3" spans="1:15" ht="9" customHeight="1" x14ac:dyDescent="0.25">
      <c r="A3" s="27"/>
      <c r="B3" s="27"/>
      <c r="C3" s="27"/>
      <c r="D3" s="27"/>
      <c r="E3" s="27"/>
      <c r="F3" s="27"/>
      <c r="G3" s="27"/>
      <c r="H3" s="27"/>
      <c r="I3" s="27"/>
      <c r="J3" s="27"/>
      <c r="K3" s="27"/>
      <c r="L3" s="27"/>
      <c r="M3" s="27"/>
      <c r="N3" s="27"/>
      <c r="O3" s="27"/>
    </row>
    <row r="4" spans="1:15" ht="15.6" customHeight="1" thickBot="1" x14ac:dyDescent="0.3">
      <c r="A4" s="498" t="s">
        <v>30</v>
      </c>
      <c r="B4" s="498"/>
      <c r="C4" s="499"/>
      <c r="D4" s="499"/>
      <c r="E4" s="499"/>
      <c r="F4" s="499"/>
      <c r="G4" s="499"/>
      <c r="H4" s="499"/>
      <c r="I4" s="499"/>
      <c r="J4" s="499"/>
      <c r="K4" s="499"/>
      <c r="L4" s="499"/>
      <c r="M4" s="499"/>
      <c r="N4" s="499"/>
      <c r="O4" s="499"/>
    </row>
    <row r="5" spans="1:15" s="28" customFormat="1" ht="26.1" customHeight="1" x14ac:dyDescent="0.2">
      <c r="A5" s="500" t="s">
        <v>14</v>
      </c>
      <c r="B5" s="58"/>
      <c r="C5" s="59" t="s">
        <v>15</v>
      </c>
      <c r="D5" s="60"/>
      <c r="E5" s="508" t="s">
        <v>5</v>
      </c>
      <c r="F5" s="509"/>
      <c r="G5" s="510"/>
      <c r="H5" s="511" t="s">
        <v>6</v>
      </c>
      <c r="I5" s="512"/>
      <c r="J5" s="513"/>
      <c r="K5" s="508" t="s">
        <v>7</v>
      </c>
      <c r="L5" s="514"/>
      <c r="M5" s="515"/>
      <c r="N5" s="61" t="s">
        <v>8</v>
      </c>
      <c r="O5" s="62"/>
    </row>
    <row r="6" spans="1:15" s="34" customFormat="1" ht="26.1" customHeight="1" x14ac:dyDescent="0.2">
      <c r="A6" s="501"/>
      <c r="B6" s="63"/>
      <c r="C6" s="32" t="s">
        <v>16</v>
      </c>
      <c r="D6" s="64" t="s">
        <v>17</v>
      </c>
      <c r="E6" s="31" t="s">
        <v>9</v>
      </c>
      <c r="F6" s="31" t="s">
        <v>10</v>
      </c>
      <c r="G6" s="32" t="s">
        <v>11</v>
      </c>
      <c r="H6" s="31" t="s">
        <v>9</v>
      </c>
      <c r="I6" s="31" t="s">
        <v>10</v>
      </c>
      <c r="J6" s="32" t="s">
        <v>11</v>
      </c>
      <c r="K6" s="31" t="s">
        <v>9</v>
      </c>
      <c r="L6" s="31" t="s">
        <v>10</v>
      </c>
      <c r="M6" s="32" t="s">
        <v>11</v>
      </c>
      <c r="N6" s="32" t="s">
        <v>16</v>
      </c>
      <c r="O6" s="65" t="s">
        <v>17</v>
      </c>
    </row>
    <row r="7" spans="1:15" s="40" customFormat="1" ht="24.75" customHeight="1" x14ac:dyDescent="0.2">
      <c r="A7" s="35" t="s">
        <v>18</v>
      </c>
      <c r="B7" s="77"/>
      <c r="C7" s="38"/>
      <c r="D7" s="37"/>
      <c r="E7" s="38"/>
      <c r="F7" s="38"/>
      <c r="G7" s="38"/>
      <c r="H7" s="38"/>
      <c r="I7" s="38"/>
      <c r="J7" s="38"/>
      <c r="K7" s="38"/>
      <c r="L7" s="38"/>
      <c r="M7" s="38"/>
      <c r="N7" s="38"/>
      <c r="O7" s="78"/>
    </row>
    <row r="8" spans="1:15" s="40" customFormat="1" ht="24.75" customHeight="1" x14ac:dyDescent="0.2">
      <c r="A8" s="79" t="s">
        <v>19</v>
      </c>
      <c r="B8" s="73"/>
      <c r="C8" s="42">
        <v>7358</v>
      </c>
      <c r="D8" s="43">
        <f>C8*100/C$17</f>
        <v>27.302411873840445</v>
      </c>
      <c r="E8" s="42">
        <v>2363</v>
      </c>
      <c r="F8" s="42">
        <v>5125</v>
      </c>
      <c r="G8" s="42">
        <f>E8+F8</f>
        <v>7488</v>
      </c>
      <c r="H8" s="42">
        <v>1701</v>
      </c>
      <c r="I8" s="42">
        <v>4196</v>
      </c>
      <c r="J8" s="42">
        <f>H8+I8</f>
        <v>5897</v>
      </c>
      <c r="K8" s="42">
        <v>1230</v>
      </c>
      <c r="L8" s="42">
        <v>1357</v>
      </c>
      <c r="M8" s="42">
        <f>K8+L8</f>
        <v>2587</v>
      </c>
      <c r="N8" s="42">
        <f>G8+J8+M8</f>
        <v>15972</v>
      </c>
      <c r="O8" s="44">
        <f>N8*100/N$17</f>
        <v>1.420359554078954</v>
      </c>
    </row>
    <row r="9" spans="1:15" s="45" customFormat="1" ht="24.75" customHeight="1" x14ac:dyDescent="0.2">
      <c r="A9" s="79" t="s">
        <v>20</v>
      </c>
      <c r="B9" s="73"/>
      <c r="C9" s="42">
        <v>3886</v>
      </c>
      <c r="D9" s="43">
        <f t="shared" ref="D9:D16" si="0">C9*100/C$17</f>
        <v>14.419294990723563</v>
      </c>
      <c r="E9" s="42">
        <v>3345</v>
      </c>
      <c r="F9" s="42">
        <v>6715</v>
      </c>
      <c r="G9" s="42">
        <f t="shared" ref="G9:G16" si="1">E9+F9</f>
        <v>10060</v>
      </c>
      <c r="H9" s="42">
        <v>2579</v>
      </c>
      <c r="I9" s="42">
        <v>7763</v>
      </c>
      <c r="J9" s="42">
        <f t="shared" ref="J9:J16" si="2">H9+I9</f>
        <v>10342</v>
      </c>
      <c r="K9" s="42">
        <v>2228</v>
      </c>
      <c r="L9" s="42">
        <v>3293</v>
      </c>
      <c r="M9" s="42">
        <f t="shared" ref="M9:M16" si="3">K9+L9</f>
        <v>5521</v>
      </c>
      <c r="N9" s="42">
        <f t="shared" ref="N9:N16" si="4">G9+J9+M9</f>
        <v>25923</v>
      </c>
      <c r="O9" s="44">
        <f t="shared" ref="O9:O16" si="5">N9*100/N$17</f>
        <v>2.3052830403448987</v>
      </c>
    </row>
    <row r="10" spans="1:15" s="45" customFormat="1" ht="24.75" customHeight="1" x14ac:dyDescent="0.2">
      <c r="A10" s="79" t="s">
        <v>21</v>
      </c>
      <c r="B10" s="73"/>
      <c r="C10" s="42">
        <v>4229</v>
      </c>
      <c r="D10" s="43">
        <f t="shared" si="0"/>
        <v>15.692022263450834</v>
      </c>
      <c r="E10" s="42">
        <v>4800</v>
      </c>
      <c r="F10" s="42">
        <v>6917</v>
      </c>
      <c r="G10" s="42">
        <f t="shared" si="1"/>
        <v>11717</v>
      </c>
      <c r="H10" s="42">
        <v>5581</v>
      </c>
      <c r="I10" s="42">
        <v>18387</v>
      </c>
      <c r="J10" s="42">
        <f t="shared" si="2"/>
        <v>23968</v>
      </c>
      <c r="K10" s="42">
        <v>6849</v>
      </c>
      <c r="L10" s="42">
        <v>17815</v>
      </c>
      <c r="M10" s="42">
        <f t="shared" si="3"/>
        <v>24664</v>
      </c>
      <c r="N10" s="42">
        <f t="shared" si="4"/>
        <v>60349</v>
      </c>
      <c r="O10" s="44">
        <f t="shared" si="5"/>
        <v>5.3667216835155767</v>
      </c>
    </row>
    <row r="11" spans="1:15" s="45" customFormat="1" ht="24.75" customHeight="1" x14ac:dyDescent="0.2">
      <c r="A11" s="79" t="s">
        <v>22</v>
      </c>
      <c r="B11" s="73"/>
      <c r="C11" s="42">
        <v>6635</v>
      </c>
      <c r="D11" s="43">
        <f t="shared" si="0"/>
        <v>24.619666048237477</v>
      </c>
      <c r="E11" s="42">
        <v>12255</v>
      </c>
      <c r="F11" s="42">
        <v>9730</v>
      </c>
      <c r="G11" s="42">
        <f t="shared" si="1"/>
        <v>21985</v>
      </c>
      <c r="H11" s="42">
        <v>18175</v>
      </c>
      <c r="I11" s="42">
        <v>54139</v>
      </c>
      <c r="J11" s="42">
        <f t="shared" si="2"/>
        <v>72314</v>
      </c>
      <c r="K11" s="42">
        <v>26513</v>
      </c>
      <c r="L11" s="42">
        <v>81276</v>
      </c>
      <c r="M11" s="42">
        <f t="shared" si="3"/>
        <v>107789</v>
      </c>
      <c r="N11" s="42">
        <f t="shared" si="4"/>
        <v>202088</v>
      </c>
      <c r="O11" s="44">
        <f t="shared" si="5"/>
        <v>17.971301124762562</v>
      </c>
    </row>
    <row r="12" spans="1:15" s="45" customFormat="1" ht="24.75" customHeight="1" x14ac:dyDescent="0.2">
      <c r="A12" s="79" t="s">
        <v>23</v>
      </c>
      <c r="B12" s="73"/>
      <c r="C12" s="42">
        <v>2550</v>
      </c>
      <c r="D12" s="43">
        <f t="shared" si="0"/>
        <v>9.461966604823747</v>
      </c>
      <c r="E12" s="42">
        <v>12475</v>
      </c>
      <c r="F12" s="42">
        <v>10213</v>
      </c>
      <c r="G12" s="42">
        <f t="shared" si="1"/>
        <v>22688</v>
      </c>
      <c r="H12" s="42">
        <v>22013</v>
      </c>
      <c r="I12" s="42">
        <v>46796</v>
      </c>
      <c r="J12" s="42">
        <f t="shared" si="2"/>
        <v>68809</v>
      </c>
      <c r="K12" s="42">
        <v>36493</v>
      </c>
      <c r="L12" s="42">
        <v>53580</v>
      </c>
      <c r="M12" s="42">
        <f t="shared" si="3"/>
        <v>90073</v>
      </c>
      <c r="N12" s="42">
        <f t="shared" si="4"/>
        <v>181570</v>
      </c>
      <c r="O12" s="44">
        <f t="shared" si="5"/>
        <v>16.146674444910822</v>
      </c>
    </row>
    <row r="13" spans="1:15" s="45" customFormat="1" ht="24.75" customHeight="1" x14ac:dyDescent="0.2">
      <c r="A13" s="79" t="s">
        <v>24</v>
      </c>
      <c r="B13" s="73"/>
      <c r="C13" s="42">
        <v>1509</v>
      </c>
      <c r="D13" s="43">
        <f t="shared" si="0"/>
        <v>5.5992578849721708</v>
      </c>
      <c r="E13" s="42">
        <v>11549</v>
      </c>
      <c r="F13" s="42">
        <v>11340</v>
      </c>
      <c r="G13" s="42">
        <f t="shared" si="1"/>
        <v>22889</v>
      </c>
      <c r="H13" s="42">
        <v>25794</v>
      </c>
      <c r="I13" s="42">
        <v>52067</v>
      </c>
      <c r="J13" s="42">
        <f t="shared" si="2"/>
        <v>77861</v>
      </c>
      <c r="K13" s="42">
        <v>46023</v>
      </c>
      <c r="L13" s="42">
        <v>57165</v>
      </c>
      <c r="M13" s="42">
        <f t="shared" si="3"/>
        <v>103188</v>
      </c>
      <c r="N13" s="42">
        <f t="shared" si="4"/>
        <v>203938</v>
      </c>
      <c r="O13" s="44">
        <f t="shared" si="5"/>
        <v>18.135818102914708</v>
      </c>
    </row>
    <row r="14" spans="1:15" s="45" customFormat="1" ht="24.75" customHeight="1" x14ac:dyDescent="0.2">
      <c r="A14" s="79" t="s">
        <v>25</v>
      </c>
      <c r="B14" s="73"/>
      <c r="C14" s="42">
        <v>555</v>
      </c>
      <c r="D14" s="43">
        <f t="shared" si="0"/>
        <v>2.0593692022263452</v>
      </c>
      <c r="E14" s="42">
        <v>12199</v>
      </c>
      <c r="F14" s="42">
        <v>6781</v>
      </c>
      <c r="G14" s="42">
        <f t="shared" si="1"/>
        <v>18980</v>
      </c>
      <c r="H14" s="42">
        <v>25063</v>
      </c>
      <c r="I14" s="42">
        <v>36634</v>
      </c>
      <c r="J14" s="42">
        <f t="shared" si="2"/>
        <v>61697</v>
      </c>
      <c r="K14" s="42">
        <v>48272</v>
      </c>
      <c r="L14" s="42">
        <v>36168</v>
      </c>
      <c r="M14" s="42">
        <f t="shared" si="3"/>
        <v>84440</v>
      </c>
      <c r="N14" s="42">
        <f t="shared" si="4"/>
        <v>165117</v>
      </c>
      <c r="O14" s="44">
        <f t="shared" si="5"/>
        <v>14.683540476512311</v>
      </c>
    </row>
    <row r="15" spans="1:15" s="46" customFormat="1" ht="24.75" customHeight="1" x14ac:dyDescent="0.25">
      <c r="A15" s="79" t="s">
        <v>26</v>
      </c>
      <c r="B15" s="73"/>
      <c r="C15" s="42">
        <v>136</v>
      </c>
      <c r="D15" s="43">
        <f t="shared" si="0"/>
        <v>0.50463821892393323</v>
      </c>
      <c r="E15" s="42">
        <v>4275</v>
      </c>
      <c r="F15" s="42">
        <v>2922</v>
      </c>
      <c r="G15" s="42">
        <f t="shared" si="1"/>
        <v>7197</v>
      </c>
      <c r="H15" s="42">
        <v>16197</v>
      </c>
      <c r="I15" s="42">
        <v>26516</v>
      </c>
      <c r="J15" s="42">
        <f t="shared" si="2"/>
        <v>42713</v>
      </c>
      <c r="K15" s="42">
        <v>25168</v>
      </c>
      <c r="L15" s="42">
        <v>21545</v>
      </c>
      <c r="M15" s="42">
        <f t="shared" si="3"/>
        <v>46713</v>
      </c>
      <c r="N15" s="42">
        <f t="shared" si="4"/>
        <v>96623</v>
      </c>
      <c r="O15" s="44">
        <f t="shared" si="5"/>
        <v>8.5924994486458033</v>
      </c>
    </row>
    <row r="16" spans="1:15" s="48" customFormat="1" ht="24.75" customHeight="1" x14ac:dyDescent="0.25">
      <c r="A16" s="79" t="s">
        <v>27</v>
      </c>
      <c r="B16" s="73"/>
      <c r="C16" s="42">
        <v>92</v>
      </c>
      <c r="D16" s="43">
        <f t="shared" si="0"/>
        <v>0.34137291280148424</v>
      </c>
      <c r="E16" s="42">
        <v>9290</v>
      </c>
      <c r="F16" s="42">
        <v>4072</v>
      </c>
      <c r="G16" s="42">
        <f t="shared" si="1"/>
        <v>13362</v>
      </c>
      <c r="H16" s="42">
        <v>34623</v>
      </c>
      <c r="I16" s="42">
        <v>49696</v>
      </c>
      <c r="J16" s="42">
        <f t="shared" si="2"/>
        <v>84319</v>
      </c>
      <c r="K16" s="42">
        <v>42790</v>
      </c>
      <c r="L16" s="42">
        <v>32453</v>
      </c>
      <c r="M16" s="42">
        <f t="shared" si="3"/>
        <v>75243</v>
      </c>
      <c r="N16" s="42">
        <f t="shared" si="4"/>
        <v>172924</v>
      </c>
      <c r="O16" s="44">
        <f t="shared" si="5"/>
        <v>15.377802124314364</v>
      </c>
    </row>
    <row r="17" spans="1:15" ht="24.75" customHeight="1" thickBot="1" x14ac:dyDescent="0.3">
      <c r="A17" s="80" t="s">
        <v>11</v>
      </c>
      <c r="B17" s="81"/>
      <c r="C17" s="50">
        <f>SUM(C8:C16)</f>
        <v>26950</v>
      </c>
      <c r="D17" s="51">
        <f>SUM(D8:D16)</f>
        <v>100</v>
      </c>
      <c r="E17" s="50">
        <f t="shared" ref="E17:O17" si="6">SUM(E8:E16)</f>
        <v>72551</v>
      </c>
      <c r="F17" s="50">
        <f t="shared" si="6"/>
        <v>63815</v>
      </c>
      <c r="G17" s="50">
        <f t="shared" si="6"/>
        <v>136366</v>
      </c>
      <c r="H17" s="50">
        <f t="shared" si="6"/>
        <v>151726</v>
      </c>
      <c r="I17" s="50">
        <f t="shared" si="6"/>
        <v>296194</v>
      </c>
      <c r="J17" s="50">
        <f t="shared" si="6"/>
        <v>447920</v>
      </c>
      <c r="K17" s="50">
        <f t="shared" si="6"/>
        <v>235566</v>
      </c>
      <c r="L17" s="50">
        <f t="shared" si="6"/>
        <v>304652</v>
      </c>
      <c r="M17" s="50">
        <f t="shared" si="6"/>
        <v>540218</v>
      </c>
      <c r="N17" s="50">
        <f t="shared" si="6"/>
        <v>1124504</v>
      </c>
      <c r="O17" s="52">
        <f t="shared" si="6"/>
        <v>100</v>
      </c>
    </row>
    <row r="18" spans="1:15" s="45" customFormat="1" ht="8.1" customHeight="1" x14ac:dyDescent="0.2">
      <c r="A18" s="40"/>
      <c r="B18" s="40"/>
      <c r="C18" s="40"/>
      <c r="D18" s="53"/>
      <c r="E18" s="40"/>
      <c r="F18" s="40"/>
      <c r="G18" s="40"/>
      <c r="H18" s="40"/>
      <c r="I18" s="40"/>
      <c r="J18" s="40"/>
      <c r="K18" s="40"/>
      <c r="L18" s="40"/>
      <c r="M18" s="40"/>
      <c r="N18" s="40"/>
      <c r="O18" s="54"/>
    </row>
    <row r="27" spans="1:15" ht="15.6" customHeight="1" x14ac:dyDescent="0.25"/>
    <row r="31" spans="1:15" ht="21" customHeight="1" x14ac:dyDescent="0.25"/>
  </sheetData>
  <mergeCells count="7">
    <mergeCell ref="A1:O1"/>
    <mergeCell ref="A2:O2"/>
    <mergeCell ref="A4:O4"/>
    <mergeCell ref="A5:A6"/>
    <mergeCell ref="E5:G5"/>
    <mergeCell ref="H5:J5"/>
    <mergeCell ref="K5:M5"/>
  </mergeCells>
  <printOptions horizontalCentered="1"/>
  <pageMargins left="0.59055118110236227" right="0.59055118110236227" top="1.7322834645669292" bottom="0.78740157480314965" header="0" footer="0"/>
  <pageSetup paperSize="9" scale="7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85"/>
  <sheetViews>
    <sheetView view="pageBreakPreview" topLeftCell="A22" zoomScale="56" zoomScaleNormal="90" zoomScaleSheetLayoutView="56" workbookViewId="0">
      <selection activeCell="M21" sqref="M21"/>
    </sheetView>
  </sheetViews>
  <sheetFormatPr defaultColWidth="8.88671875" defaultRowHeight="13.8" x14ac:dyDescent="0.3"/>
  <cols>
    <col min="1" max="1" width="4.44140625" style="97" customWidth="1"/>
    <col min="2" max="2" width="4.44140625" style="123" customWidth="1"/>
    <col min="3" max="3" width="24.6640625" style="123" customWidth="1"/>
    <col min="4" max="6" width="15.109375" style="124" customWidth="1"/>
    <col min="7" max="8" width="15.109375" style="125" customWidth="1"/>
    <col min="9" max="9" width="16.109375" style="125" customWidth="1"/>
    <col min="10" max="10" width="15.109375" style="125" customWidth="1"/>
    <col min="11" max="12" width="15.109375" style="124" customWidth="1"/>
    <col min="13" max="13" width="16.109375" style="124" customWidth="1"/>
    <col min="14" max="14" width="15.109375" style="124" customWidth="1"/>
    <col min="15" max="15" width="10.33203125" style="123" customWidth="1"/>
    <col min="16" max="17" width="8.88671875" style="123" customWidth="1"/>
    <col min="18" max="250" width="8.88671875" style="97" customWidth="1"/>
    <col min="251" max="16384" width="8.88671875" style="97"/>
  </cols>
  <sheetData>
    <row r="1" spans="1:17" s="82" customFormat="1" ht="24" customHeight="1" x14ac:dyDescent="0.3">
      <c r="A1" s="516" t="str">
        <f>"Répartition des travailleurs par lieu de travail, secteur et statut au "&amp;Feuil1!A7&amp;" "&amp;Feuil1!A8&amp;""</f>
        <v>Répartition des travailleurs par lieu de travail, secteur et statut au 31 décembre 2022</v>
      </c>
      <c r="B1" s="478"/>
      <c r="C1" s="478"/>
      <c r="D1" s="478"/>
      <c r="E1" s="478"/>
      <c r="F1" s="478"/>
      <c r="G1" s="478"/>
      <c r="H1" s="478"/>
      <c r="I1" s="478"/>
      <c r="J1" s="478"/>
      <c r="K1" s="478"/>
      <c r="L1" s="478"/>
      <c r="M1" s="478"/>
      <c r="N1" s="478"/>
    </row>
    <row r="2" spans="1:17" s="88" customFormat="1" ht="25.5" customHeight="1" x14ac:dyDescent="0.35">
      <c r="A2" s="83"/>
      <c r="B2" s="84"/>
      <c r="C2" s="84"/>
      <c r="D2" s="85"/>
      <c r="E2" s="85"/>
      <c r="F2" s="86"/>
      <c r="G2" s="87"/>
      <c r="H2" s="87"/>
      <c r="I2" s="87"/>
      <c r="J2" s="87"/>
      <c r="K2" s="86"/>
      <c r="L2" s="86"/>
      <c r="M2" s="86"/>
      <c r="N2" s="86"/>
    </row>
    <row r="3" spans="1:17" s="88" customFormat="1" ht="23.25" customHeight="1" thickBot="1" x14ac:dyDescent="0.4">
      <c r="A3" s="89" t="s">
        <v>31</v>
      </c>
      <c r="B3" s="90"/>
      <c r="C3" s="90"/>
      <c r="D3" s="91"/>
      <c r="E3" s="91"/>
      <c r="F3" s="92"/>
      <c r="G3" s="93"/>
      <c r="H3" s="93"/>
      <c r="I3" s="93"/>
      <c r="J3" s="93"/>
      <c r="K3" s="92"/>
      <c r="L3" s="92"/>
      <c r="M3" s="92"/>
      <c r="N3" s="92"/>
    </row>
    <row r="4" spans="1:17" ht="30" customHeight="1" x14ac:dyDescent="0.3">
      <c r="A4" s="517" t="s">
        <v>32</v>
      </c>
      <c r="B4" s="518"/>
      <c r="C4" s="519"/>
      <c r="D4" s="523" t="s">
        <v>28</v>
      </c>
      <c r="E4" s="523"/>
      <c r="F4" s="524"/>
      <c r="G4" s="525" t="s">
        <v>12</v>
      </c>
      <c r="H4" s="523"/>
      <c r="I4" s="523"/>
      <c r="J4" s="526"/>
      <c r="K4" s="94" t="s">
        <v>33</v>
      </c>
      <c r="L4" s="95"/>
      <c r="M4" s="95"/>
      <c r="N4" s="96"/>
      <c r="O4" s="97"/>
      <c r="P4" s="97"/>
      <c r="Q4" s="97"/>
    </row>
    <row r="5" spans="1:17" ht="75" customHeight="1" x14ac:dyDescent="0.3">
      <c r="A5" s="520"/>
      <c r="B5" s="521"/>
      <c r="C5" s="522"/>
      <c r="D5" s="98" t="s">
        <v>5</v>
      </c>
      <c r="E5" s="99" t="s">
        <v>6</v>
      </c>
      <c r="F5" s="99" t="s">
        <v>255</v>
      </c>
      <c r="G5" s="99" t="s">
        <v>5</v>
      </c>
      <c r="H5" s="99" t="s">
        <v>6</v>
      </c>
      <c r="I5" s="100" t="s">
        <v>7</v>
      </c>
      <c r="J5" s="100" t="s">
        <v>11</v>
      </c>
      <c r="K5" s="99" t="s">
        <v>5</v>
      </c>
      <c r="L5" s="99" t="s">
        <v>6</v>
      </c>
      <c r="M5" s="100" t="s">
        <v>7</v>
      </c>
      <c r="N5" s="101" t="s">
        <v>11</v>
      </c>
      <c r="O5" s="97"/>
      <c r="P5" s="97"/>
      <c r="Q5" s="97"/>
    </row>
    <row r="6" spans="1:17" s="105" customFormat="1" ht="33" customHeight="1" x14ac:dyDescent="0.3">
      <c r="A6" s="102" t="s">
        <v>34</v>
      </c>
      <c r="B6" s="103"/>
      <c r="C6" s="104"/>
      <c r="D6" s="439">
        <f>D7</f>
        <v>105287</v>
      </c>
      <c r="E6" s="439">
        <f t="shared" ref="E6:N6" si="0">E7</f>
        <v>300598</v>
      </c>
      <c r="F6" s="439">
        <f t="shared" si="0"/>
        <v>405885</v>
      </c>
      <c r="G6" s="439">
        <f t="shared" si="0"/>
        <v>20815</v>
      </c>
      <c r="H6" s="439">
        <f t="shared" si="0"/>
        <v>110175</v>
      </c>
      <c r="I6" s="439">
        <f t="shared" si="0"/>
        <v>114008</v>
      </c>
      <c r="J6" s="439">
        <f t="shared" si="0"/>
        <v>244998</v>
      </c>
      <c r="K6" s="439">
        <f t="shared" si="0"/>
        <v>126102</v>
      </c>
      <c r="L6" s="439">
        <f t="shared" si="0"/>
        <v>410773</v>
      </c>
      <c r="M6" s="439">
        <f t="shared" si="0"/>
        <v>114008</v>
      </c>
      <c r="N6" s="440">
        <f t="shared" si="0"/>
        <v>650883</v>
      </c>
    </row>
    <row r="7" spans="1:17" s="105" customFormat="1" ht="18" customHeight="1" x14ac:dyDescent="0.3">
      <c r="A7" s="106"/>
      <c r="B7" s="107"/>
      <c r="C7" s="108" t="s">
        <v>35</v>
      </c>
      <c r="D7" s="441">
        <v>105287</v>
      </c>
      <c r="E7" s="441">
        <v>300598</v>
      </c>
      <c r="F7" s="441">
        <f>D7+E7</f>
        <v>405885</v>
      </c>
      <c r="G7" s="441">
        <v>20815</v>
      </c>
      <c r="H7" s="441">
        <v>110175</v>
      </c>
      <c r="I7" s="441">
        <v>114008</v>
      </c>
      <c r="J7" s="441">
        <f>SUM(G7:I7)</f>
        <v>244998</v>
      </c>
      <c r="K7" s="441">
        <f>D7+G7</f>
        <v>126102</v>
      </c>
      <c r="L7" s="441">
        <f>E7+H7</f>
        <v>410773</v>
      </c>
      <c r="M7" s="441">
        <f>I7</f>
        <v>114008</v>
      </c>
      <c r="N7" s="442">
        <f>SUM(K7:M7)</f>
        <v>650883</v>
      </c>
    </row>
    <row r="8" spans="1:17" s="105" customFormat="1" ht="33" customHeight="1" x14ac:dyDescent="0.3">
      <c r="A8" s="102" t="s">
        <v>36</v>
      </c>
      <c r="B8" s="109"/>
      <c r="C8" s="110"/>
      <c r="D8" s="439">
        <f>D9+D13+D16+D20+D27+D36</f>
        <v>841332</v>
      </c>
      <c r="E8" s="439">
        <f t="shared" ref="E8:N8" si="1">E9+E13+E16+E20+E27+E36</f>
        <v>1096963</v>
      </c>
      <c r="F8" s="439">
        <f t="shared" si="1"/>
        <v>1938295</v>
      </c>
      <c r="G8" s="439">
        <f>G9+G13+G16+G20+G27+G36</f>
        <v>65669</v>
      </c>
      <c r="H8" s="439">
        <f t="shared" si="1"/>
        <v>193188</v>
      </c>
      <c r="I8" s="439">
        <f t="shared" si="1"/>
        <v>261182</v>
      </c>
      <c r="J8" s="439">
        <f t="shared" si="1"/>
        <v>520039</v>
      </c>
      <c r="K8" s="439">
        <f t="shared" si="1"/>
        <v>907001</v>
      </c>
      <c r="L8" s="439">
        <f t="shared" si="1"/>
        <v>1290151</v>
      </c>
      <c r="M8" s="439">
        <f t="shared" si="1"/>
        <v>261182</v>
      </c>
      <c r="N8" s="440">
        <f t="shared" si="1"/>
        <v>2458334</v>
      </c>
    </row>
    <row r="9" spans="1:17" s="105" customFormat="1" ht="24" customHeight="1" x14ac:dyDescent="0.3">
      <c r="A9" s="111"/>
      <c r="B9" s="112" t="s">
        <v>37</v>
      </c>
      <c r="C9" s="113"/>
      <c r="D9" s="443">
        <f>D10+D11+D12</f>
        <v>242916</v>
      </c>
      <c r="E9" s="443">
        <f t="shared" ref="E9:N9" si="2">E10+E11+E12</f>
        <v>351069</v>
      </c>
      <c r="F9" s="443">
        <f t="shared" si="2"/>
        <v>593985</v>
      </c>
      <c r="G9" s="443">
        <f>G10+G11+G12</f>
        <v>17581</v>
      </c>
      <c r="H9" s="443">
        <f>H10+H11+H12</f>
        <v>56382</v>
      </c>
      <c r="I9" s="443">
        <f>I10+I11+I12</f>
        <v>74808</v>
      </c>
      <c r="J9" s="444">
        <f t="shared" si="2"/>
        <v>148771</v>
      </c>
      <c r="K9" s="443">
        <f t="shared" si="2"/>
        <v>260497</v>
      </c>
      <c r="L9" s="444">
        <f t="shared" si="2"/>
        <v>407451</v>
      </c>
      <c r="M9" s="444">
        <f t="shared" si="2"/>
        <v>74808</v>
      </c>
      <c r="N9" s="445">
        <f t="shared" si="2"/>
        <v>742756</v>
      </c>
    </row>
    <row r="10" spans="1:17" s="105" customFormat="1" ht="18" customHeight="1" x14ac:dyDescent="0.3">
      <c r="A10" s="114"/>
      <c r="B10" s="115"/>
      <c r="C10" s="108" t="s">
        <v>37</v>
      </c>
      <c r="D10" s="441">
        <v>128088</v>
      </c>
      <c r="E10" s="441">
        <v>211808</v>
      </c>
      <c r="F10" s="441">
        <f t="shared" ref="F10:F12" si="3">D10+E10</f>
        <v>339896</v>
      </c>
      <c r="G10" s="441">
        <v>9925</v>
      </c>
      <c r="H10" s="441">
        <v>35146</v>
      </c>
      <c r="I10" s="441">
        <v>45548</v>
      </c>
      <c r="J10" s="441">
        <f>SUM(G10:I10)</f>
        <v>90619</v>
      </c>
      <c r="K10" s="441">
        <f t="shared" ref="K10:L12" si="4">D10+G10</f>
        <v>138013</v>
      </c>
      <c r="L10" s="441">
        <f t="shared" si="4"/>
        <v>246954</v>
      </c>
      <c r="M10" s="441">
        <f t="shared" ref="M10:M12" si="5">I10</f>
        <v>45548</v>
      </c>
      <c r="N10" s="442">
        <f t="shared" ref="N10:N12" si="6">SUM(K10:M10)</f>
        <v>430515</v>
      </c>
    </row>
    <row r="11" spans="1:17" s="105" customFormat="1" ht="18" customHeight="1" x14ac:dyDescent="0.3">
      <c r="A11" s="114"/>
      <c r="B11" s="115"/>
      <c r="C11" s="108" t="s">
        <v>38</v>
      </c>
      <c r="D11" s="441">
        <v>47690</v>
      </c>
      <c r="E11" s="441">
        <v>66227</v>
      </c>
      <c r="F11" s="441">
        <f t="shared" si="3"/>
        <v>113917</v>
      </c>
      <c r="G11" s="441">
        <v>3089</v>
      </c>
      <c r="H11" s="441">
        <v>8609</v>
      </c>
      <c r="I11" s="441">
        <v>13109</v>
      </c>
      <c r="J11" s="441">
        <f>SUM(G11:I11)</f>
        <v>24807</v>
      </c>
      <c r="K11" s="441">
        <f t="shared" si="4"/>
        <v>50779</v>
      </c>
      <c r="L11" s="441">
        <f t="shared" si="4"/>
        <v>74836</v>
      </c>
      <c r="M11" s="441">
        <f t="shared" si="5"/>
        <v>13109</v>
      </c>
      <c r="N11" s="442">
        <f t="shared" si="6"/>
        <v>138724</v>
      </c>
    </row>
    <row r="12" spans="1:17" s="105" customFormat="1" ht="18" customHeight="1" x14ac:dyDescent="0.3">
      <c r="A12" s="114"/>
      <c r="B12" s="115"/>
      <c r="C12" s="108" t="s">
        <v>39</v>
      </c>
      <c r="D12" s="441">
        <v>67138</v>
      </c>
      <c r="E12" s="441">
        <v>73034</v>
      </c>
      <c r="F12" s="441">
        <f t="shared" si="3"/>
        <v>140172</v>
      </c>
      <c r="G12" s="441">
        <v>4567</v>
      </c>
      <c r="H12" s="441">
        <v>12627</v>
      </c>
      <c r="I12" s="441">
        <v>16151</v>
      </c>
      <c r="J12" s="441">
        <f>SUM(G12:I12)</f>
        <v>33345</v>
      </c>
      <c r="K12" s="441">
        <f t="shared" si="4"/>
        <v>71705</v>
      </c>
      <c r="L12" s="441">
        <f t="shared" si="4"/>
        <v>85661</v>
      </c>
      <c r="M12" s="441">
        <f t="shared" si="5"/>
        <v>16151</v>
      </c>
      <c r="N12" s="442">
        <f t="shared" si="6"/>
        <v>173517</v>
      </c>
    </row>
    <row r="13" spans="1:17" s="105" customFormat="1" ht="24" customHeight="1" x14ac:dyDescent="0.3">
      <c r="A13" s="116"/>
      <c r="B13" s="112" t="s">
        <v>40</v>
      </c>
      <c r="C13" s="113"/>
      <c r="D13" s="443">
        <f>D15+D14</f>
        <v>104693</v>
      </c>
      <c r="E13" s="443">
        <f t="shared" ref="E13:N13" si="7">E15+E14</f>
        <v>224299</v>
      </c>
      <c r="F13" s="443">
        <f t="shared" si="7"/>
        <v>328992</v>
      </c>
      <c r="G13" s="443">
        <f t="shared" si="7"/>
        <v>9078</v>
      </c>
      <c r="H13" s="443">
        <f t="shared" si="7"/>
        <v>31472</v>
      </c>
      <c r="I13" s="443">
        <f t="shared" si="7"/>
        <v>38216</v>
      </c>
      <c r="J13" s="443">
        <f t="shared" si="7"/>
        <v>78766</v>
      </c>
      <c r="K13" s="443">
        <f t="shared" si="7"/>
        <v>113771</v>
      </c>
      <c r="L13" s="443">
        <f t="shared" si="7"/>
        <v>255771</v>
      </c>
      <c r="M13" s="443">
        <f t="shared" si="7"/>
        <v>38216</v>
      </c>
      <c r="N13" s="445">
        <f t="shared" si="7"/>
        <v>407758</v>
      </c>
      <c r="O13" s="117"/>
    </row>
    <row r="14" spans="1:17" s="105" customFormat="1" ht="18" customHeight="1" x14ac:dyDescent="0.3">
      <c r="A14" s="114"/>
      <c r="B14" s="115"/>
      <c r="C14" s="108" t="s">
        <v>41</v>
      </c>
      <c r="D14" s="441">
        <v>68046</v>
      </c>
      <c r="E14" s="441">
        <v>141564</v>
      </c>
      <c r="F14" s="441">
        <f t="shared" ref="F14:F15" si="8">D14+E14</f>
        <v>209610</v>
      </c>
      <c r="G14" s="441">
        <v>4768</v>
      </c>
      <c r="H14" s="441">
        <v>11041</v>
      </c>
      <c r="I14" s="441">
        <v>18075</v>
      </c>
      <c r="J14" s="441">
        <f>SUM(G14:I14)</f>
        <v>33884</v>
      </c>
      <c r="K14" s="441">
        <f>D14+G14</f>
        <v>72814</v>
      </c>
      <c r="L14" s="441">
        <f>E14+H14</f>
        <v>152605</v>
      </c>
      <c r="M14" s="441">
        <f t="shared" ref="M14:M15" si="9">I14</f>
        <v>18075</v>
      </c>
      <c r="N14" s="442">
        <f t="shared" ref="N14:N15" si="10">SUM(K14:M14)</f>
        <v>243494</v>
      </c>
    </row>
    <row r="15" spans="1:17" s="118" customFormat="1" ht="18" customHeight="1" x14ac:dyDescent="0.3">
      <c r="A15" s="114"/>
      <c r="B15" s="115"/>
      <c r="C15" s="108" t="s">
        <v>42</v>
      </c>
      <c r="D15" s="441">
        <v>36647</v>
      </c>
      <c r="E15" s="441">
        <v>82735</v>
      </c>
      <c r="F15" s="441">
        <f t="shared" si="8"/>
        <v>119382</v>
      </c>
      <c r="G15" s="441">
        <v>4310</v>
      </c>
      <c r="H15" s="441">
        <v>20431</v>
      </c>
      <c r="I15" s="441">
        <v>20141</v>
      </c>
      <c r="J15" s="441">
        <f>SUM(G15:I15)</f>
        <v>44882</v>
      </c>
      <c r="K15" s="441">
        <f>D15+G15</f>
        <v>40957</v>
      </c>
      <c r="L15" s="441">
        <f>E15+H15</f>
        <v>103166</v>
      </c>
      <c r="M15" s="441">
        <f t="shared" si="9"/>
        <v>20141</v>
      </c>
      <c r="N15" s="442">
        <f t="shared" si="10"/>
        <v>164264</v>
      </c>
    </row>
    <row r="16" spans="1:17" s="118" customFormat="1" ht="24" customHeight="1" x14ac:dyDescent="0.3">
      <c r="A16" s="111"/>
      <c r="B16" s="112" t="s">
        <v>43</v>
      </c>
      <c r="C16" s="113"/>
      <c r="D16" s="443">
        <f>D17+D18+D19</f>
        <v>116643</v>
      </c>
      <c r="E16" s="443">
        <f t="shared" ref="E16:N16" si="11">E17+E18+E19</f>
        <v>115720</v>
      </c>
      <c r="F16" s="443">
        <f t="shared" si="11"/>
        <v>232363</v>
      </c>
      <c r="G16" s="443">
        <f t="shared" si="11"/>
        <v>8488</v>
      </c>
      <c r="H16" s="443">
        <f t="shared" si="11"/>
        <v>26699</v>
      </c>
      <c r="I16" s="443">
        <f t="shared" si="11"/>
        <v>36190</v>
      </c>
      <c r="J16" s="443">
        <f t="shared" si="11"/>
        <v>71377</v>
      </c>
      <c r="K16" s="443">
        <f t="shared" si="11"/>
        <v>125131</v>
      </c>
      <c r="L16" s="443">
        <f t="shared" si="11"/>
        <v>142419</v>
      </c>
      <c r="M16" s="443">
        <f t="shared" si="11"/>
        <v>36190</v>
      </c>
      <c r="N16" s="445">
        <f t="shared" si="11"/>
        <v>303740</v>
      </c>
    </row>
    <row r="17" spans="1:14" s="118" customFormat="1" ht="18" customHeight="1" x14ac:dyDescent="0.3">
      <c r="A17" s="114"/>
      <c r="B17" s="115"/>
      <c r="C17" s="108" t="s">
        <v>44</v>
      </c>
      <c r="D17" s="441">
        <v>61858</v>
      </c>
      <c r="E17" s="441">
        <v>73856</v>
      </c>
      <c r="F17" s="441">
        <f t="shared" ref="F17:F19" si="12">D17+E17</f>
        <v>135714</v>
      </c>
      <c r="G17" s="441">
        <v>4558</v>
      </c>
      <c r="H17" s="441">
        <v>16177</v>
      </c>
      <c r="I17" s="441">
        <v>22910</v>
      </c>
      <c r="J17" s="441">
        <f>SUM(G17:I17)</f>
        <v>43645</v>
      </c>
      <c r="K17" s="441">
        <f t="shared" ref="K17:L19" si="13">D17+G17</f>
        <v>66416</v>
      </c>
      <c r="L17" s="441">
        <f t="shared" si="13"/>
        <v>90033</v>
      </c>
      <c r="M17" s="441">
        <f t="shared" ref="M17:M19" si="14">I17</f>
        <v>22910</v>
      </c>
      <c r="N17" s="442">
        <f t="shared" ref="N17:N19" si="15">SUM(K17:M17)</f>
        <v>179359</v>
      </c>
    </row>
    <row r="18" spans="1:14" s="118" customFormat="1" ht="18" customHeight="1" x14ac:dyDescent="0.3">
      <c r="A18" s="114"/>
      <c r="B18" s="115"/>
      <c r="C18" s="108" t="s">
        <v>45</v>
      </c>
      <c r="D18" s="441">
        <v>34649</v>
      </c>
      <c r="E18" s="441">
        <v>25527</v>
      </c>
      <c r="F18" s="441">
        <f t="shared" si="12"/>
        <v>60176</v>
      </c>
      <c r="G18" s="441">
        <v>2347</v>
      </c>
      <c r="H18" s="441">
        <v>5404</v>
      </c>
      <c r="I18" s="441">
        <v>7594</v>
      </c>
      <c r="J18" s="441">
        <f>SUM(G18:I18)</f>
        <v>15345</v>
      </c>
      <c r="K18" s="441">
        <f t="shared" si="13"/>
        <v>36996</v>
      </c>
      <c r="L18" s="441">
        <f t="shared" si="13"/>
        <v>30931</v>
      </c>
      <c r="M18" s="441">
        <f t="shared" si="14"/>
        <v>7594</v>
      </c>
      <c r="N18" s="442">
        <f t="shared" si="15"/>
        <v>75521</v>
      </c>
    </row>
    <row r="19" spans="1:14" s="118" customFormat="1" ht="18" customHeight="1" x14ac:dyDescent="0.3">
      <c r="A19" s="114"/>
      <c r="B19" s="115"/>
      <c r="C19" s="108" t="s">
        <v>46</v>
      </c>
      <c r="D19" s="441">
        <v>20136</v>
      </c>
      <c r="E19" s="441">
        <v>16337</v>
      </c>
      <c r="F19" s="441">
        <f t="shared" si="12"/>
        <v>36473</v>
      </c>
      <c r="G19" s="441">
        <v>1583</v>
      </c>
      <c r="H19" s="441">
        <v>5118</v>
      </c>
      <c r="I19" s="441">
        <v>5686</v>
      </c>
      <c r="J19" s="441">
        <f>SUM(G19:I19)</f>
        <v>12387</v>
      </c>
      <c r="K19" s="441">
        <f t="shared" si="13"/>
        <v>21719</v>
      </c>
      <c r="L19" s="441">
        <f t="shared" si="13"/>
        <v>21455</v>
      </c>
      <c r="M19" s="441">
        <f t="shared" si="14"/>
        <v>5686</v>
      </c>
      <c r="N19" s="442">
        <f t="shared" si="15"/>
        <v>48860</v>
      </c>
    </row>
    <row r="20" spans="1:14" s="118" customFormat="1" ht="24" customHeight="1" x14ac:dyDescent="0.3">
      <c r="A20" s="111"/>
      <c r="B20" s="112" t="s">
        <v>47</v>
      </c>
      <c r="C20" s="113"/>
      <c r="D20" s="443">
        <f>SUM(D21:D26)</f>
        <v>193005</v>
      </c>
      <c r="E20" s="443">
        <f t="shared" ref="E20:N20" si="16">SUM(E21:E26)</f>
        <v>227953</v>
      </c>
      <c r="F20" s="443">
        <f t="shared" si="16"/>
        <v>420958</v>
      </c>
      <c r="G20" s="443">
        <f t="shared" si="16"/>
        <v>15638</v>
      </c>
      <c r="H20" s="443">
        <f t="shared" si="16"/>
        <v>47430</v>
      </c>
      <c r="I20" s="443">
        <f t="shared" si="16"/>
        <v>65768</v>
      </c>
      <c r="J20" s="443">
        <f t="shared" si="16"/>
        <v>128836</v>
      </c>
      <c r="K20" s="443">
        <f t="shared" si="16"/>
        <v>208643</v>
      </c>
      <c r="L20" s="443">
        <f t="shared" si="16"/>
        <v>275383</v>
      </c>
      <c r="M20" s="443">
        <f t="shared" si="16"/>
        <v>65768</v>
      </c>
      <c r="N20" s="445">
        <f t="shared" si="16"/>
        <v>549794</v>
      </c>
    </row>
    <row r="21" spans="1:14" s="118" customFormat="1" ht="18" customHeight="1" x14ac:dyDescent="0.3">
      <c r="A21" s="114"/>
      <c r="B21" s="115"/>
      <c r="C21" s="108" t="s">
        <v>48</v>
      </c>
      <c r="D21" s="441">
        <v>25090</v>
      </c>
      <c r="E21" s="441">
        <v>29534</v>
      </c>
      <c r="F21" s="441">
        <f t="shared" ref="F21:F26" si="17">D21+E21</f>
        <v>54624</v>
      </c>
      <c r="G21" s="441">
        <v>3384</v>
      </c>
      <c r="H21" s="441">
        <v>6560</v>
      </c>
      <c r="I21" s="441">
        <v>9420</v>
      </c>
      <c r="J21" s="441">
        <f t="shared" ref="J21:J26" si="18">SUM(G21:I21)</f>
        <v>19364</v>
      </c>
      <c r="K21" s="441">
        <f t="shared" ref="K21:L26" si="19">D21+G21</f>
        <v>28474</v>
      </c>
      <c r="L21" s="441">
        <f t="shared" si="19"/>
        <v>36094</v>
      </c>
      <c r="M21" s="441">
        <f t="shared" ref="M21:M26" si="20">I21</f>
        <v>9420</v>
      </c>
      <c r="N21" s="442">
        <f t="shared" ref="N21:N26" si="21">SUM(K21:M21)</f>
        <v>73988</v>
      </c>
    </row>
    <row r="22" spans="1:14" s="118" customFormat="1" ht="18" customHeight="1" x14ac:dyDescent="0.3">
      <c r="A22" s="114"/>
      <c r="B22" s="115"/>
      <c r="C22" s="108" t="s">
        <v>49</v>
      </c>
      <c r="D22" s="441">
        <v>20266</v>
      </c>
      <c r="E22" s="441">
        <v>18810</v>
      </c>
      <c r="F22" s="441">
        <f t="shared" si="17"/>
        <v>39076</v>
      </c>
      <c r="G22" s="441">
        <v>1946</v>
      </c>
      <c r="H22" s="441">
        <v>3897</v>
      </c>
      <c r="I22" s="441">
        <v>5589</v>
      </c>
      <c r="J22" s="441">
        <f t="shared" si="18"/>
        <v>11432</v>
      </c>
      <c r="K22" s="441">
        <f t="shared" si="19"/>
        <v>22212</v>
      </c>
      <c r="L22" s="441">
        <f t="shared" si="19"/>
        <v>22707</v>
      </c>
      <c r="M22" s="441">
        <f t="shared" si="20"/>
        <v>5589</v>
      </c>
      <c r="N22" s="442">
        <f t="shared" si="21"/>
        <v>50508</v>
      </c>
    </row>
    <row r="23" spans="1:14" s="118" customFormat="1" ht="18" customHeight="1" x14ac:dyDescent="0.3">
      <c r="A23" s="114"/>
      <c r="B23" s="115"/>
      <c r="C23" s="108" t="s">
        <v>50</v>
      </c>
      <c r="D23" s="441">
        <v>10023</v>
      </c>
      <c r="E23" s="441">
        <v>9143</v>
      </c>
      <c r="F23" s="441">
        <f t="shared" si="17"/>
        <v>19166</v>
      </c>
      <c r="G23" s="441">
        <v>729</v>
      </c>
      <c r="H23" s="441">
        <v>1535</v>
      </c>
      <c r="I23" s="441">
        <v>2084</v>
      </c>
      <c r="J23" s="441">
        <f t="shared" si="18"/>
        <v>4348</v>
      </c>
      <c r="K23" s="441">
        <f t="shared" si="19"/>
        <v>10752</v>
      </c>
      <c r="L23" s="441">
        <f t="shared" si="19"/>
        <v>10678</v>
      </c>
      <c r="M23" s="441">
        <f t="shared" si="20"/>
        <v>2084</v>
      </c>
      <c r="N23" s="442">
        <f t="shared" si="21"/>
        <v>23514</v>
      </c>
    </row>
    <row r="24" spans="1:14" s="118" customFormat="1" ht="18" customHeight="1" x14ac:dyDescent="0.3">
      <c r="A24" s="114"/>
      <c r="B24" s="115"/>
      <c r="C24" s="108" t="s">
        <v>51</v>
      </c>
      <c r="D24" s="441">
        <v>89478</v>
      </c>
      <c r="E24" s="441">
        <v>118520</v>
      </c>
      <c r="F24" s="441">
        <f t="shared" si="17"/>
        <v>207998</v>
      </c>
      <c r="G24" s="441">
        <v>5968</v>
      </c>
      <c r="H24" s="441">
        <v>27446</v>
      </c>
      <c r="I24" s="441">
        <v>35888</v>
      </c>
      <c r="J24" s="441">
        <f t="shared" si="18"/>
        <v>69302</v>
      </c>
      <c r="K24" s="441">
        <f t="shared" si="19"/>
        <v>95446</v>
      </c>
      <c r="L24" s="441">
        <f t="shared" si="19"/>
        <v>145966</v>
      </c>
      <c r="M24" s="441">
        <f t="shared" si="20"/>
        <v>35888</v>
      </c>
      <c r="N24" s="442">
        <f t="shared" si="21"/>
        <v>277300</v>
      </c>
    </row>
    <row r="25" spans="1:14" s="118" customFormat="1" ht="18" customHeight="1" x14ac:dyDescent="0.3">
      <c r="A25" s="114"/>
      <c r="B25" s="115"/>
      <c r="C25" s="108" t="s">
        <v>52</v>
      </c>
      <c r="D25" s="441">
        <v>14055</v>
      </c>
      <c r="E25" s="441">
        <v>13522</v>
      </c>
      <c r="F25" s="441">
        <f t="shared" si="17"/>
        <v>27577</v>
      </c>
      <c r="G25" s="441">
        <v>919</v>
      </c>
      <c r="H25" s="441">
        <v>1919</v>
      </c>
      <c r="I25" s="441">
        <v>3657</v>
      </c>
      <c r="J25" s="441">
        <f t="shared" si="18"/>
        <v>6495</v>
      </c>
      <c r="K25" s="441">
        <f t="shared" si="19"/>
        <v>14974</v>
      </c>
      <c r="L25" s="441">
        <f t="shared" si="19"/>
        <v>15441</v>
      </c>
      <c r="M25" s="441">
        <f t="shared" si="20"/>
        <v>3657</v>
      </c>
      <c r="N25" s="442">
        <f t="shared" si="21"/>
        <v>34072</v>
      </c>
    </row>
    <row r="26" spans="1:14" s="118" customFormat="1" ht="18" customHeight="1" x14ac:dyDescent="0.3">
      <c r="A26" s="114"/>
      <c r="B26" s="115"/>
      <c r="C26" s="108" t="s">
        <v>53</v>
      </c>
      <c r="D26" s="441">
        <v>34093</v>
      </c>
      <c r="E26" s="441">
        <v>38424</v>
      </c>
      <c r="F26" s="441">
        <f t="shared" si="17"/>
        <v>72517</v>
      </c>
      <c r="G26" s="441">
        <v>2692</v>
      </c>
      <c r="H26" s="441">
        <v>6073</v>
      </c>
      <c r="I26" s="441">
        <v>9130</v>
      </c>
      <c r="J26" s="441">
        <f t="shared" si="18"/>
        <v>17895</v>
      </c>
      <c r="K26" s="441">
        <f t="shared" si="19"/>
        <v>36785</v>
      </c>
      <c r="L26" s="441">
        <f t="shared" si="19"/>
        <v>44497</v>
      </c>
      <c r="M26" s="441">
        <f t="shared" si="20"/>
        <v>9130</v>
      </c>
      <c r="N26" s="442">
        <f t="shared" si="21"/>
        <v>90412</v>
      </c>
    </row>
    <row r="27" spans="1:14" s="118" customFormat="1" ht="24" customHeight="1" x14ac:dyDescent="0.3">
      <c r="A27" s="111"/>
      <c r="B27" s="112" t="s">
        <v>54</v>
      </c>
      <c r="C27" s="113"/>
      <c r="D27" s="443">
        <f>SUM(D28:D35)</f>
        <v>183601</v>
      </c>
      <c r="E27" s="443">
        <f t="shared" ref="E27:N27" si="22">SUM(E28:E35)</f>
        <v>172997</v>
      </c>
      <c r="F27" s="443">
        <f t="shared" si="22"/>
        <v>356598</v>
      </c>
      <c r="G27" s="443">
        <f t="shared" si="22"/>
        <v>14884</v>
      </c>
      <c r="H27" s="443">
        <f t="shared" si="22"/>
        <v>31205</v>
      </c>
      <c r="I27" s="443">
        <f t="shared" si="22"/>
        <v>46200</v>
      </c>
      <c r="J27" s="443">
        <f t="shared" si="22"/>
        <v>92289</v>
      </c>
      <c r="K27" s="443">
        <f t="shared" si="22"/>
        <v>198485</v>
      </c>
      <c r="L27" s="443">
        <f t="shared" si="22"/>
        <v>204202</v>
      </c>
      <c r="M27" s="443">
        <f t="shared" si="22"/>
        <v>46200</v>
      </c>
      <c r="N27" s="445">
        <f t="shared" si="22"/>
        <v>448887</v>
      </c>
    </row>
    <row r="28" spans="1:14" s="118" customFormat="1" ht="18" customHeight="1" x14ac:dyDescent="0.3">
      <c r="A28" s="114"/>
      <c r="B28" s="115"/>
      <c r="C28" s="108" t="s">
        <v>55</v>
      </c>
      <c r="D28" s="441">
        <v>37244</v>
      </c>
      <c r="E28" s="441">
        <v>40081</v>
      </c>
      <c r="F28" s="441">
        <f t="shared" ref="F28:F36" si="23">D28+E28</f>
        <v>77325</v>
      </c>
      <c r="G28" s="441">
        <v>4266</v>
      </c>
      <c r="H28" s="441">
        <v>10187</v>
      </c>
      <c r="I28" s="441">
        <v>16743</v>
      </c>
      <c r="J28" s="441">
        <f t="shared" ref="J28:J35" si="24">SUM(G28:I28)</f>
        <v>31196</v>
      </c>
      <c r="K28" s="441">
        <f t="shared" ref="K28:L36" si="25">D28+G28</f>
        <v>41510</v>
      </c>
      <c r="L28" s="441">
        <f t="shared" si="25"/>
        <v>50268</v>
      </c>
      <c r="M28" s="441">
        <f t="shared" ref="M28:M35" si="26">I28</f>
        <v>16743</v>
      </c>
      <c r="N28" s="442">
        <f t="shared" ref="N28:N36" si="27">SUM(K28:M28)</f>
        <v>108521</v>
      </c>
    </row>
    <row r="29" spans="1:14" s="118" customFormat="1" ht="18" customHeight="1" x14ac:dyDescent="0.3">
      <c r="A29" s="114"/>
      <c r="B29" s="115"/>
      <c r="C29" s="108" t="s">
        <v>56</v>
      </c>
      <c r="D29" s="441">
        <v>6119</v>
      </c>
      <c r="E29" s="441">
        <v>4358</v>
      </c>
      <c r="F29" s="441">
        <f t="shared" si="23"/>
        <v>10477</v>
      </c>
      <c r="G29" s="441">
        <v>529</v>
      </c>
      <c r="H29" s="441">
        <v>735</v>
      </c>
      <c r="I29" s="441">
        <v>1147</v>
      </c>
      <c r="J29" s="441">
        <f t="shared" si="24"/>
        <v>2411</v>
      </c>
      <c r="K29" s="441">
        <f t="shared" si="25"/>
        <v>6648</v>
      </c>
      <c r="L29" s="441">
        <f t="shared" si="25"/>
        <v>5093</v>
      </c>
      <c r="M29" s="441">
        <f t="shared" si="26"/>
        <v>1147</v>
      </c>
      <c r="N29" s="442">
        <f t="shared" si="27"/>
        <v>12888</v>
      </c>
    </row>
    <row r="30" spans="1:14" s="118" customFormat="1" ht="18" customHeight="1" x14ac:dyDescent="0.3">
      <c r="A30" s="114"/>
      <c r="B30" s="115"/>
      <c r="C30" s="108" t="s">
        <v>57</v>
      </c>
      <c r="D30" s="441">
        <v>17682</v>
      </c>
      <c r="E30" s="441">
        <v>13084</v>
      </c>
      <c r="F30" s="441">
        <f t="shared" si="23"/>
        <v>30766</v>
      </c>
      <c r="G30" s="441">
        <v>1220</v>
      </c>
      <c r="H30" s="441">
        <v>2174</v>
      </c>
      <c r="I30" s="441">
        <v>3014</v>
      </c>
      <c r="J30" s="441">
        <f t="shared" si="24"/>
        <v>6408</v>
      </c>
      <c r="K30" s="441">
        <f t="shared" si="25"/>
        <v>18902</v>
      </c>
      <c r="L30" s="441">
        <f t="shared" si="25"/>
        <v>15258</v>
      </c>
      <c r="M30" s="441">
        <f t="shared" si="26"/>
        <v>3014</v>
      </c>
      <c r="N30" s="442">
        <f t="shared" si="27"/>
        <v>37174</v>
      </c>
    </row>
    <row r="31" spans="1:14" s="118" customFormat="1" ht="18" customHeight="1" x14ac:dyDescent="0.3">
      <c r="A31" s="114"/>
      <c r="B31" s="115"/>
      <c r="C31" s="108" t="s">
        <v>58</v>
      </c>
      <c r="D31" s="441">
        <v>50055</v>
      </c>
      <c r="E31" s="441">
        <v>52344</v>
      </c>
      <c r="F31" s="441">
        <f t="shared" si="23"/>
        <v>102399</v>
      </c>
      <c r="G31" s="441">
        <v>3182</v>
      </c>
      <c r="H31" s="441">
        <v>7723</v>
      </c>
      <c r="I31" s="441">
        <v>10571</v>
      </c>
      <c r="J31" s="441">
        <f t="shared" si="24"/>
        <v>21476</v>
      </c>
      <c r="K31" s="441">
        <f t="shared" si="25"/>
        <v>53237</v>
      </c>
      <c r="L31" s="441">
        <f t="shared" si="25"/>
        <v>60067</v>
      </c>
      <c r="M31" s="441">
        <f t="shared" si="26"/>
        <v>10571</v>
      </c>
      <c r="N31" s="442">
        <f t="shared" si="27"/>
        <v>123875</v>
      </c>
    </row>
    <row r="32" spans="1:14" s="118" customFormat="1" ht="18" customHeight="1" x14ac:dyDescent="0.3">
      <c r="A32" s="114"/>
      <c r="B32" s="115"/>
      <c r="C32" s="108" t="s">
        <v>59</v>
      </c>
      <c r="D32" s="441">
        <v>15726</v>
      </c>
      <c r="E32" s="441">
        <v>15726</v>
      </c>
      <c r="F32" s="441">
        <f t="shared" si="23"/>
        <v>31452</v>
      </c>
      <c r="G32" s="441">
        <v>2032</v>
      </c>
      <c r="H32" s="441">
        <v>4110</v>
      </c>
      <c r="I32" s="441">
        <v>5531</v>
      </c>
      <c r="J32" s="441">
        <f t="shared" si="24"/>
        <v>11673</v>
      </c>
      <c r="K32" s="441">
        <f t="shared" si="25"/>
        <v>17758</v>
      </c>
      <c r="L32" s="441">
        <f t="shared" si="25"/>
        <v>19836</v>
      </c>
      <c r="M32" s="441">
        <f t="shared" si="26"/>
        <v>5531</v>
      </c>
      <c r="N32" s="442">
        <f t="shared" si="27"/>
        <v>43125</v>
      </c>
    </row>
    <row r="33" spans="1:14" s="118" customFormat="1" ht="18" customHeight="1" x14ac:dyDescent="0.3">
      <c r="A33" s="114"/>
      <c r="B33" s="115"/>
      <c r="C33" s="108" t="s">
        <v>60</v>
      </c>
      <c r="D33" s="441">
        <v>30464</v>
      </c>
      <c r="E33" s="441">
        <v>28883</v>
      </c>
      <c r="F33" s="441">
        <f t="shared" si="23"/>
        <v>59347</v>
      </c>
      <c r="G33" s="441">
        <v>1847</v>
      </c>
      <c r="H33" s="441">
        <v>3560</v>
      </c>
      <c r="I33" s="441">
        <v>4851</v>
      </c>
      <c r="J33" s="441">
        <f t="shared" si="24"/>
        <v>10258</v>
      </c>
      <c r="K33" s="441">
        <f t="shared" si="25"/>
        <v>32311</v>
      </c>
      <c r="L33" s="441">
        <f t="shared" si="25"/>
        <v>32443</v>
      </c>
      <c r="M33" s="441">
        <f t="shared" si="26"/>
        <v>4851</v>
      </c>
      <c r="N33" s="442">
        <f t="shared" si="27"/>
        <v>69605</v>
      </c>
    </row>
    <row r="34" spans="1:14" s="118" customFormat="1" ht="18" customHeight="1" x14ac:dyDescent="0.3">
      <c r="A34" s="114"/>
      <c r="B34" s="115"/>
      <c r="C34" s="108" t="s">
        <v>61</v>
      </c>
      <c r="D34" s="441">
        <v>18285</v>
      </c>
      <c r="E34" s="441">
        <v>11695</v>
      </c>
      <c r="F34" s="441">
        <f t="shared" si="23"/>
        <v>29980</v>
      </c>
      <c r="G34" s="441">
        <v>724</v>
      </c>
      <c r="H34" s="441">
        <v>1199</v>
      </c>
      <c r="I34" s="441">
        <v>1990</v>
      </c>
      <c r="J34" s="441">
        <f t="shared" si="24"/>
        <v>3913</v>
      </c>
      <c r="K34" s="441">
        <f t="shared" si="25"/>
        <v>19009</v>
      </c>
      <c r="L34" s="441">
        <f t="shared" si="25"/>
        <v>12894</v>
      </c>
      <c r="M34" s="441">
        <f t="shared" si="26"/>
        <v>1990</v>
      </c>
      <c r="N34" s="442">
        <f t="shared" si="27"/>
        <v>33893</v>
      </c>
    </row>
    <row r="35" spans="1:14" s="118" customFormat="1" ht="18" customHeight="1" x14ac:dyDescent="0.3">
      <c r="A35" s="114"/>
      <c r="B35" s="115"/>
      <c r="C35" s="108" t="s">
        <v>62</v>
      </c>
      <c r="D35" s="441">
        <v>8026</v>
      </c>
      <c r="E35" s="441">
        <v>6826</v>
      </c>
      <c r="F35" s="441">
        <f t="shared" si="23"/>
        <v>14852</v>
      </c>
      <c r="G35" s="441">
        <v>1084</v>
      </c>
      <c r="H35" s="441">
        <v>1517</v>
      </c>
      <c r="I35" s="441">
        <v>2353</v>
      </c>
      <c r="J35" s="441">
        <f t="shared" si="24"/>
        <v>4954</v>
      </c>
      <c r="K35" s="441">
        <f t="shared" si="25"/>
        <v>9110</v>
      </c>
      <c r="L35" s="441">
        <f t="shared" si="25"/>
        <v>8343</v>
      </c>
      <c r="M35" s="441">
        <f t="shared" si="26"/>
        <v>2353</v>
      </c>
      <c r="N35" s="442">
        <f t="shared" si="27"/>
        <v>19806</v>
      </c>
    </row>
    <row r="36" spans="1:14" s="118" customFormat="1" ht="42" customHeight="1" x14ac:dyDescent="0.3">
      <c r="A36" s="114"/>
      <c r="B36" s="530" t="s">
        <v>251</v>
      </c>
      <c r="C36" s="531"/>
      <c r="D36" s="443">
        <v>474</v>
      </c>
      <c r="E36" s="443">
        <v>4925</v>
      </c>
      <c r="F36" s="443">
        <f t="shared" si="23"/>
        <v>5399</v>
      </c>
      <c r="G36" s="443">
        <v>0</v>
      </c>
      <c r="H36" s="443">
        <v>0</v>
      </c>
      <c r="I36" s="443">
        <v>0</v>
      </c>
      <c r="J36" s="443">
        <f>SUM(G36:I36)</f>
        <v>0</v>
      </c>
      <c r="K36" s="443">
        <f t="shared" si="25"/>
        <v>474</v>
      </c>
      <c r="L36" s="443">
        <f t="shared" si="25"/>
        <v>4925</v>
      </c>
      <c r="M36" s="443">
        <f>I36</f>
        <v>0</v>
      </c>
      <c r="N36" s="445">
        <f t="shared" si="27"/>
        <v>5399</v>
      </c>
    </row>
    <row r="37" spans="1:14" s="118" customFormat="1" ht="33" customHeight="1" x14ac:dyDescent="0.3">
      <c r="A37" s="532" t="s">
        <v>262</v>
      </c>
      <c r="B37" s="533"/>
      <c r="C37" s="534"/>
      <c r="D37" s="439">
        <f t="shared" ref="D37:N37" si="28">D38+D40+D48+D53+D59+D63</f>
        <v>325787</v>
      </c>
      <c r="E37" s="439">
        <f t="shared" si="28"/>
        <v>427768</v>
      </c>
      <c r="F37" s="439">
        <f t="shared" si="28"/>
        <v>753555</v>
      </c>
      <c r="G37" s="439">
        <f t="shared" si="28"/>
        <v>49882</v>
      </c>
      <c r="H37" s="439">
        <f t="shared" si="28"/>
        <v>144557</v>
      </c>
      <c r="I37" s="439">
        <f t="shared" si="28"/>
        <v>165028</v>
      </c>
      <c r="J37" s="439">
        <f t="shared" si="28"/>
        <v>359467</v>
      </c>
      <c r="K37" s="439">
        <f t="shared" si="28"/>
        <v>375669</v>
      </c>
      <c r="L37" s="439">
        <f t="shared" si="28"/>
        <v>572325</v>
      </c>
      <c r="M37" s="439">
        <f t="shared" si="28"/>
        <v>165028</v>
      </c>
      <c r="N37" s="440">
        <f t="shared" si="28"/>
        <v>1113022</v>
      </c>
    </row>
    <row r="38" spans="1:14" s="118" customFormat="1" ht="24" customHeight="1" x14ac:dyDescent="0.3">
      <c r="A38" s="111"/>
      <c r="B38" s="112" t="s">
        <v>63</v>
      </c>
      <c r="C38" s="113"/>
      <c r="D38" s="443">
        <f>D39</f>
        <v>34304</v>
      </c>
      <c r="E38" s="443">
        <f t="shared" ref="E38:N38" si="29">E39</f>
        <v>72334</v>
      </c>
      <c r="F38" s="443">
        <f t="shared" si="29"/>
        <v>106638</v>
      </c>
      <c r="G38" s="443">
        <f t="shared" si="29"/>
        <v>3684</v>
      </c>
      <c r="H38" s="443">
        <f t="shared" si="29"/>
        <v>14981</v>
      </c>
      <c r="I38" s="443">
        <f t="shared" si="29"/>
        <v>13300</v>
      </c>
      <c r="J38" s="443">
        <f t="shared" si="29"/>
        <v>31965</v>
      </c>
      <c r="K38" s="443">
        <f t="shared" si="29"/>
        <v>37988</v>
      </c>
      <c r="L38" s="443">
        <f t="shared" si="29"/>
        <v>87315</v>
      </c>
      <c r="M38" s="443">
        <f t="shared" si="29"/>
        <v>13300</v>
      </c>
      <c r="N38" s="445">
        <f t="shared" si="29"/>
        <v>138603</v>
      </c>
    </row>
    <row r="39" spans="1:14" s="118" customFormat="1" ht="18" customHeight="1" x14ac:dyDescent="0.3">
      <c r="A39" s="114"/>
      <c r="B39" s="115"/>
      <c r="C39" s="108" t="s">
        <v>64</v>
      </c>
      <c r="D39" s="441">
        <v>34304</v>
      </c>
      <c r="E39" s="441">
        <v>72334</v>
      </c>
      <c r="F39" s="441">
        <f>D39+E39</f>
        <v>106638</v>
      </c>
      <c r="G39" s="441">
        <v>3684</v>
      </c>
      <c r="H39" s="441">
        <v>14981</v>
      </c>
      <c r="I39" s="441">
        <v>13300</v>
      </c>
      <c r="J39" s="441">
        <f>SUM(G39:I39)</f>
        <v>31965</v>
      </c>
      <c r="K39" s="441">
        <f>D39+G39</f>
        <v>37988</v>
      </c>
      <c r="L39" s="441">
        <f>E39+H39</f>
        <v>87315</v>
      </c>
      <c r="M39" s="441">
        <f>I39</f>
        <v>13300</v>
      </c>
      <c r="N39" s="442">
        <f>SUM(K39:M39)</f>
        <v>138603</v>
      </c>
    </row>
    <row r="40" spans="1:14" s="118" customFormat="1" ht="24" customHeight="1" x14ac:dyDescent="0.3">
      <c r="A40" s="111"/>
      <c r="B40" s="112" t="s">
        <v>65</v>
      </c>
      <c r="C40" s="113"/>
      <c r="D40" s="443">
        <f>SUM(D41:D47)</f>
        <v>120364</v>
      </c>
      <c r="E40" s="443">
        <f t="shared" ref="E40:N40" si="30">SUM(E41:E47)</f>
        <v>144500</v>
      </c>
      <c r="F40" s="443">
        <f t="shared" si="30"/>
        <v>264864</v>
      </c>
      <c r="G40" s="443">
        <f t="shared" si="30"/>
        <v>19117</v>
      </c>
      <c r="H40" s="443">
        <f t="shared" si="30"/>
        <v>48712</v>
      </c>
      <c r="I40" s="443">
        <f t="shared" si="30"/>
        <v>57632</v>
      </c>
      <c r="J40" s="443">
        <f t="shared" si="30"/>
        <v>125461</v>
      </c>
      <c r="K40" s="443">
        <f t="shared" si="30"/>
        <v>139481</v>
      </c>
      <c r="L40" s="443">
        <f t="shared" si="30"/>
        <v>193212</v>
      </c>
      <c r="M40" s="443">
        <f t="shared" si="30"/>
        <v>57632</v>
      </c>
      <c r="N40" s="445">
        <f t="shared" si="30"/>
        <v>390325</v>
      </c>
    </row>
    <row r="41" spans="1:14" s="118" customFormat="1" ht="18" customHeight="1" x14ac:dyDescent="0.3">
      <c r="A41" s="114"/>
      <c r="B41" s="115"/>
      <c r="C41" s="108" t="s">
        <v>66</v>
      </c>
      <c r="D41" s="441">
        <v>11133</v>
      </c>
      <c r="E41" s="441">
        <v>11398</v>
      </c>
      <c r="F41" s="441">
        <f t="shared" ref="F41:F47" si="31">D41+E41</f>
        <v>22531</v>
      </c>
      <c r="G41" s="441">
        <v>1745</v>
      </c>
      <c r="H41" s="441">
        <v>2933</v>
      </c>
      <c r="I41" s="441">
        <v>3412</v>
      </c>
      <c r="J41" s="441">
        <f t="shared" ref="J41:J47" si="32">SUM(G41:I41)</f>
        <v>8090</v>
      </c>
      <c r="K41" s="441">
        <f t="shared" ref="K41:L47" si="33">D41+G41</f>
        <v>12878</v>
      </c>
      <c r="L41" s="441">
        <f t="shared" si="33"/>
        <v>14331</v>
      </c>
      <c r="M41" s="441">
        <f t="shared" ref="M41:M47" si="34">I41</f>
        <v>3412</v>
      </c>
      <c r="N41" s="442">
        <f t="shared" ref="N41:N47" si="35">SUM(K41:M41)</f>
        <v>30621</v>
      </c>
    </row>
    <row r="42" spans="1:14" s="118" customFormat="1" ht="18" customHeight="1" x14ac:dyDescent="0.3">
      <c r="A42" s="114"/>
      <c r="B42" s="115"/>
      <c r="C42" s="108" t="s">
        <v>67</v>
      </c>
      <c r="D42" s="441">
        <v>34647</v>
      </c>
      <c r="E42" s="441">
        <v>45579</v>
      </c>
      <c r="F42" s="441">
        <f t="shared" si="31"/>
        <v>80226</v>
      </c>
      <c r="G42" s="441">
        <v>5847</v>
      </c>
      <c r="H42" s="441">
        <v>18630</v>
      </c>
      <c r="I42" s="441">
        <v>17917</v>
      </c>
      <c r="J42" s="441">
        <f t="shared" si="32"/>
        <v>42394</v>
      </c>
      <c r="K42" s="441">
        <f t="shared" si="33"/>
        <v>40494</v>
      </c>
      <c r="L42" s="441">
        <f t="shared" si="33"/>
        <v>64209</v>
      </c>
      <c r="M42" s="441">
        <f t="shared" si="34"/>
        <v>17917</v>
      </c>
      <c r="N42" s="442">
        <f t="shared" si="35"/>
        <v>122620</v>
      </c>
    </row>
    <row r="43" spans="1:14" s="105" customFormat="1" ht="18" customHeight="1" x14ac:dyDescent="0.3">
      <c r="A43" s="114"/>
      <c r="B43" s="115"/>
      <c r="C43" s="108" t="s">
        <v>68</v>
      </c>
      <c r="D43" s="441">
        <v>17899</v>
      </c>
      <c r="E43" s="441">
        <v>25712</v>
      </c>
      <c r="F43" s="441">
        <f t="shared" si="31"/>
        <v>43611</v>
      </c>
      <c r="G43" s="441">
        <v>4191</v>
      </c>
      <c r="H43" s="441">
        <v>11874</v>
      </c>
      <c r="I43" s="441">
        <v>16445</v>
      </c>
      <c r="J43" s="441">
        <f t="shared" si="32"/>
        <v>32510</v>
      </c>
      <c r="K43" s="441">
        <f t="shared" si="33"/>
        <v>22090</v>
      </c>
      <c r="L43" s="441">
        <f t="shared" si="33"/>
        <v>37586</v>
      </c>
      <c r="M43" s="441">
        <f t="shared" si="34"/>
        <v>16445</v>
      </c>
      <c r="N43" s="442">
        <f t="shared" si="35"/>
        <v>76121</v>
      </c>
    </row>
    <row r="44" spans="1:14" s="105" customFormat="1" ht="18" customHeight="1" x14ac:dyDescent="0.3">
      <c r="A44" s="114"/>
      <c r="B44" s="115"/>
      <c r="C44" s="108" t="s">
        <v>69</v>
      </c>
      <c r="D44" s="441">
        <v>9032</v>
      </c>
      <c r="E44" s="441">
        <v>10467</v>
      </c>
      <c r="F44" s="441">
        <f t="shared" si="31"/>
        <v>19499</v>
      </c>
      <c r="G44" s="441">
        <v>1102</v>
      </c>
      <c r="H44" s="441">
        <v>2153</v>
      </c>
      <c r="I44" s="441">
        <v>2833</v>
      </c>
      <c r="J44" s="441">
        <f t="shared" si="32"/>
        <v>6088</v>
      </c>
      <c r="K44" s="441">
        <f t="shared" si="33"/>
        <v>10134</v>
      </c>
      <c r="L44" s="441">
        <f t="shared" si="33"/>
        <v>12620</v>
      </c>
      <c r="M44" s="441">
        <f t="shared" si="34"/>
        <v>2833</v>
      </c>
      <c r="N44" s="442">
        <f t="shared" si="35"/>
        <v>25587</v>
      </c>
    </row>
    <row r="45" spans="1:14" s="105" customFormat="1" ht="18" customHeight="1" x14ac:dyDescent="0.3">
      <c r="A45" s="114"/>
      <c r="B45" s="115"/>
      <c r="C45" s="108" t="s">
        <v>70</v>
      </c>
      <c r="D45" s="441">
        <v>6628</v>
      </c>
      <c r="E45" s="441">
        <v>6988</v>
      </c>
      <c r="F45" s="441">
        <f t="shared" si="31"/>
        <v>13616</v>
      </c>
      <c r="G45" s="441">
        <v>1427</v>
      </c>
      <c r="H45" s="441">
        <v>2325</v>
      </c>
      <c r="I45" s="441">
        <v>2757</v>
      </c>
      <c r="J45" s="441">
        <f t="shared" si="32"/>
        <v>6509</v>
      </c>
      <c r="K45" s="441">
        <f t="shared" si="33"/>
        <v>8055</v>
      </c>
      <c r="L45" s="441">
        <f t="shared" si="33"/>
        <v>9313</v>
      </c>
      <c r="M45" s="441">
        <f t="shared" si="34"/>
        <v>2757</v>
      </c>
      <c r="N45" s="442">
        <f t="shared" si="35"/>
        <v>20125</v>
      </c>
    </row>
    <row r="46" spans="1:14" s="105" customFormat="1" ht="18" customHeight="1" x14ac:dyDescent="0.3">
      <c r="A46" s="114"/>
      <c r="B46" s="115"/>
      <c r="C46" s="108" t="s">
        <v>263</v>
      </c>
      <c r="D46" s="441">
        <v>30372</v>
      </c>
      <c r="E46" s="441">
        <v>30341</v>
      </c>
      <c r="F46" s="441">
        <f t="shared" si="31"/>
        <v>60713</v>
      </c>
      <c r="G46" s="441">
        <v>3339</v>
      </c>
      <c r="H46" s="441">
        <v>7465</v>
      </c>
      <c r="I46" s="441">
        <v>9358</v>
      </c>
      <c r="J46" s="441">
        <f t="shared" si="32"/>
        <v>20162</v>
      </c>
      <c r="K46" s="441">
        <f t="shared" si="33"/>
        <v>33711</v>
      </c>
      <c r="L46" s="441">
        <f t="shared" si="33"/>
        <v>37806</v>
      </c>
      <c r="M46" s="441">
        <f t="shared" si="34"/>
        <v>9358</v>
      </c>
      <c r="N46" s="442">
        <f t="shared" si="35"/>
        <v>80875</v>
      </c>
    </row>
    <row r="47" spans="1:14" s="105" customFormat="1" ht="18" customHeight="1" x14ac:dyDescent="0.3">
      <c r="A47" s="114"/>
      <c r="B47" s="115"/>
      <c r="C47" s="108" t="s">
        <v>264</v>
      </c>
      <c r="D47" s="441">
        <v>10653</v>
      </c>
      <c r="E47" s="441">
        <v>14015</v>
      </c>
      <c r="F47" s="441">
        <f t="shared" si="31"/>
        <v>24668</v>
      </c>
      <c r="G47" s="441">
        <v>1466</v>
      </c>
      <c r="H47" s="441">
        <v>3332</v>
      </c>
      <c r="I47" s="441">
        <v>4910</v>
      </c>
      <c r="J47" s="441">
        <f t="shared" si="32"/>
        <v>9708</v>
      </c>
      <c r="K47" s="441">
        <f t="shared" si="33"/>
        <v>12119</v>
      </c>
      <c r="L47" s="441">
        <f t="shared" si="33"/>
        <v>17347</v>
      </c>
      <c r="M47" s="441">
        <f t="shared" si="34"/>
        <v>4910</v>
      </c>
      <c r="N47" s="442">
        <f t="shared" si="35"/>
        <v>34376</v>
      </c>
    </row>
    <row r="48" spans="1:14" s="105" customFormat="1" ht="24" customHeight="1" x14ac:dyDescent="0.3">
      <c r="A48" s="111"/>
      <c r="B48" s="112" t="s">
        <v>71</v>
      </c>
      <c r="C48" s="113"/>
      <c r="D48" s="443">
        <f t="shared" ref="D48:N48" si="36">D52+D51+D50+D49</f>
        <v>105756</v>
      </c>
      <c r="E48" s="443">
        <f t="shared" si="36"/>
        <v>127131</v>
      </c>
      <c r="F48" s="443">
        <f t="shared" si="36"/>
        <v>232887</v>
      </c>
      <c r="G48" s="443">
        <f t="shared" si="36"/>
        <v>16535</v>
      </c>
      <c r="H48" s="443">
        <f t="shared" si="36"/>
        <v>47543</v>
      </c>
      <c r="I48" s="443">
        <f t="shared" si="36"/>
        <v>51471</v>
      </c>
      <c r="J48" s="443">
        <f t="shared" si="36"/>
        <v>115549</v>
      </c>
      <c r="K48" s="443">
        <f t="shared" si="36"/>
        <v>122291</v>
      </c>
      <c r="L48" s="443">
        <f t="shared" si="36"/>
        <v>174674</v>
      </c>
      <c r="M48" s="443">
        <f t="shared" si="36"/>
        <v>51471</v>
      </c>
      <c r="N48" s="445">
        <f t="shared" si="36"/>
        <v>348436</v>
      </c>
    </row>
    <row r="49" spans="1:14" s="105" customFormat="1" ht="18" customHeight="1" x14ac:dyDescent="0.3">
      <c r="A49" s="114"/>
      <c r="B49" s="115"/>
      <c r="C49" s="108" t="s">
        <v>72</v>
      </c>
      <c r="D49" s="441">
        <v>9932</v>
      </c>
      <c r="E49" s="441">
        <v>9821</v>
      </c>
      <c r="F49" s="441">
        <f t="shared" ref="F49:F52" si="37">D49+E49</f>
        <v>19753</v>
      </c>
      <c r="G49" s="441">
        <v>1533</v>
      </c>
      <c r="H49" s="441">
        <v>3601</v>
      </c>
      <c r="I49" s="441">
        <v>4867</v>
      </c>
      <c r="J49" s="441">
        <f>SUM(G49:I49)</f>
        <v>10001</v>
      </c>
      <c r="K49" s="441">
        <f t="shared" ref="K49:L52" si="38">D49+G49</f>
        <v>11465</v>
      </c>
      <c r="L49" s="441">
        <f t="shared" si="38"/>
        <v>13422</v>
      </c>
      <c r="M49" s="441">
        <f t="shared" ref="M49:M52" si="39">I49</f>
        <v>4867</v>
      </c>
      <c r="N49" s="442">
        <f t="shared" ref="N49:N51" si="40">SUM(K49:M49)</f>
        <v>29754</v>
      </c>
    </row>
    <row r="50" spans="1:14" s="105" customFormat="1" ht="18" customHeight="1" x14ac:dyDescent="0.3">
      <c r="A50" s="114"/>
      <c r="B50" s="115"/>
      <c r="C50" s="108" t="s">
        <v>71</v>
      </c>
      <c r="D50" s="441">
        <v>58668</v>
      </c>
      <c r="E50" s="441">
        <v>83555</v>
      </c>
      <c r="F50" s="441">
        <f t="shared" si="37"/>
        <v>142223</v>
      </c>
      <c r="G50" s="441">
        <v>9607</v>
      </c>
      <c r="H50" s="441">
        <v>32337</v>
      </c>
      <c r="I50" s="441">
        <v>33304</v>
      </c>
      <c r="J50" s="441">
        <f>SUM(G50:I50)</f>
        <v>75248</v>
      </c>
      <c r="K50" s="441">
        <f t="shared" si="38"/>
        <v>68275</v>
      </c>
      <c r="L50" s="441">
        <f t="shared" si="38"/>
        <v>115892</v>
      </c>
      <c r="M50" s="441">
        <f t="shared" si="39"/>
        <v>33304</v>
      </c>
      <c r="N50" s="442">
        <f t="shared" si="40"/>
        <v>217471</v>
      </c>
    </row>
    <row r="51" spans="1:14" s="105" customFormat="1" ht="18" customHeight="1" x14ac:dyDescent="0.3">
      <c r="A51" s="114"/>
      <c r="B51" s="115"/>
      <c r="C51" s="108" t="s">
        <v>73</v>
      </c>
      <c r="D51" s="441">
        <v>30417</v>
      </c>
      <c r="E51" s="441">
        <v>28046</v>
      </c>
      <c r="F51" s="441">
        <f t="shared" si="37"/>
        <v>58463</v>
      </c>
      <c r="G51" s="441">
        <v>4253</v>
      </c>
      <c r="H51" s="441">
        <v>9973</v>
      </c>
      <c r="I51" s="441">
        <v>11216</v>
      </c>
      <c r="J51" s="441">
        <f>SUM(G51:I51)</f>
        <v>25442</v>
      </c>
      <c r="K51" s="441">
        <f t="shared" si="38"/>
        <v>34670</v>
      </c>
      <c r="L51" s="441">
        <f t="shared" si="38"/>
        <v>38019</v>
      </c>
      <c r="M51" s="441">
        <f t="shared" si="39"/>
        <v>11216</v>
      </c>
      <c r="N51" s="442">
        <f t="shared" si="40"/>
        <v>83905</v>
      </c>
    </row>
    <row r="52" spans="1:14" s="105" customFormat="1" ht="18" customHeight="1" x14ac:dyDescent="0.3">
      <c r="A52" s="114"/>
      <c r="B52" s="115"/>
      <c r="C52" s="108" t="s">
        <v>74</v>
      </c>
      <c r="D52" s="441">
        <v>6739</v>
      </c>
      <c r="E52" s="441">
        <v>5709</v>
      </c>
      <c r="F52" s="441">
        <f t="shared" si="37"/>
        <v>12448</v>
      </c>
      <c r="G52" s="441">
        <v>1142</v>
      </c>
      <c r="H52" s="441">
        <v>1632</v>
      </c>
      <c r="I52" s="441">
        <v>2084</v>
      </c>
      <c r="J52" s="441">
        <f>SUM(G52:I52)</f>
        <v>4858</v>
      </c>
      <c r="K52" s="441">
        <f t="shared" si="38"/>
        <v>7881</v>
      </c>
      <c r="L52" s="441">
        <f t="shared" si="38"/>
        <v>7341</v>
      </c>
      <c r="M52" s="441">
        <f t="shared" si="39"/>
        <v>2084</v>
      </c>
      <c r="N52" s="442">
        <f>SUM(K52:M52)</f>
        <v>17306</v>
      </c>
    </row>
    <row r="53" spans="1:14" s="105" customFormat="1" ht="24" customHeight="1" x14ac:dyDescent="0.3">
      <c r="A53" s="111"/>
      <c r="B53" s="112" t="s">
        <v>75</v>
      </c>
      <c r="C53" s="113"/>
      <c r="D53" s="443">
        <f>SUM(D54:D58)</f>
        <v>27364</v>
      </c>
      <c r="E53" s="443">
        <f t="shared" ref="E53:N53" si="41">SUM(E54:E58)</f>
        <v>24874</v>
      </c>
      <c r="F53" s="443">
        <f t="shared" si="41"/>
        <v>52238</v>
      </c>
      <c r="G53" s="443">
        <f t="shared" si="41"/>
        <v>4139</v>
      </c>
      <c r="H53" s="443">
        <f t="shared" si="41"/>
        <v>12106</v>
      </c>
      <c r="I53" s="443">
        <f t="shared" si="41"/>
        <v>15711</v>
      </c>
      <c r="J53" s="443">
        <f t="shared" si="41"/>
        <v>31956</v>
      </c>
      <c r="K53" s="443">
        <f t="shared" si="41"/>
        <v>31503</v>
      </c>
      <c r="L53" s="443">
        <f t="shared" si="41"/>
        <v>36980</v>
      </c>
      <c r="M53" s="443">
        <f t="shared" si="41"/>
        <v>15711</v>
      </c>
      <c r="N53" s="445">
        <f t="shared" si="41"/>
        <v>84194</v>
      </c>
    </row>
    <row r="54" spans="1:14" s="105" customFormat="1" ht="18" customHeight="1" x14ac:dyDescent="0.3">
      <c r="A54" s="114"/>
      <c r="B54" s="115"/>
      <c r="C54" s="108" t="s">
        <v>76</v>
      </c>
      <c r="D54" s="441">
        <v>5450</v>
      </c>
      <c r="E54" s="441">
        <v>5746</v>
      </c>
      <c r="F54" s="441">
        <f t="shared" ref="F54:F58" si="42">D54+E54</f>
        <v>11196</v>
      </c>
      <c r="G54" s="441">
        <v>812</v>
      </c>
      <c r="H54" s="441">
        <v>2821</v>
      </c>
      <c r="I54" s="441">
        <v>4026</v>
      </c>
      <c r="J54" s="441">
        <f>SUM(G54:I54)</f>
        <v>7659</v>
      </c>
      <c r="K54" s="441">
        <f t="shared" ref="K54:L58" si="43">D54+G54</f>
        <v>6262</v>
      </c>
      <c r="L54" s="441">
        <f t="shared" si="43"/>
        <v>8567</v>
      </c>
      <c r="M54" s="441">
        <f t="shared" ref="M54:M58" si="44">I54</f>
        <v>4026</v>
      </c>
      <c r="N54" s="442">
        <f t="shared" ref="N54:N58" si="45">SUM(K54:M54)</f>
        <v>18855</v>
      </c>
    </row>
    <row r="55" spans="1:14" s="105" customFormat="1" ht="18" customHeight="1" x14ac:dyDescent="0.3">
      <c r="A55" s="114"/>
      <c r="B55" s="115"/>
      <c r="C55" s="108" t="s">
        <v>77</v>
      </c>
      <c r="D55" s="441">
        <v>4668</v>
      </c>
      <c r="E55" s="441">
        <v>3137</v>
      </c>
      <c r="F55" s="441">
        <f t="shared" si="42"/>
        <v>7805</v>
      </c>
      <c r="G55" s="441">
        <v>706</v>
      </c>
      <c r="H55" s="441">
        <v>1691</v>
      </c>
      <c r="I55" s="441">
        <v>1767</v>
      </c>
      <c r="J55" s="441">
        <f>SUM(G55:I55)</f>
        <v>4164</v>
      </c>
      <c r="K55" s="441">
        <f t="shared" si="43"/>
        <v>5374</v>
      </c>
      <c r="L55" s="441">
        <f t="shared" si="43"/>
        <v>4828</v>
      </c>
      <c r="M55" s="441">
        <f t="shared" si="44"/>
        <v>1767</v>
      </c>
      <c r="N55" s="442">
        <f t="shared" si="45"/>
        <v>11969</v>
      </c>
    </row>
    <row r="56" spans="1:14" s="105" customFormat="1" ht="18" customHeight="1" x14ac:dyDescent="0.3">
      <c r="A56" s="114"/>
      <c r="B56" s="115"/>
      <c r="C56" s="108" t="s">
        <v>78</v>
      </c>
      <c r="D56" s="441">
        <v>6413</v>
      </c>
      <c r="E56" s="441">
        <v>5908</v>
      </c>
      <c r="F56" s="441">
        <f t="shared" si="42"/>
        <v>12321</v>
      </c>
      <c r="G56" s="441">
        <v>867</v>
      </c>
      <c r="H56" s="441">
        <v>2589</v>
      </c>
      <c r="I56" s="441">
        <v>4568</v>
      </c>
      <c r="J56" s="441">
        <f>SUM(G56:I56)</f>
        <v>8024</v>
      </c>
      <c r="K56" s="441">
        <f t="shared" si="43"/>
        <v>7280</v>
      </c>
      <c r="L56" s="441">
        <f t="shared" si="43"/>
        <v>8497</v>
      </c>
      <c r="M56" s="441">
        <f t="shared" si="44"/>
        <v>4568</v>
      </c>
      <c r="N56" s="442">
        <f t="shared" si="45"/>
        <v>20345</v>
      </c>
    </row>
    <row r="57" spans="1:14" s="105" customFormat="1" ht="18" customHeight="1" x14ac:dyDescent="0.3">
      <c r="A57" s="114"/>
      <c r="B57" s="115"/>
      <c r="C57" s="108" t="s">
        <v>79</v>
      </c>
      <c r="D57" s="441">
        <v>7355</v>
      </c>
      <c r="E57" s="441">
        <v>6734</v>
      </c>
      <c r="F57" s="441">
        <f t="shared" si="42"/>
        <v>14089</v>
      </c>
      <c r="G57" s="441">
        <v>980</v>
      </c>
      <c r="H57" s="441">
        <v>3460</v>
      </c>
      <c r="I57" s="441">
        <v>3407</v>
      </c>
      <c r="J57" s="441">
        <f>SUM(G57:I57)</f>
        <v>7847</v>
      </c>
      <c r="K57" s="441">
        <f t="shared" si="43"/>
        <v>8335</v>
      </c>
      <c r="L57" s="441">
        <f t="shared" si="43"/>
        <v>10194</v>
      </c>
      <c r="M57" s="441">
        <f t="shared" si="44"/>
        <v>3407</v>
      </c>
      <c r="N57" s="442">
        <f t="shared" si="45"/>
        <v>21936</v>
      </c>
    </row>
    <row r="58" spans="1:14" s="105" customFormat="1" ht="18" customHeight="1" x14ac:dyDescent="0.3">
      <c r="A58" s="114"/>
      <c r="B58" s="115"/>
      <c r="C58" s="108" t="s">
        <v>80</v>
      </c>
      <c r="D58" s="441">
        <v>3478</v>
      </c>
      <c r="E58" s="441">
        <v>3349</v>
      </c>
      <c r="F58" s="441">
        <f t="shared" si="42"/>
        <v>6827</v>
      </c>
      <c r="G58" s="441">
        <v>774</v>
      </c>
      <c r="H58" s="441">
        <v>1545</v>
      </c>
      <c r="I58" s="441">
        <v>1943</v>
      </c>
      <c r="J58" s="441">
        <f>SUM(G58:I58)</f>
        <v>4262</v>
      </c>
      <c r="K58" s="441">
        <f t="shared" si="43"/>
        <v>4252</v>
      </c>
      <c r="L58" s="441">
        <f t="shared" si="43"/>
        <v>4894</v>
      </c>
      <c r="M58" s="441">
        <f t="shared" si="44"/>
        <v>1943</v>
      </c>
      <c r="N58" s="442">
        <f t="shared" si="45"/>
        <v>11089</v>
      </c>
    </row>
    <row r="59" spans="1:14" s="105" customFormat="1" ht="24" customHeight="1" x14ac:dyDescent="0.3">
      <c r="A59" s="111"/>
      <c r="B59" s="112" t="s">
        <v>81</v>
      </c>
      <c r="C59" s="113"/>
      <c r="D59" s="443">
        <f>SUM(D60:D62)</f>
        <v>37650</v>
      </c>
      <c r="E59" s="443">
        <f t="shared" ref="E59:N59" si="46">SUM(E60:E62)</f>
        <v>57087</v>
      </c>
      <c r="F59" s="443">
        <f t="shared" si="46"/>
        <v>94737</v>
      </c>
      <c r="G59" s="443">
        <f t="shared" si="46"/>
        <v>6407</v>
      </c>
      <c r="H59" s="443">
        <f t="shared" si="46"/>
        <v>21202</v>
      </c>
      <c r="I59" s="443">
        <f t="shared" si="46"/>
        <v>26914</v>
      </c>
      <c r="J59" s="443">
        <f t="shared" si="46"/>
        <v>54523</v>
      </c>
      <c r="K59" s="443">
        <f t="shared" si="46"/>
        <v>44057</v>
      </c>
      <c r="L59" s="443">
        <f t="shared" si="46"/>
        <v>78289</v>
      </c>
      <c r="M59" s="443">
        <f t="shared" si="46"/>
        <v>26914</v>
      </c>
      <c r="N59" s="445">
        <f t="shared" si="46"/>
        <v>149260</v>
      </c>
    </row>
    <row r="60" spans="1:14" s="105" customFormat="1" ht="18" customHeight="1" x14ac:dyDescent="0.3">
      <c r="A60" s="114"/>
      <c r="B60" s="115"/>
      <c r="C60" s="108" t="s">
        <v>82</v>
      </c>
      <c r="D60" s="441">
        <v>8434</v>
      </c>
      <c r="E60" s="441">
        <v>12349</v>
      </c>
      <c r="F60" s="441">
        <f t="shared" ref="F60:F62" si="47">D60+E60</f>
        <v>20783</v>
      </c>
      <c r="G60" s="441">
        <v>1418</v>
      </c>
      <c r="H60" s="441">
        <v>2724</v>
      </c>
      <c r="I60" s="441">
        <v>3552</v>
      </c>
      <c r="J60" s="441">
        <f>SUM(G60:I60)</f>
        <v>7694</v>
      </c>
      <c r="K60" s="441">
        <f t="shared" ref="K60:L64" si="48">D60+G60</f>
        <v>9852</v>
      </c>
      <c r="L60" s="441">
        <f t="shared" si="48"/>
        <v>15073</v>
      </c>
      <c r="M60" s="441">
        <f t="shared" ref="M60:M64" si="49">I60</f>
        <v>3552</v>
      </c>
      <c r="N60" s="442">
        <f t="shared" ref="N60:N64" si="50">SUM(K60:M60)</f>
        <v>28477</v>
      </c>
    </row>
    <row r="61" spans="1:14" s="105" customFormat="1" ht="18" customHeight="1" x14ac:dyDescent="0.3">
      <c r="A61" s="114"/>
      <c r="B61" s="115"/>
      <c r="C61" s="108" t="s">
        <v>81</v>
      </c>
      <c r="D61" s="441">
        <v>25255</v>
      </c>
      <c r="E61" s="441">
        <v>40217</v>
      </c>
      <c r="F61" s="441">
        <f t="shared" si="47"/>
        <v>65472</v>
      </c>
      <c r="G61" s="441">
        <v>4002</v>
      </c>
      <c r="H61" s="441">
        <v>16986</v>
      </c>
      <c r="I61" s="441">
        <v>20346</v>
      </c>
      <c r="J61" s="441">
        <f>SUM(G61:I61)</f>
        <v>41334</v>
      </c>
      <c r="K61" s="441">
        <f t="shared" si="48"/>
        <v>29257</v>
      </c>
      <c r="L61" s="441">
        <f t="shared" si="48"/>
        <v>57203</v>
      </c>
      <c r="M61" s="441">
        <f t="shared" si="49"/>
        <v>20346</v>
      </c>
      <c r="N61" s="442">
        <f t="shared" si="50"/>
        <v>106806</v>
      </c>
    </row>
    <row r="62" spans="1:14" s="105" customFormat="1" ht="18" customHeight="1" x14ac:dyDescent="0.3">
      <c r="A62" s="114"/>
      <c r="B62" s="115"/>
      <c r="C62" s="108" t="s">
        <v>83</v>
      </c>
      <c r="D62" s="441">
        <v>3961</v>
      </c>
      <c r="E62" s="441">
        <v>4521</v>
      </c>
      <c r="F62" s="441">
        <f t="shared" si="47"/>
        <v>8482</v>
      </c>
      <c r="G62" s="441">
        <v>987</v>
      </c>
      <c r="H62" s="441">
        <v>1492</v>
      </c>
      <c r="I62" s="441">
        <v>3016</v>
      </c>
      <c r="J62" s="441">
        <f>SUM(G62:I62)</f>
        <v>5495</v>
      </c>
      <c r="K62" s="441">
        <f t="shared" si="48"/>
        <v>4948</v>
      </c>
      <c r="L62" s="441">
        <f t="shared" si="48"/>
        <v>6013</v>
      </c>
      <c r="M62" s="441">
        <f t="shared" si="49"/>
        <v>3016</v>
      </c>
      <c r="N62" s="442">
        <f t="shared" si="50"/>
        <v>13977</v>
      </c>
    </row>
    <row r="63" spans="1:14" s="119" customFormat="1" ht="42" customHeight="1" x14ac:dyDescent="0.3">
      <c r="A63" s="114"/>
      <c r="B63" s="530" t="s">
        <v>252</v>
      </c>
      <c r="C63" s="531"/>
      <c r="D63" s="443">
        <v>349</v>
      </c>
      <c r="E63" s="443">
        <v>1842</v>
      </c>
      <c r="F63" s="443">
        <f>D63+E63</f>
        <v>2191</v>
      </c>
      <c r="G63" s="443">
        <v>0</v>
      </c>
      <c r="H63" s="443">
        <v>13</v>
      </c>
      <c r="I63" s="443">
        <v>0</v>
      </c>
      <c r="J63" s="443">
        <f>SUM(G63:I63)</f>
        <v>13</v>
      </c>
      <c r="K63" s="443">
        <f t="shared" si="48"/>
        <v>349</v>
      </c>
      <c r="L63" s="443">
        <f t="shared" si="48"/>
        <v>1855</v>
      </c>
      <c r="M63" s="443">
        <f t="shared" si="49"/>
        <v>0</v>
      </c>
      <c r="N63" s="445">
        <f t="shared" si="50"/>
        <v>2204</v>
      </c>
    </row>
    <row r="64" spans="1:14" s="119" customFormat="1" ht="42" customHeight="1" x14ac:dyDescent="0.3">
      <c r="A64" s="114"/>
      <c r="B64" s="530" t="s">
        <v>260</v>
      </c>
      <c r="C64" s="531"/>
      <c r="D64" s="443">
        <v>8826</v>
      </c>
      <c r="E64" s="443">
        <v>8207</v>
      </c>
      <c r="F64" s="443">
        <f>D64+E64</f>
        <v>17033</v>
      </c>
      <c r="G64" s="443">
        <v>1379</v>
      </c>
      <c r="H64" s="443">
        <v>2764</v>
      </c>
      <c r="I64" s="443">
        <v>2543</v>
      </c>
      <c r="J64" s="443">
        <f>SUM(G64:I64)</f>
        <v>6686</v>
      </c>
      <c r="K64" s="443">
        <f t="shared" si="48"/>
        <v>10205</v>
      </c>
      <c r="L64" s="443">
        <f t="shared" si="48"/>
        <v>10971</v>
      </c>
      <c r="M64" s="443">
        <f t="shared" si="49"/>
        <v>2543</v>
      </c>
      <c r="N64" s="445">
        <f t="shared" si="50"/>
        <v>23719</v>
      </c>
    </row>
    <row r="65" spans="1:17" s="119" customFormat="1" ht="9" customHeight="1" x14ac:dyDescent="0.3">
      <c r="A65" s="114"/>
      <c r="B65" s="351"/>
      <c r="C65" s="353"/>
      <c r="D65" s="372"/>
      <c r="E65" s="372"/>
      <c r="F65" s="372"/>
      <c r="G65" s="373"/>
      <c r="H65" s="446"/>
      <c r="I65" s="373"/>
      <c r="J65" s="373"/>
      <c r="K65" s="374"/>
      <c r="L65" s="372"/>
      <c r="M65" s="447"/>
      <c r="N65" s="375"/>
    </row>
    <row r="66" spans="1:17" s="119" customFormat="1" ht="33" customHeight="1" thickBot="1" x14ac:dyDescent="0.35">
      <c r="A66" s="527" t="s">
        <v>84</v>
      </c>
      <c r="B66" s="528"/>
      <c r="C66" s="529"/>
      <c r="D66" s="120">
        <f>D37+D8+D6</f>
        <v>1272406</v>
      </c>
      <c r="E66" s="120">
        <f t="shared" ref="E66:M66" si="51">E37+E8+E6</f>
        <v>1825329</v>
      </c>
      <c r="F66" s="120">
        <f t="shared" si="51"/>
        <v>3097735</v>
      </c>
      <c r="G66" s="120">
        <f t="shared" si="51"/>
        <v>136366</v>
      </c>
      <c r="H66" s="120">
        <f t="shared" si="51"/>
        <v>447920</v>
      </c>
      <c r="I66" s="120">
        <f t="shared" si="51"/>
        <v>540218</v>
      </c>
      <c r="J66" s="120">
        <f t="shared" si="51"/>
        <v>1124504</v>
      </c>
      <c r="K66" s="120">
        <f t="shared" si="51"/>
        <v>1408772</v>
      </c>
      <c r="L66" s="120">
        <f t="shared" si="51"/>
        <v>2273249</v>
      </c>
      <c r="M66" s="120">
        <f t="shared" si="51"/>
        <v>540218</v>
      </c>
      <c r="N66" s="121">
        <f>K66+L66+M66</f>
        <v>4222239</v>
      </c>
    </row>
    <row r="67" spans="1:17" s="105" customFormat="1" ht="18" customHeight="1" x14ac:dyDescent="0.3">
      <c r="A67" s="368" t="s">
        <v>253</v>
      </c>
      <c r="B67" s="123"/>
      <c r="C67" s="123"/>
      <c r="D67" s="124"/>
      <c r="E67" s="124"/>
      <c r="F67" s="124"/>
      <c r="G67" s="125"/>
      <c r="H67" s="125"/>
      <c r="I67" s="125"/>
      <c r="J67" s="125"/>
      <c r="K67" s="124"/>
      <c r="L67" s="124"/>
      <c r="M67" s="124"/>
      <c r="N67" s="124"/>
    </row>
    <row r="68" spans="1:17" s="105" customFormat="1" ht="18.75" customHeight="1" x14ac:dyDescent="0.3">
      <c r="A68" s="97"/>
      <c r="B68" s="123"/>
      <c r="C68" s="123"/>
      <c r="D68" s="124"/>
      <c r="E68" s="124"/>
      <c r="F68" s="124"/>
      <c r="G68" s="125"/>
      <c r="H68" s="125"/>
      <c r="I68" s="125"/>
      <c r="J68" s="125"/>
      <c r="K68" s="124"/>
      <c r="L68" s="124"/>
      <c r="M68" s="124"/>
      <c r="N68" s="124"/>
    </row>
    <row r="69" spans="1:17" s="105" customFormat="1" ht="18.75" customHeight="1" x14ac:dyDescent="0.3">
      <c r="A69" s="97"/>
      <c r="B69" s="123"/>
      <c r="C69" s="123"/>
      <c r="D69" s="124"/>
      <c r="E69" s="124"/>
      <c r="F69" s="124"/>
      <c r="G69" s="125"/>
      <c r="H69" s="125"/>
      <c r="I69" s="125"/>
      <c r="J69" s="125"/>
      <c r="K69" s="124"/>
      <c r="L69" s="124"/>
      <c r="M69" s="124"/>
      <c r="N69" s="124"/>
    </row>
    <row r="70" spans="1:17" s="105" customFormat="1" ht="18.75" customHeight="1" x14ac:dyDescent="0.3">
      <c r="A70" s="97"/>
      <c r="B70" s="123"/>
      <c r="C70" s="123"/>
      <c r="D70" s="124"/>
      <c r="E70" s="124"/>
      <c r="F70" s="124"/>
      <c r="G70" s="125"/>
      <c r="H70" s="125"/>
      <c r="I70" s="125"/>
      <c r="J70" s="125"/>
      <c r="K70" s="124"/>
      <c r="L70" s="124"/>
      <c r="M70" s="124"/>
      <c r="N70" s="124"/>
    </row>
    <row r="71" spans="1:17" s="105" customFormat="1" ht="21" customHeight="1" x14ac:dyDescent="0.3">
      <c r="A71" s="97"/>
      <c r="B71" s="123"/>
      <c r="C71" s="123"/>
      <c r="D71" s="124"/>
      <c r="E71" s="124"/>
      <c r="F71" s="124"/>
      <c r="G71" s="125"/>
      <c r="H71" s="125"/>
      <c r="I71" s="125"/>
      <c r="J71" s="125"/>
      <c r="K71" s="124"/>
      <c r="L71" s="124"/>
      <c r="M71" s="124"/>
      <c r="N71" s="124"/>
    </row>
    <row r="72" spans="1:17" s="105" customFormat="1" ht="21" customHeight="1" x14ac:dyDescent="0.3">
      <c r="A72" s="97"/>
      <c r="B72" s="123"/>
      <c r="C72" s="123"/>
      <c r="D72" s="124"/>
      <c r="E72" s="124"/>
      <c r="F72" s="124"/>
      <c r="G72" s="125"/>
      <c r="H72" s="125"/>
      <c r="I72" s="125"/>
      <c r="J72" s="125"/>
      <c r="K72" s="124"/>
      <c r="L72" s="124"/>
      <c r="M72" s="124"/>
      <c r="N72" s="124"/>
    </row>
    <row r="73" spans="1:17" s="105" customFormat="1" ht="21" customHeight="1" x14ac:dyDescent="0.3">
      <c r="A73" s="97"/>
      <c r="B73" s="123"/>
      <c r="C73" s="123"/>
      <c r="D73" s="124"/>
      <c r="E73" s="124"/>
      <c r="F73" s="124"/>
      <c r="G73" s="125"/>
      <c r="H73" s="125"/>
      <c r="I73" s="125"/>
      <c r="J73" s="125"/>
      <c r="K73" s="124"/>
      <c r="L73" s="124"/>
      <c r="M73" s="124"/>
      <c r="N73" s="124"/>
    </row>
    <row r="74" spans="1:17" s="126" customFormat="1" ht="24.75" customHeight="1" x14ac:dyDescent="0.3">
      <c r="A74" s="97"/>
      <c r="B74" s="123"/>
      <c r="C74" s="123"/>
      <c r="D74" s="124"/>
      <c r="E74" s="124"/>
      <c r="F74" s="124"/>
      <c r="G74" s="125"/>
      <c r="H74" s="125"/>
      <c r="I74" s="125"/>
      <c r="J74" s="125"/>
      <c r="K74" s="124"/>
      <c r="L74" s="124"/>
      <c r="M74" s="124"/>
      <c r="N74" s="124"/>
    </row>
    <row r="75" spans="1:17" s="126" customFormat="1" ht="6" customHeight="1" x14ac:dyDescent="0.3">
      <c r="A75" s="97"/>
      <c r="B75" s="123"/>
      <c r="C75" s="123"/>
      <c r="D75" s="124"/>
      <c r="E75" s="124"/>
      <c r="F75" s="124"/>
      <c r="G75" s="125"/>
      <c r="H75" s="125"/>
      <c r="I75" s="125"/>
      <c r="J75" s="125"/>
      <c r="K75" s="124"/>
      <c r="L75" s="124"/>
      <c r="M75" s="124"/>
      <c r="N75" s="124"/>
    </row>
    <row r="76" spans="1:17" x14ac:dyDescent="0.3">
      <c r="O76" s="97"/>
      <c r="P76" s="97"/>
      <c r="Q76" s="97"/>
    </row>
    <row r="77" spans="1:17" x14ac:dyDescent="0.3">
      <c r="O77" s="97"/>
      <c r="P77" s="97"/>
      <c r="Q77" s="97"/>
    </row>
    <row r="78" spans="1:17" ht="22.2" customHeight="1" x14ac:dyDescent="0.3"/>
    <row r="80" spans="1:17" x14ac:dyDescent="0.3">
      <c r="O80" s="97"/>
      <c r="P80" s="97"/>
      <c r="Q80" s="97"/>
    </row>
    <row r="81" spans="15:17" x14ac:dyDescent="0.3">
      <c r="O81" s="97"/>
      <c r="P81" s="97"/>
      <c r="Q81" s="97"/>
    </row>
    <row r="82" spans="15:17" x14ac:dyDescent="0.3">
      <c r="O82" s="97"/>
      <c r="P82" s="97"/>
      <c r="Q82" s="97"/>
    </row>
    <row r="83" spans="15:17" x14ac:dyDescent="0.3">
      <c r="O83" s="97"/>
      <c r="P83" s="97"/>
      <c r="Q83" s="97"/>
    </row>
    <row r="84" spans="15:17" x14ac:dyDescent="0.3">
      <c r="O84" s="97"/>
      <c r="P84" s="97"/>
      <c r="Q84" s="97"/>
    </row>
    <row r="85" spans="15:17" x14ac:dyDescent="0.3">
      <c r="O85" s="97"/>
      <c r="P85" s="97"/>
      <c r="Q85" s="97"/>
    </row>
  </sheetData>
  <mergeCells count="9">
    <mergeCell ref="A1:N1"/>
    <mergeCell ref="A4:C5"/>
    <mergeCell ref="D4:F4"/>
    <mergeCell ref="G4:J4"/>
    <mergeCell ref="A66:C66"/>
    <mergeCell ref="B36:C36"/>
    <mergeCell ref="B63:C63"/>
    <mergeCell ref="A37:C37"/>
    <mergeCell ref="B64:C64"/>
  </mergeCells>
  <printOptions horizontalCentered="1"/>
  <pageMargins left="0.59055118110236227" right="0.59055118110236227" top="0.6692913385826772" bottom="0.59055118110236227" header="0.51181102362204722" footer="0.39370078740157483"/>
  <pageSetup paperSize="9" scale="67" fitToHeight="2" orientation="landscape" r:id="rId1"/>
  <headerFooter alignWithMargins="0"/>
  <rowBreaks count="1" manualBreakCount="1">
    <brk id="32"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80"/>
  <sheetViews>
    <sheetView view="pageBreakPreview" topLeftCell="A22" zoomScale="60" zoomScaleNormal="90" workbookViewId="0">
      <selection sqref="A1:L1"/>
    </sheetView>
  </sheetViews>
  <sheetFormatPr defaultColWidth="8.88671875" defaultRowHeight="13.8" x14ac:dyDescent="0.3"/>
  <cols>
    <col min="1" max="1" width="4.5546875" style="150" customWidth="1"/>
    <col min="2" max="2" width="4.44140625" style="123" customWidth="1"/>
    <col min="3" max="3" width="24.88671875" style="123" customWidth="1"/>
    <col min="4" max="12" width="14.6640625" style="123" customWidth="1"/>
    <col min="13" max="13" width="10.33203125" style="123" customWidth="1"/>
    <col min="14" max="15" width="8.88671875" style="123" customWidth="1"/>
    <col min="16" max="250" width="8.88671875" style="97" customWidth="1"/>
    <col min="251" max="16384" width="8.88671875" style="97"/>
  </cols>
  <sheetData>
    <row r="1" spans="1:15" s="127" customFormat="1" ht="30" customHeight="1" x14ac:dyDescent="0.3">
      <c r="A1" s="516" t="str">
        <f>"Répartition des travailleurs par lieu de travail, secteur et sexe au "&amp;Feuil1!A7&amp;" "&amp;Feuil1!A8&amp;" "</f>
        <v xml:space="preserve">Répartition des travailleurs par lieu de travail, secteur et sexe au 31 décembre 2022 </v>
      </c>
      <c r="B1" s="478"/>
      <c r="C1" s="478"/>
      <c r="D1" s="478"/>
      <c r="E1" s="478"/>
      <c r="F1" s="478"/>
      <c r="G1" s="478"/>
      <c r="H1" s="478"/>
      <c r="I1" s="478"/>
      <c r="J1" s="478"/>
      <c r="K1" s="478"/>
      <c r="L1" s="478"/>
    </row>
    <row r="2" spans="1:15" s="88" customFormat="1" ht="20.100000000000001" customHeight="1" x14ac:dyDescent="0.35">
      <c r="B2" s="84"/>
      <c r="C2" s="84"/>
      <c r="D2" s="85"/>
      <c r="E2" s="128"/>
      <c r="F2" s="86"/>
      <c r="G2" s="86"/>
      <c r="H2" s="86"/>
      <c r="I2" s="86"/>
      <c r="J2" s="86"/>
      <c r="K2" s="86"/>
      <c r="L2" s="86"/>
    </row>
    <row r="3" spans="1:15" s="88" customFormat="1" ht="23.25" customHeight="1" thickBot="1" x14ac:dyDescent="0.4">
      <c r="A3" s="89" t="s">
        <v>85</v>
      </c>
      <c r="B3" s="90"/>
      <c r="C3" s="90"/>
      <c r="D3" s="91"/>
      <c r="E3" s="92"/>
      <c r="F3" s="92"/>
      <c r="G3" s="92"/>
      <c r="H3" s="92"/>
      <c r="I3" s="92"/>
      <c r="J3" s="92"/>
      <c r="K3" s="92"/>
      <c r="L3" s="92"/>
    </row>
    <row r="4" spans="1:15" ht="30" customHeight="1" x14ac:dyDescent="0.3">
      <c r="A4" s="517" t="s">
        <v>32</v>
      </c>
      <c r="B4" s="518"/>
      <c r="C4" s="519"/>
      <c r="D4" s="525" t="s">
        <v>254</v>
      </c>
      <c r="E4" s="536"/>
      <c r="F4" s="524"/>
      <c r="G4" s="129" t="s">
        <v>12</v>
      </c>
      <c r="H4" s="95"/>
      <c r="I4" s="130"/>
      <c r="J4" s="94" t="s">
        <v>33</v>
      </c>
      <c r="K4" s="95"/>
      <c r="L4" s="96"/>
      <c r="M4" s="97"/>
      <c r="N4" s="97"/>
      <c r="O4" s="97"/>
    </row>
    <row r="5" spans="1:15" ht="75" customHeight="1" x14ac:dyDescent="0.3">
      <c r="A5" s="520"/>
      <c r="B5" s="521"/>
      <c r="C5" s="522"/>
      <c r="D5" s="99" t="s">
        <v>9</v>
      </c>
      <c r="E5" s="99" t="s">
        <v>10</v>
      </c>
      <c r="F5" s="99" t="s">
        <v>11</v>
      </c>
      <c r="G5" s="99" t="s">
        <v>9</v>
      </c>
      <c r="H5" s="99" t="s">
        <v>10</v>
      </c>
      <c r="I5" s="99" t="s">
        <v>11</v>
      </c>
      <c r="J5" s="99" t="s">
        <v>9</v>
      </c>
      <c r="K5" s="99" t="s">
        <v>10</v>
      </c>
      <c r="L5" s="131" t="s">
        <v>11</v>
      </c>
      <c r="M5" s="97"/>
      <c r="N5" s="97"/>
      <c r="O5" s="97"/>
    </row>
    <row r="6" spans="1:15" s="119" customFormat="1" ht="33" customHeight="1" x14ac:dyDescent="0.3">
      <c r="A6" s="102" t="s">
        <v>34</v>
      </c>
      <c r="B6" s="132"/>
      <c r="C6" s="133"/>
      <c r="D6" s="448">
        <f>D7</f>
        <v>197820</v>
      </c>
      <c r="E6" s="448">
        <f t="shared" ref="E6:L6" si="0">E7</f>
        <v>208065</v>
      </c>
      <c r="F6" s="448">
        <f t="shared" si="0"/>
        <v>405885</v>
      </c>
      <c r="G6" s="448">
        <f t="shared" si="0"/>
        <v>117130</v>
      </c>
      <c r="H6" s="448">
        <f t="shared" si="0"/>
        <v>127868</v>
      </c>
      <c r="I6" s="448">
        <f t="shared" si="0"/>
        <v>244998</v>
      </c>
      <c r="J6" s="448">
        <f t="shared" si="0"/>
        <v>314950</v>
      </c>
      <c r="K6" s="448">
        <f t="shared" si="0"/>
        <v>335933</v>
      </c>
      <c r="L6" s="440">
        <f t="shared" si="0"/>
        <v>650883</v>
      </c>
    </row>
    <row r="7" spans="1:15" s="135" customFormat="1" ht="18" customHeight="1" x14ac:dyDescent="0.3">
      <c r="A7" s="134"/>
      <c r="B7" s="107"/>
      <c r="C7" s="108" t="s">
        <v>35</v>
      </c>
      <c r="D7" s="441">
        <v>197820</v>
      </c>
      <c r="E7" s="441">
        <v>208065</v>
      </c>
      <c r="F7" s="441">
        <f>D7+E7</f>
        <v>405885</v>
      </c>
      <c r="G7" s="441">
        <v>117130</v>
      </c>
      <c r="H7" s="441">
        <v>127868</v>
      </c>
      <c r="I7" s="441">
        <f>G7+H7</f>
        <v>244998</v>
      </c>
      <c r="J7" s="441">
        <f>D7+G7</f>
        <v>314950</v>
      </c>
      <c r="K7" s="441">
        <f>E7+H7</f>
        <v>335933</v>
      </c>
      <c r="L7" s="449">
        <f>J7+K7</f>
        <v>650883</v>
      </c>
    </row>
    <row r="8" spans="1:15" s="135" customFormat="1" ht="33" customHeight="1" x14ac:dyDescent="0.3">
      <c r="A8" s="102" t="s">
        <v>36</v>
      </c>
      <c r="B8" s="136"/>
      <c r="C8" s="137"/>
      <c r="D8" s="448">
        <f>D9+D13+D20+D27+D16+D36</f>
        <v>1058121</v>
      </c>
      <c r="E8" s="448">
        <f t="shared" ref="E8:L8" si="1">E9+E13+E20+E27+E16+E36</f>
        <v>880174</v>
      </c>
      <c r="F8" s="448">
        <f t="shared" si="1"/>
        <v>1938295</v>
      </c>
      <c r="G8" s="448">
        <f t="shared" si="1"/>
        <v>197784</v>
      </c>
      <c r="H8" s="448">
        <f t="shared" si="1"/>
        <v>322255</v>
      </c>
      <c r="I8" s="448">
        <f t="shared" si="1"/>
        <v>520039</v>
      </c>
      <c r="J8" s="448">
        <f t="shared" si="1"/>
        <v>1255905</v>
      </c>
      <c r="K8" s="448">
        <f t="shared" si="1"/>
        <v>1202429</v>
      </c>
      <c r="L8" s="440">
        <f t="shared" si="1"/>
        <v>2458334</v>
      </c>
    </row>
    <row r="9" spans="1:15" s="119" customFormat="1" ht="26.1" customHeight="1" x14ac:dyDescent="0.3">
      <c r="A9" s="138"/>
      <c r="B9" s="112" t="s">
        <v>37</v>
      </c>
      <c r="C9" s="139"/>
      <c r="D9" s="443">
        <f>SUM(D10:D12)</f>
        <v>326029</v>
      </c>
      <c r="E9" s="443">
        <f t="shared" ref="E9:L9" si="2">SUM(E10:E12)</f>
        <v>267956</v>
      </c>
      <c r="F9" s="443">
        <f t="shared" si="2"/>
        <v>593985</v>
      </c>
      <c r="G9" s="443">
        <f t="shared" si="2"/>
        <v>57167</v>
      </c>
      <c r="H9" s="443">
        <f t="shared" si="2"/>
        <v>91604</v>
      </c>
      <c r="I9" s="443">
        <f t="shared" si="2"/>
        <v>148771</v>
      </c>
      <c r="J9" s="443">
        <f t="shared" si="2"/>
        <v>383196</v>
      </c>
      <c r="K9" s="443">
        <f t="shared" si="2"/>
        <v>359560</v>
      </c>
      <c r="L9" s="450">
        <f t="shared" si="2"/>
        <v>742756</v>
      </c>
    </row>
    <row r="10" spans="1:15" s="119" customFormat="1" ht="18" customHeight="1" x14ac:dyDescent="0.3">
      <c r="A10" s="114"/>
      <c r="B10" s="115"/>
      <c r="C10" s="108" t="s">
        <v>37</v>
      </c>
      <c r="D10" s="441">
        <v>184850</v>
      </c>
      <c r="E10" s="441">
        <v>155046</v>
      </c>
      <c r="F10" s="441">
        <f>D10+E10</f>
        <v>339896</v>
      </c>
      <c r="G10" s="441">
        <v>35778</v>
      </c>
      <c r="H10" s="441">
        <v>54841</v>
      </c>
      <c r="I10" s="441">
        <f>G10+H10</f>
        <v>90619</v>
      </c>
      <c r="J10" s="441">
        <f t="shared" ref="J10:K12" si="3">D10+G10</f>
        <v>220628</v>
      </c>
      <c r="K10" s="441">
        <f t="shared" si="3"/>
        <v>209887</v>
      </c>
      <c r="L10" s="449">
        <f>J10+K10</f>
        <v>430515</v>
      </c>
    </row>
    <row r="11" spans="1:15" s="135" customFormat="1" ht="18" customHeight="1" x14ac:dyDescent="0.3">
      <c r="A11" s="114"/>
      <c r="B11" s="115"/>
      <c r="C11" s="108" t="s">
        <v>38</v>
      </c>
      <c r="D11" s="441">
        <v>62992</v>
      </c>
      <c r="E11" s="441">
        <v>50925</v>
      </c>
      <c r="F11" s="441">
        <f>D11+E11</f>
        <v>113917</v>
      </c>
      <c r="G11" s="441">
        <v>9510</v>
      </c>
      <c r="H11" s="441">
        <v>15297</v>
      </c>
      <c r="I11" s="441">
        <f>G11+H11</f>
        <v>24807</v>
      </c>
      <c r="J11" s="441">
        <f t="shared" si="3"/>
        <v>72502</v>
      </c>
      <c r="K11" s="441">
        <f t="shared" si="3"/>
        <v>66222</v>
      </c>
      <c r="L11" s="449">
        <f>J11+K11</f>
        <v>138724</v>
      </c>
    </row>
    <row r="12" spans="1:15" s="135" customFormat="1" ht="18" customHeight="1" x14ac:dyDescent="0.3">
      <c r="A12" s="114"/>
      <c r="B12" s="115"/>
      <c r="C12" s="108" t="s">
        <v>39</v>
      </c>
      <c r="D12" s="441">
        <v>78187</v>
      </c>
      <c r="E12" s="441">
        <v>61985</v>
      </c>
      <c r="F12" s="441">
        <f>D12+E12</f>
        <v>140172</v>
      </c>
      <c r="G12" s="441">
        <v>11879</v>
      </c>
      <c r="H12" s="441">
        <v>21466</v>
      </c>
      <c r="I12" s="441">
        <f>G12+H12</f>
        <v>33345</v>
      </c>
      <c r="J12" s="441">
        <f t="shared" si="3"/>
        <v>90066</v>
      </c>
      <c r="K12" s="441">
        <f t="shared" si="3"/>
        <v>83451</v>
      </c>
      <c r="L12" s="449">
        <f>J12+K12</f>
        <v>173517</v>
      </c>
    </row>
    <row r="13" spans="1:15" s="119" customFormat="1" ht="26.1" customHeight="1" x14ac:dyDescent="0.3">
      <c r="A13" s="116"/>
      <c r="B13" s="112" t="s">
        <v>40</v>
      </c>
      <c r="C13" s="139"/>
      <c r="D13" s="443">
        <f>SUM(D14:D15)</f>
        <v>183396</v>
      </c>
      <c r="E13" s="443">
        <f t="shared" ref="E13:L13" si="4">SUM(E14:E15)</f>
        <v>145596</v>
      </c>
      <c r="F13" s="443">
        <f t="shared" si="4"/>
        <v>328992</v>
      </c>
      <c r="G13" s="443">
        <f t="shared" si="4"/>
        <v>32765</v>
      </c>
      <c r="H13" s="443">
        <f t="shared" si="4"/>
        <v>46001</v>
      </c>
      <c r="I13" s="443">
        <f t="shared" si="4"/>
        <v>78766</v>
      </c>
      <c r="J13" s="443">
        <f t="shared" si="4"/>
        <v>216161</v>
      </c>
      <c r="K13" s="443">
        <f t="shared" si="4"/>
        <v>191597</v>
      </c>
      <c r="L13" s="450">
        <f t="shared" si="4"/>
        <v>407758</v>
      </c>
      <c r="M13" s="140"/>
    </row>
    <row r="14" spans="1:15" s="119" customFormat="1" ht="18" customHeight="1" x14ac:dyDescent="0.3">
      <c r="A14" s="114"/>
      <c r="B14" s="115"/>
      <c r="C14" s="108" t="s">
        <v>41</v>
      </c>
      <c r="D14" s="441">
        <v>125338</v>
      </c>
      <c r="E14" s="441">
        <v>84272</v>
      </c>
      <c r="F14" s="441">
        <f>D14+E14</f>
        <v>209610</v>
      </c>
      <c r="G14" s="441">
        <v>14068</v>
      </c>
      <c r="H14" s="441">
        <v>19816</v>
      </c>
      <c r="I14" s="441">
        <f>G14+H14</f>
        <v>33884</v>
      </c>
      <c r="J14" s="441">
        <f t="shared" ref="J14:K15" si="5">D14+G14</f>
        <v>139406</v>
      </c>
      <c r="K14" s="441">
        <f t="shared" si="5"/>
        <v>104088</v>
      </c>
      <c r="L14" s="449">
        <f>J14+K14</f>
        <v>243494</v>
      </c>
    </row>
    <row r="15" spans="1:15" s="141" customFormat="1" ht="18" customHeight="1" x14ac:dyDescent="0.3">
      <c r="A15" s="114"/>
      <c r="B15" s="115"/>
      <c r="C15" s="108" t="s">
        <v>42</v>
      </c>
      <c r="D15" s="441">
        <v>58058</v>
      </c>
      <c r="E15" s="441">
        <v>61324</v>
      </c>
      <c r="F15" s="441">
        <f>D15+E15</f>
        <v>119382</v>
      </c>
      <c r="G15" s="441">
        <v>18697</v>
      </c>
      <c r="H15" s="441">
        <v>26185</v>
      </c>
      <c r="I15" s="441">
        <f>G15+H15</f>
        <v>44882</v>
      </c>
      <c r="J15" s="441">
        <f t="shared" si="5"/>
        <v>76755</v>
      </c>
      <c r="K15" s="441">
        <f t="shared" si="5"/>
        <v>87509</v>
      </c>
      <c r="L15" s="449">
        <f>J15+K15</f>
        <v>164264</v>
      </c>
    </row>
    <row r="16" spans="1:15" s="141" customFormat="1" ht="26.1" customHeight="1" x14ac:dyDescent="0.3">
      <c r="A16" s="138"/>
      <c r="B16" s="112" t="s">
        <v>43</v>
      </c>
      <c r="C16" s="139"/>
      <c r="D16" s="443">
        <f>SUM(D17:D19)</f>
        <v>124479</v>
      </c>
      <c r="E16" s="443">
        <f t="shared" ref="E16:L16" si="6">SUM(E17:E19)</f>
        <v>107884</v>
      </c>
      <c r="F16" s="443">
        <f t="shared" si="6"/>
        <v>232363</v>
      </c>
      <c r="G16" s="443">
        <f t="shared" si="6"/>
        <v>27212</v>
      </c>
      <c r="H16" s="443">
        <f t="shared" si="6"/>
        <v>44165</v>
      </c>
      <c r="I16" s="443">
        <f t="shared" si="6"/>
        <v>71377</v>
      </c>
      <c r="J16" s="443">
        <f t="shared" si="6"/>
        <v>151691</v>
      </c>
      <c r="K16" s="443">
        <f t="shared" si="6"/>
        <v>152049</v>
      </c>
      <c r="L16" s="450">
        <f t="shared" si="6"/>
        <v>303740</v>
      </c>
    </row>
    <row r="17" spans="1:15" ht="18" customHeight="1" x14ac:dyDescent="0.3">
      <c r="A17" s="114"/>
      <c r="B17" s="115"/>
      <c r="C17" s="108" t="s">
        <v>44</v>
      </c>
      <c r="D17" s="441">
        <v>70912</v>
      </c>
      <c r="E17" s="441">
        <v>64802</v>
      </c>
      <c r="F17" s="441">
        <f>D17+E17</f>
        <v>135714</v>
      </c>
      <c r="G17" s="441">
        <v>17937</v>
      </c>
      <c r="H17" s="441">
        <v>25708</v>
      </c>
      <c r="I17" s="441">
        <f>G17+H17</f>
        <v>43645</v>
      </c>
      <c r="J17" s="441">
        <f t="shared" ref="J17:K19" si="7">D17+G17</f>
        <v>88849</v>
      </c>
      <c r="K17" s="441">
        <f t="shared" si="7"/>
        <v>90510</v>
      </c>
      <c r="L17" s="449">
        <f>J17+K17</f>
        <v>179359</v>
      </c>
      <c r="M17" s="97"/>
      <c r="N17" s="97"/>
      <c r="O17" s="97"/>
    </row>
    <row r="18" spans="1:15" s="141" customFormat="1" ht="18" customHeight="1" x14ac:dyDescent="0.3">
      <c r="A18" s="114"/>
      <c r="B18" s="115"/>
      <c r="C18" s="108" t="s">
        <v>45</v>
      </c>
      <c r="D18" s="441">
        <v>34353</v>
      </c>
      <c r="E18" s="441">
        <v>25823</v>
      </c>
      <c r="F18" s="441">
        <f>D18+E18</f>
        <v>60176</v>
      </c>
      <c r="G18" s="441">
        <v>5488</v>
      </c>
      <c r="H18" s="441">
        <v>9857</v>
      </c>
      <c r="I18" s="441">
        <f>G18+H18</f>
        <v>15345</v>
      </c>
      <c r="J18" s="441">
        <f t="shared" si="7"/>
        <v>39841</v>
      </c>
      <c r="K18" s="441">
        <f t="shared" si="7"/>
        <v>35680</v>
      </c>
      <c r="L18" s="449">
        <f>J18+K18</f>
        <v>75521</v>
      </c>
    </row>
    <row r="19" spans="1:15" ht="18" customHeight="1" x14ac:dyDescent="0.3">
      <c r="A19" s="114"/>
      <c r="B19" s="115"/>
      <c r="C19" s="108" t="s">
        <v>46</v>
      </c>
      <c r="D19" s="441">
        <v>19214</v>
      </c>
      <c r="E19" s="441">
        <v>17259</v>
      </c>
      <c r="F19" s="441">
        <f>D19+E19</f>
        <v>36473</v>
      </c>
      <c r="G19" s="441">
        <v>3787</v>
      </c>
      <c r="H19" s="441">
        <v>8600</v>
      </c>
      <c r="I19" s="441">
        <f>G19+H19</f>
        <v>12387</v>
      </c>
      <c r="J19" s="441">
        <f t="shared" si="7"/>
        <v>23001</v>
      </c>
      <c r="K19" s="441">
        <f t="shared" si="7"/>
        <v>25859</v>
      </c>
      <c r="L19" s="449">
        <f>J19+K19</f>
        <v>48860</v>
      </c>
      <c r="M19" s="97"/>
      <c r="N19" s="97"/>
      <c r="O19" s="97"/>
    </row>
    <row r="20" spans="1:15" s="141" customFormat="1" ht="26.1" customHeight="1" x14ac:dyDescent="0.3">
      <c r="A20" s="138"/>
      <c r="B20" s="112" t="s">
        <v>47</v>
      </c>
      <c r="C20" s="139"/>
      <c r="D20" s="443">
        <f>SUM(D21:D26)</f>
        <v>227630</v>
      </c>
      <c r="E20" s="443">
        <f t="shared" ref="E20:L20" si="8">SUM(E21:E26)</f>
        <v>193328</v>
      </c>
      <c r="F20" s="443">
        <f t="shared" si="8"/>
        <v>420958</v>
      </c>
      <c r="G20" s="443">
        <f t="shared" si="8"/>
        <v>45478</v>
      </c>
      <c r="H20" s="443">
        <f t="shared" si="8"/>
        <v>83358</v>
      </c>
      <c r="I20" s="443">
        <f t="shared" si="8"/>
        <v>128836</v>
      </c>
      <c r="J20" s="443">
        <f t="shared" si="8"/>
        <v>273108</v>
      </c>
      <c r="K20" s="443">
        <f t="shared" si="8"/>
        <v>276686</v>
      </c>
      <c r="L20" s="450">
        <f t="shared" si="8"/>
        <v>549794</v>
      </c>
    </row>
    <row r="21" spans="1:15" ht="18" customHeight="1" x14ac:dyDescent="0.3">
      <c r="A21" s="114"/>
      <c r="B21" s="115"/>
      <c r="C21" s="108" t="s">
        <v>48</v>
      </c>
      <c r="D21" s="441">
        <v>26908</v>
      </c>
      <c r="E21" s="441">
        <v>27716</v>
      </c>
      <c r="F21" s="441">
        <f t="shared" ref="F21:F26" si="9">D21+E21</f>
        <v>54624</v>
      </c>
      <c r="G21" s="441">
        <v>6660</v>
      </c>
      <c r="H21" s="441">
        <v>12704</v>
      </c>
      <c r="I21" s="441">
        <f t="shared" ref="I21:I35" si="10">G21+H21</f>
        <v>19364</v>
      </c>
      <c r="J21" s="441">
        <f t="shared" ref="J21:K26" si="11">D21+G21</f>
        <v>33568</v>
      </c>
      <c r="K21" s="441">
        <f t="shared" si="11"/>
        <v>40420</v>
      </c>
      <c r="L21" s="449">
        <f t="shared" ref="L21:L26" si="12">J21+K21</f>
        <v>73988</v>
      </c>
      <c r="M21" s="97"/>
      <c r="N21" s="97"/>
      <c r="O21" s="97"/>
    </row>
    <row r="22" spans="1:15" ht="18" customHeight="1" x14ac:dyDescent="0.3">
      <c r="A22" s="114"/>
      <c r="B22" s="115"/>
      <c r="C22" s="108" t="s">
        <v>49</v>
      </c>
      <c r="D22" s="441">
        <v>22476</v>
      </c>
      <c r="E22" s="441">
        <v>16600</v>
      </c>
      <c r="F22" s="441">
        <f t="shared" si="9"/>
        <v>39076</v>
      </c>
      <c r="G22" s="441">
        <v>3378</v>
      </c>
      <c r="H22" s="441">
        <v>8054</v>
      </c>
      <c r="I22" s="441">
        <f t="shared" si="10"/>
        <v>11432</v>
      </c>
      <c r="J22" s="441">
        <f t="shared" si="11"/>
        <v>25854</v>
      </c>
      <c r="K22" s="441">
        <f t="shared" si="11"/>
        <v>24654</v>
      </c>
      <c r="L22" s="449">
        <f t="shared" si="12"/>
        <v>50508</v>
      </c>
      <c r="M22" s="97"/>
      <c r="N22" s="97"/>
      <c r="O22" s="97"/>
    </row>
    <row r="23" spans="1:15" s="141" customFormat="1" ht="18" customHeight="1" x14ac:dyDescent="0.3">
      <c r="A23" s="114"/>
      <c r="B23" s="115"/>
      <c r="C23" s="108" t="s">
        <v>50</v>
      </c>
      <c r="D23" s="441">
        <v>9649</v>
      </c>
      <c r="E23" s="441">
        <v>9517</v>
      </c>
      <c r="F23" s="441">
        <f t="shared" si="9"/>
        <v>19166</v>
      </c>
      <c r="G23" s="441">
        <v>1295</v>
      </c>
      <c r="H23" s="441">
        <v>3053</v>
      </c>
      <c r="I23" s="441">
        <f t="shared" si="10"/>
        <v>4348</v>
      </c>
      <c r="J23" s="441">
        <f t="shared" si="11"/>
        <v>10944</v>
      </c>
      <c r="K23" s="441">
        <f t="shared" si="11"/>
        <v>12570</v>
      </c>
      <c r="L23" s="449">
        <f t="shared" si="12"/>
        <v>23514</v>
      </c>
    </row>
    <row r="24" spans="1:15" ht="18" customHeight="1" x14ac:dyDescent="0.3">
      <c r="A24" s="114"/>
      <c r="B24" s="115"/>
      <c r="C24" s="108" t="s">
        <v>51</v>
      </c>
      <c r="D24" s="441">
        <v>111907</v>
      </c>
      <c r="E24" s="441">
        <v>96091</v>
      </c>
      <c r="F24" s="441">
        <f t="shared" si="9"/>
        <v>207998</v>
      </c>
      <c r="G24" s="441">
        <v>26595</v>
      </c>
      <c r="H24" s="441">
        <v>42707</v>
      </c>
      <c r="I24" s="441">
        <f t="shared" si="10"/>
        <v>69302</v>
      </c>
      <c r="J24" s="441">
        <f t="shared" si="11"/>
        <v>138502</v>
      </c>
      <c r="K24" s="441">
        <f t="shared" si="11"/>
        <v>138798</v>
      </c>
      <c r="L24" s="449">
        <f t="shared" si="12"/>
        <v>277300</v>
      </c>
      <c r="M24" s="97"/>
      <c r="N24" s="97"/>
      <c r="O24" s="97"/>
    </row>
    <row r="25" spans="1:15" ht="18" customHeight="1" x14ac:dyDescent="0.3">
      <c r="A25" s="114"/>
      <c r="B25" s="115"/>
      <c r="C25" s="108" t="s">
        <v>52</v>
      </c>
      <c r="D25" s="441">
        <v>14803</v>
      </c>
      <c r="E25" s="441">
        <v>12774</v>
      </c>
      <c r="F25" s="441">
        <f t="shared" si="9"/>
        <v>27577</v>
      </c>
      <c r="G25" s="441">
        <v>2198</v>
      </c>
      <c r="H25" s="441">
        <v>4297</v>
      </c>
      <c r="I25" s="441">
        <f t="shared" si="10"/>
        <v>6495</v>
      </c>
      <c r="J25" s="441">
        <f t="shared" si="11"/>
        <v>17001</v>
      </c>
      <c r="K25" s="441">
        <f t="shared" si="11"/>
        <v>17071</v>
      </c>
      <c r="L25" s="449">
        <f t="shared" si="12"/>
        <v>34072</v>
      </c>
      <c r="M25" s="97"/>
      <c r="N25" s="97"/>
      <c r="O25" s="97"/>
    </row>
    <row r="26" spans="1:15" ht="18" customHeight="1" x14ac:dyDescent="0.3">
      <c r="A26" s="114"/>
      <c r="B26" s="115"/>
      <c r="C26" s="108" t="s">
        <v>53</v>
      </c>
      <c r="D26" s="441">
        <v>41887</v>
      </c>
      <c r="E26" s="441">
        <v>30630</v>
      </c>
      <c r="F26" s="441">
        <f t="shared" si="9"/>
        <v>72517</v>
      </c>
      <c r="G26" s="441">
        <v>5352</v>
      </c>
      <c r="H26" s="441">
        <v>12543</v>
      </c>
      <c r="I26" s="441">
        <f t="shared" si="10"/>
        <v>17895</v>
      </c>
      <c r="J26" s="441">
        <f t="shared" si="11"/>
        <v>47239</v>
      </c>
      <c r="K26" s="441">
        <f t="shared" si="11"/>
        <v>43173</v>
      </c>
      <c r="L26" s="449">
        <f t="shared" si="12"/>
        <v>90412</v>
      </c>
      <c r="M26" s="97"/>
      <c r="N26" s="97"/>
      <c r="O26" s="97"/>
    </row>
    <row r="27" spans="1:15" s="141" customFormat="1" ht="26.1" customHeight="1" x14ac:dyDescent="0.3">
      <c r="A27" s="138"/>
      <c r="B27" s="112" t="s">
        <v>54</v>
      </c>
      <c r="C27" s="139"/>
      <c r="D27" s="443">
        <f>SUM(D28:D35)</f>
        <v>192653</v>
      </c>
      <c r="E27" s="443">
        <f t="shared" ref="E27:L27" si="13">SUM(E28:E35)</f>
        <v>163945</v>
      </c>
      <c r="F27" s="443">
        <f t="shared" si="13"/>
        <v>356598</v>
      </c>
      <c r="G27" s="443">
        <f t="shared" si="13"/>
        <v>35162</v>
      </c>
      <c r="H27" s="443">
        <f t="shared" si="13"/>
        <v>57127</v>
      </c>
      <c r="I27" s="443">
        <f t="shared" si="13"/>
        <v>92289</v>
      </c>
      <c r="J27" s="443">
        <f t="shared" si="13"/>
        <v>227815</v>
      </c>
      <c r="K27" s="443">
        <f t="shared" si="13"/>
        <v>221072</v>
      </c>
      <c r="L27" s="450">
        <f t="shared" si="13"/>
        <v>448887</v>
      </c>
    </row>
    <row r="28" spans="1:15" ht="18" customHeight="1" x14ac:dyDescent="0.3">
      <c r="A28" s="114"/>
      <c r="B28" s="115"/>
      <c r="C28" s="108" t="s">
        <v>55</v>
      </c>
      <c r="D28" s="441">
        <v>40487</v>
      </c>
      <c r="E28" s="441">
        <v>36838</v>
      </c>
      <c r="F28" s="441">
        <f t="shared" ref="F28:F35" si="14">D28+E28</f>
        <v>77325</v>
      </c>
      <c r="G28" s="441">
        <v>12665</v>
      </c>
      <c r="H28" s="441">
        <v>18531</v>
      </c>
      <c r="I28" s="441">
        <f t="shared" si="10"/>
        <v>31196</v>
      </c>
      <c r="J28" s="441">
        <f t="shared" ref="J28:K36" si="15">D28+G28</f>
        <v>53152</v>
      </c>
      <c r="K28" s="441">
        <f t="shared" si="15"/>
        <v>55369</v>
      </c>
      <c r="L28" s="449">
        <f>J28+K28</f>
        <v>108521</v>
      </c>
      <c r="M28" s="97"/>
      <c r="N28" s="97"/>
      <c r="O28" s="97"/>
    </row>
    <row r="29" spans="1:15" s="141" customFormat="1" ht="18" customHeight="1" x14ac:dyDescent="0.3">
      <c r="A29" s="114"/>
      <c r="B29" s="115"/>
      <c r="C29" s="108" t="s">
        <v>56</v>
      </c>
      <c r="D29" s="441">
        <v>5744</v>
      </c>
      <c r="E29" s="441">
        <v>4733</v>
      </c>
      <c r="F29" s="441">
        <f t="shared" si="14"/>
        <v>10477</v>
      </c>
      <c r="G29" s="441">
        <v>818</v>
      </c>
      <c r="H29" s="441">
        <v>1593</v>
      </c>
      <c r="I29" s="441">
        <f t="shared" si="10"/>
        <v>2411</v>
      </c>
      <c r="J29" s="441">
        <f t="shared" si="15"/>
        <v>6562</v>
      </c>
      <c r="K29" s="441">
        <f t="shared" si="15"/>
        <v>6326</v>
      </c>
      <c r="L29" s="449">
        <f t="shared" ref="L29:L35" si="16">J29+K29</f>
        <v>12888</v>
      </c>
    </row>
    <row r="30" spans="1:15" ht="18" customHeight="1" x14ac:dyDescent="0.3">
      <c r="A30" s="114"/>
      <c r="B30" s="115"/>
      <c r="C30" s="108" t="s">
        <v>57</v>
      </c>
      <c r="D30" s="441">
        <v>16483</v>
      </c>
      <c r="E30" s="441">
        <v>14283</v>
      </c>
      <c r="F30" s="441">
        <f t="shared" si="14"/>
        <v>30766</v>
      </c>
      <c r="G30" s="441">
        <v>2272</v>
      </c>
      <c r="H30" s="441">
        <v>4136</v>
      </c>
      <c r="I30" s="441">
        <f t="shared" si="10"/>
        <v>6408</v>
      </c>
      <c r="J30" s="441">
        <f t="shared" si="15"/>
        <v>18755</v>
      </c>
      <c r="K30" s="441">
        <f t="shared" si="15"/>
        <v>18419</v>
      </c>
      <c r="L30" s="449">
        <f t="shared" si="16"/>
        <v>37174</v>
      </c>
      <c r="M30" s="97"/>
      <c r="N30" s="97"/>
      <c r="O30" s="97"/>
    </row>
    <row r="31" spans="1:15" s="141" customFormat="1" ht="18" customHeight="1" x14ac:dyDescent="0.3">
      <c r="A31" s="114"/>
      <c r="B31" s="115"/>
      <c r="C31" s="108" t="s">
        <v>58</v>
      </c>
      <c r="D31" s="441">
        <v>56705</v>
      </c>
      <c r="E31" s="441">
        <v>45694</v>
      </c>
      <c r="F31" s="441">
        <f t="shared" si="14"/>
        <v>102399</v>
      </c>
      <c r="G31" s="441">
        <v>7715</v>
      </c>
      <c r="H31" s="441">
        <v>13761</v>
      </c>
      <c r="I31" s="441">
        <f t="shared" si="10"/>
        <v>21476</v>
      </c>
      <c r="J31" s="441">
        <f t="shared" si="15"/>
        <v>64420</v>
      </c>
      <c r="K31" s="441">
        <f t="shared" si="15"/>
        <v>59455</v>
      </c>
      <c r="L31" s="449">
        <f t="shared" si="16"/>
        <v>123875</v>
      </c>
    </row>
    <row r="32" spans="1:15" ht="18" customHeight="1" x14ac:dyDescent="0.3">
      <c r="A32" s="114"/>
      <c r="B32" s="115"/>
      <c r="C32" s="108" t="s">
        <v>59</v>
      </c>
      <c r="D32" s="441">
        <v>15461</v>
      </c>
      <c r="E32" s="441">
        <v>15991</v>
      </c>
      <c r="F32" s="441">
        <f t="shared" si="14"/>
        <v>31452</v>
      </c>
      <c r="G32" s="441">
        <v>4970</v>
      </c>
      <c r="H32" s="441">
        <v>6703</v>
      </c>
      <c r="I32" s="441">
        <f t="shared" si="10"/>
        <v>11673</v>
      </c>
      <c r="J32" s="441">
        <f t="shared" si="15"/>
        <v>20431</v>
      </c>
      <c r="K32" s="441">
        <f t="shared" si="15"/>
        <v>22694</v>
      </c>
      <c r="L32" s="449">
        <f t="shared" si="16"/>
        <v>43125</v>
      </c>
      <c r="M32" s="97"/>
      <c r="N32" s="97"/>
      <c r="O32" s="97"/>
    </row>
    <row r="33" spans="1:15" s="141" customFormat="1" ht="18" customHeight="1" x14ac:dyDescent="0.3">
      <c r="A33" s="114"/>
      <c r="B33" s="115"/>
      <c r="C33" s="108" t="s">
        <v>60</v>
      </c>
      <c r="D33" s="441">
        <v>32022</v>
      </c>
      <c r="E33" s="441">
        <v>27325</v>
      </c>
      <c r="F33" s="441">
        <f t="shared" si="14"/>
        <v>59347</v>
      </c>
      <c r="G33" s="441">
        <v>3077</v>
      </c>
      <c r="H33" s="441">
        <v>7181</v>
      </c>
      <c r="I33" s="441">
        <f t="shared" si="10"/>
        <v>10258</v>
      </c>
      <c r="J33" s="441">
        <f t="shared" si="15"/>
        <v>35099</v>
      </c>
      <c r="K33" s="441">
        <f t="shared" si="15"/>
        <v>34506</v>
      </c>
      <c r="L33" s="449">
        <f t="shared" si="16"/>
        <v>69605</v>
      </c>
    </row>
    <row r="34" spans="1:15" s="141" customFormat="1" ht="18" customHeight="1" x14ac:dyDescent="0.3">
      <c r="A34" s="114"/>
      <c r="B34" s="115"/>
      <c r="C34" s="108" t="s">
        <v>61</v>
      </c>
      <c r="D34" s="441">
        <v>18600</v>
      </c>
      <c r="E34" s="441">
        <v>11380</v>
      </c>
      <c r="F34" s="441">
        <f t="shared" si="14"/>
        <v>29980</v>
      </c>
      <c r="G34" s="441">
        <v>1283</v>
      </c>
      <c r="H34" s="441">
        <v>2630</v>
      </c>
      <c r="I34" s="441">
        <f t="shared" si="10"/>
        <v>3913</v>
      </c>
      <c r="J34" s="441">
        <f t="shared" si="15"/>
        <v>19883</v>
      </c>
      <c r="K34" s="441">
        <f t="shared" si="15"/>
        <v>14010</v>
      </c>
      <c r="L34" s="449">
        <f t="shared" si="16"/>
        <v>33893</v>
      </c>
    </row>
    <row r="35" spans="1:15" s="141" customFormat="1" ht="18" customHeight="1" x14ac:dyDescent="0.3">
      <c r="A35" s="114"/>
      <c r="B35" s="115"/>
      <c r="C35" s="108" t="s">
        <v>62</v>
      </c>
      <c r="D35" s="441">
        <v>7151</v>
      </c>
      <c r="E35" s="441">
        <v>7701</v>
      </c>
      <c r="F35" s="441">
        <f t="shared" si="14"/>
        <v>14852</v>
      </c>
      <c r="G35" s="441">
        <v>2362</v>
      </c>
      <c r="H35" s="441">
        <v>2592</v>
      </c>
      <c r="I35" s="441">
        <f t="shared" si="10"/>
        <v>4954</v>
      </c>
      <c r="J35" s="441">
        <f t="shared" si="15"/>
        <v>9513</v>
      </c>
      <c r="K35" s="441">
        <f t="shared" si="15"/>
        <v>10293</v>
      </c>
      <c r="L35" s="449">
        <f t="shared" si="16"/>
        <v>19806</v>
      </c>
    </row>
    <row r="36" spans="1:15" s="141" customFormat="1" ht="42" customHeight="1" x14ac:dyDescent="0.3">
      <c r="A36" s="114"/>
      <c r="B36" s="530" t="s">
        <v>251</v>
      </c>
      <c r="C36" s="531"/>
      <c r="D36" s="443">
        <v>3934</v>
      </c>
      <c r="E36" s="443">
        <v>1465</v>
      </c>
      <c r="F36" s="443">
        <f>D36+E36</f>
        <v>5399</v>
      </c>
      <c r="G36" s="443">
        <v>0</v>
      </c>
      <c r="H36" s="443">
        <v>0</v>
      </c>
      <c r="I36" s="443">
        <v>0</v>
      </c>
      <c r="J36" s="443">
        <f t="shared" si="15"/>
        <v>3934</v>
      </c>
      <c r="K36" s="443">
        <f t="shared" si="15"/>
        <v>1465</v>
      </c>
      <c r="L36" s="450">
        <f>J36+K36</f>
        <v>5399</v>
      </c>
    </row>
    <row r="37" spans="1:15" s="141" customFormat="1" ht="33" customHeight="1" x14ac:dyDescent="0.3">
      <c r="A37" s="532" t="s">
        <v>262</v>
      </c>
      <c r="B37" s="533"/>
      <c r="C37" s="534"/>
      <c r="D37" s="448">
        <f t="shared" ref="D37:L37" si="17">D38+D40+D48+D53+D59+D63</f>
        <v>403394</v>
      </c>
      <c r="E37" s="448">
        <f t="shared" si="17"/>
        <v>350161</v>
      </c>
      <c r="F37" s="448">
        <f t="shared" si="17"/>
        <v>753555</v>
      </c>
      <c r="G37" s="448">
        <f t="shared" si="17"/>
        <v>144929</v>
      </c>
      <c r="H37" s="448">
        <f t="shared" si="17"/>
        <v>214538</v>
      </c>
      <c r="I37" s="448">
        <f t="shared" si="17"/>
        <v>359467</v>
      </c>
      <c r="J37" s="448">
        <f t="shared" si="17"/>
        <v>548323</v>
      </c>
      <c r="K37" s="448">
        <f t="shared" si="17"/>
        <v>564699</v>
      </c>
      <c r="L37" s="440">
        <f t="shared" si="17"/>
        <v>1113022</v>
      </c>
    </row>
    <row r="38" spans="1:15" ht="26.1" customHeight="1" x14ac:dyDescent="0.3">
      <c r="A38" s="138"/>
      <c r="B38" s="112" t="s">
        <v>63</v>
      </c>
      <c r="C38" s="139"/>
      <c r="D38" s="443">
        <f>D39</f>
        <v>57534</v>
      </c>
      <c r="E38" s="443">
        <f t="shared" ref="E38:L38" si="18">E39</f>
        <v>49104</v>
      </c>
      <c r="F38" s="443">
        <f t="shared" si="18"/>
        <v>106638</v>
      </c>
      <c r="G38" s="443">
        <f t="shared" si="18"/>
        <v>13576</v>
      </c>
      <c r="H38" s="443">
        <f t="shared" si="18"/>
        <v>18389</v>
      </c>
      <c r="I38" s="443">
        <f t="shared" si="18"/>
        <v>31965</v>
      </c>
      <c r="J38" s="443">
        <f t="shared" si="18"/>
        <v>71110</v>
      </c>
      <c r="K38" s="443">
        <f t="shared" si="18"/>
        <v>67493</v>
      </c>
      <c r="L38" s="450">
        <f t="shared" si="18"/>
        <v>138603</v>
      </c>
      <c r="M38" s="97"/>
      <c r="N38" s="97"/>
      <c r="O38" s="97"/>
    </row>
    <row r="39" spans="1:15" s="141" customFormat="1" ht="18" customHeight="1" x14ac:dyDescent="0.3">
      <c r="A39" s="114"/>
      <c r="B39" s="115"/>
      <c r="C39" s="108" t="s">
        <v>64</v>
      </c>
      <c r="D39" s="441">
        <v>57534</v>
      </c>
      <c r="E39" s="441">
        <v>49104</v>
      </c>
      <c r="F39" s="441">
        <f>D39+E39</f>
        <v>106638</v>
      </c>
      <c r="G39" s="441">
        <v>13576</v>
      </c>
      <c r="H39" s="441">
        <v>18389</v>
      </c>
      <c r="I39" s="441">
        <f>G39+H39</f>
        <v>31965</v>
      </c>
      <c r="J39" s="441">
        <f t="shared" ref="J39:K39" si="19">D39+G39</f>
        <v>71110</v>
      </c>
      <c r="K39" s="441">
        <f t="shared" si="19"/>
        <v>67493</v>
      </c>
      <c r="L39" s="449">
        <f>J39+K39</f>
        <v>138603</v>
      </c>
    </row>
    <row r="40" spans="1:15" ht="26.1" customHeight="1" x14ac:dyDescent="0.3">
      <c r="A40" s="138"/>
      <c r="B40" s="112" t="s">
        <v>65</v>
      </c>
      <c r="C40" s="139"/>
      <c r="D40" s="443">
        <f>SUM(D41:D47)</f>
        <v>141253</v>
      </c>
      <c r="E40" s="443">
        <f t="shared" ref="E40:L40" si="20">SUM(E41:E47)</f>
        <v>123611</v>
      </c>
      <c r="F40" s="443">
        <f t="shared" si="20"/>
        <v>264864</v>
      </c>
      <c r="G40" s="443">
        <f t="shared" si="20"/>
        <v>49982</v>
      </c>
      <c r="H40" s="443">
        <f t="shared" si="20"/>
        <v>75479</v>
      </c>
      <c r="I40" s="443">
        <f t="shared" si="20"/>
        <v>125461</v>
      </c>
      <c r="J40" s="443">
        <f t="shared" si="20"/>
        <v>191235</v>
      </c>
      <c r="K40" s="443">
        <f t="shared" si="20"/>
        <v>199090</v>
      </c>
      <c r="L40" s="450">
        <f t="shared" si="20"/>
        <v>390325</v>
      </c>
      <c r="M40" s="97"/>
      <c r="N40" s="97"/>
      <c r="O40" s="97"/>
    </row>
    <row r="41" spans="1:15" s="141" customFormat="1" ht="18" customHeight="1" x14ac:dyDescent="0.3">
      <c r="A41" s="114"/>
      <c r="B41" s="115"/>
      <c r="C41" s="108" t="s">
        <v>66</v>
      </c>
      <c r="D41" s="441">
        <v>12762</v>
      </c>
      <c r="E41" s="441">
        <v>9769</v>
      </c>
      <c r="F41" s="441">
        <f t="shared" ref="F41:F47" si="21">D41+E41</f>
        <v>22531</v>
      </c>
      <c r="G41" s="441">
        <v>3115</v>
      </c>
      <c r="H41" s="441">
        <v>4975</v>
      </c>
      <c r="I41" s="441">
        <f t="shared" ref="I41:I64" si="22">G41+H41</f>
        <v>8090</v>
      </c>
      <c r="J41" s="441">
        <f t="shared" ref="J41:K47" si="23">D41+G41</f>
        <v>15877</v>
      </c>
      <c r="K41" s="441">
        <f t="shared" si="23"/>
        <v>14744</v>
      </c>
      <c r="L41" s="449">
        <f>J41+K41</f>
        <v>30621</v>
      </c>
    </row>
    <row r="42" spans="1:15" s="141" customFormat="1" ht="18" customHeight="1" x14ac:dyDescent="0.3">
      <c r="A42" s="114"/>
      <c r="B42" s="115"/>
      <c r="C42" s="108" t="s">
        <v>67</v>
      </c>
      <c r="D42" s="441">
        <v>44473</v>
      </c>
      <c r="E42" s="441">
        <v>35753</v>
      </c>
      <c r="F42" s="441">
        <f t="shared" si="21"/>
        <v>80226</v>
      </c>
      <c r="G42" s="441">
        <v>16458</v>
      </c>
      <c r="H42" s="441">
        <v>25936</v>
      </c>
      <c r="I42" s="441">
        <f t="shared" si="22"/>
        <v>42394</v>
      </c>
      <c r="J42" s="441">
        <f t="shared" si="23"/>
        <v>60931</v>
      </c>
      <c r="K42" s="441">
        <f t="shared" si="23"/>
        <v>61689</v>
      </c>
      <c r="L42" s="449">
        <f t="shared" ref="L42:L47" si="24">J42+K42</f>
        <v>122620</v>
      </c>
    </row>
    <row r="43" spans="1:15" s="119" customFormat="1" ht="18" customHeight="1" x14ac:dyDescent="0.3">
      <c r="A43" s="114"/>
      <c r="B43" s="115"/>
      <c r="C43" s="108" t="s">
        <v>68</v>
      </c>
      <c r="D43" s="441">
        <v>21261</v>
      </c>
      <c r="E43" s="441">
        <v>22350</v>
      </c>
      <c r="F43" s="441">
        <f t="shared" si="21"/>
        <v>43611</v>
      </c>
      <c r="G43" s="441">
        <v>13877</v>
      </c>
      <c r="H43" s="441">
        <v>18633</v>
      </c>
      <c r="I43" s="441">
        <f t="shared" si="22"/>
        <v>32510</v>
      </c>
      <c r="J43" s="441">
        <f t="shared" si="23"/>
        <v>35138</v>
      </c>
      <c r="K43" s="441">
        <f t="shared" si="23"/>
        <v>40983</v>
      </c>
      <c r="L43" s="449">
        <f t="shared" si="24"/>
        <v>76121</v>
      </c>
    </row>
    <row r="44" spans="1:15" s="119" customFormat="1" ht="18" customHeight="1" x14ac:dyDescent="0.3">
      <c r="A44" s="114"/>
      <c r="B44" s="115"/>
      <c r="C44" s="108" t="s">
        <v>69</v>
      </c>
      <c r="D44" s="441">
        <v>11706</v>
      </c>
      <c r="E44" s="441">
        <v>7793</v>
      </c>
      <c r="F44" s="441">
        <f t="shared" si="21"/>
        <v>19499</v>
      </c>
      <c r="G44" s="441">
        <v>2243</v>
      </c>
      <c r="H44" s="441">
        <v>3845</v>
      </c>
      <c r="I44" s="441">
        <f t="shared" si="22"/>
        <v>6088</v>
      </c>
      <c r="J44" s="441">
        <f t="shared" si="23"/>
        <v>13949</v>
      </c>
      <c r="K44" s="441">
        <f t="shared" si="23"/>
        <v>11638</v>
      </c>
      <c r="L44" s="449">
        <f t="shared" si="24"/>
        <v>25587</v>
      </c>
    </row>
    <row r="45" spans="1:15" s="119" customFormat="1" ht="18" customHeight="1" x14ac:dyDescent="0.3">
      <c r="A45" s="114"/>
      <c r="B45" s="115"/>
      <c r="C45" s="108" t="s">
        <v>70</v>
      </c>
      <c r="D45" s="441">
        <v>6198</v>
      </c>
      <c r="E45" s="441">
        <v>7418</v>
      </c>
      <c r="F45" s="441">
        <f t="shared" si="21"/>
        <v>13616</v>
      </c>
      <c r="G45" s="441">
        <v>2371</v>
      </c>
      <c r="H45" s="441">
        <v>4138</v>
      </c>
      <c r="I45" s="441">
        <f t="shared" si="22"/>
        <v>6509</v>
      </c>
      <c r="J45" s="441">
        <f t="shared" si="23"/>
        <v>8569</v>
      </c>
      <c r="K45" s="441">
        <f t="shared" si="23"/>
        <v>11556</v>
      </c>
      <c r="L45" s="449">
        <f t="shared" si="24"/>
        <v>20125</v>
      </c>
    </row>
    <row r="46" spans="1:15" s="135" customFormat="1" ht="18" customHeight="1" x14ac:dyDescent="0.3">
      <c r="A46" s="114"/>
      <c r="B46" s="115"/>
      <c r="C46" s="108" t="s">
        <v>263</v>
      </c>
      <c r="D46" s="441">
        <v>32954</v>
      </c>
      <c r="E46" s="441">
        <v>27759</v>
      </c>
      <c r="F46" s="441">
        <f t="shared" si="21"/>
        <v>60713</v>
      </c>
      <c r="G46" s="441">
        <v>8189</v>
      </c>
      <c r="H46" s="441">
        <v>11973</v>
      </c>
      <c r="I46" s="441">
        <f t="shared" si="22"/>
        <v>20162</v>
      </c>
      <c r="J46" s="441">
        <f t="shared" si="23"/>
        <v>41143</v>
      </c>
      <c r="K46" s="441">
        <f t="shared" si="23"/>
        <v>39732</v>
      </c>
      <c r="L46" s="449">
        <f t="shared" si="24"/>
        <v>80875</v>
      </c>
    </row>
    <row r="47" spans="1:15" s="135" customFormat="1" ht="18" customHeight="1" x14ac:dyDescent="0.3">
      <c r="A47" s="114"/>
      <c r="B47" s="115"/>
      <c r="C47" s="108" t="s">
        <v>264</v>
      </c>
      <c r="D47" s="441">
        <v>11899</v>
      </c>
      <c r="E47" s="441">
        <v>12769</v>
      </c>
      <c r="F47" s="441">
        <f t="shared" si="21"/>
        <v>24668</v>
      </c>
      <c r="G47" s="441">
        <v>3729</v>
      </c>
      <c r="H47" s="441">
        <v>5979</v>
      </c>
      <c r="I47" s="441">
        <f t="shared" si="22"/>
        <v>9708</v>
      </c>
      <c r="J47" s="441">
        <f t="shared" si="23"/>
        <v>15628</v>
      </c>
      <c r="K47" s="441">
        <f t="shared" si="23"/>
        <v>18748</v>
      </c>
      <c r="L47" s="449">
        <f t="shared" si="24"/>
        <v>34376</v>
      </c>
    </row>
    <row r="48" spans="1:15" s="135" customFormat="1" ht="26.1" customHeight="1" x14ac:dyDescent="0.3">
      <c r="A48" s="138"/>
      <c r="B48" s="112" t="s">
        <v>71</v>
      </c>
      <c r="C48" s="139"/>
      <c r="D48" s="443">
        <f t="shared" ref="D48:L48" si="25">D52+D51+D50+D49</f>
        <v>128142</v>
      </c>
      <c r="E48" s="443">
        <f t="shared" si="25"/>
        <v>104745</v>
      </c>
      <c r="F48" s="443">
        <f t="shared" si="25"/>
        <v>232887</v>
      </c>
      <c r="G48" s="443">
        <f t="shared" si="25"/>
        <v>44422</v>
      </c>
      <c r="H48" s="443">
        <f t="shared" si="25"/>
        <v>71127</v>
      </c>
      <c r="I48" s="443">
        <f t="shared" si="25"/>
        <v>115549</v>
      </c>
      <c r="J48" s="443">
        <f t="shared" si="25"/>
        <v>172564</v>
      </c>
      <c r="K48" s="443">
        <f t="shared" si="25"/>
        <v>175872</v>
      </c>
      <c r="L48" s="450">
        <f t="shared" si="25"/>
        <v>348436</v>
      </c>
    </row>
    <row r="49" spans="1:12" s="119" customFormat="1" ht="18" customHeight="1" x14ac:dyDescent="0.3">
      <c r="A49" s="114"/>
      <c r="B49" s="115"/>
      <c r="C49" s="108" t="s">
        <v>72</v>
      </c>
      <c r="D49" s="441">
        <v>11503</v>
      </c>
      <c r="E49" s="441">
        <v>8250</v>
      </c>
      <c r="F49" s="441">
        <f>D49+E49</f>
        <v>19753</v>
      </c>
      <c r="G49" s="441">
        <v>4058</v>
      </c>
      <c r="H49" s="441">
        <v>5943</v>
      </c>
      <c r="I49" s="441">
        <f t="shared" si="22"/>
        <v>10001</v>
      </c>
      <c r="J49" s="441">
        <f t="shared" ref="J49:K51" si="26">D49+G49</f>
        <v>15561</v>
      </c>
      <c r="K49" s="441">
        <f t="shared" si="26"/>
        <v>14193</v>
      </c>
      <c r="L49" s="449">
        <f>J49+K49</f>
        <v>29754</v>
      </c>
    </row>
    <row r="50" spans="1:12" s="119" customFormat="1" ht="18" customHeight="1" x14ac:dyDescent="0.3">
      <c r="A50" s="114"/>
      <c r="B50" s="115"/>
      <c r="C50" s="108" t="s">
        <v>71</v>
      </c>
      <c r="D50" s="441">
        <v>77314</v>
      </c>
      <c r="E50" s="441">
        <v>64909</v>
      </c>
      <c r="F50" s="441">
        <f>D50+E50</f>
        <v>142223</v>
      </c>
      <c r="G50" s="441">
        <v>29833</v>
      </c>
      <c r="H50" s="441">
        <v>45415</v>
      </c>
      <c r="I50" s="441">
        <f t="shared" si="22"/>
        <v>75248</v>
      </c>
      <c r="J50" s="441">
        <f t="shared" si="26"/>
        <v>107147</v>
      </c>
      <c r="K50" s="441">
        <f t="shared" si="26"/>
        <v>110324</v>
      </c>
      <c r="L50" s="449">
        <f>J50+K50</f>
        <v>217471</v>
      </c>
    </row>
    <row r="51" spans="1:12" s="135" customFormat="1" ht="18" customHeight="1" x14ac:dyDescent="0.3">
      <c r="A51" s="114"/>
      <c r="B51" s="115"/>
      <c r="C51" s="108" t="s">
        <v>73</v>
      </c>
      <c r="D51" s="441">
        <v>32444</v>
      </c>
      <c r="E51" s="441">
        <v>26019</v>
      </c>
      <c r="F51" s="441">
        <f>D51+E51</f>
        <v>58463</v>
      </c>
      <c r="G51" s="441">
        <v>8860</v>
      </c>
      <c r="H51" s="441">
        <v>16582</v>
      </c>
      <c r="I51" s="441">
        <f t="shared" si="22"/>
        <v>25442</v>
      </c>
      <c r="J51" s="441">
        <f t="shared" si="26"/>
        <v>41304</v>
      </c>
      <c r="K51" s="441">
        <f t="shared" si="26"/>
        <v>42601</v>
      </c>
      <c r="L51" s="449">
        <f>J51+K51</f>
        <v>83905</v>
      </c>
    </row>
    <row r="52" spans="1:12" s="135" customFormat="1" ht="18" customHeight="1" x14ac:dyDescent="0.3">
      <c r="A52" s="114"/>
      <c r="B52" s="115"/>
      <c r="C52" s="108" t="s">
        <v>74</v>
      </c>
      <c r="D52" s="441">
        <v>6881</v>
      </c>
      <c r="E52" s="441">
        <v>5567</v>
      </c>
      <c r="F52" s="441">
        <f>D52+E52</f>
        <v>12448</v>
      </c>
      <c r="G52" s="441">
        <v>1671</v>
      </c>
      <c r="H52" s="441">
        <v>3187</v>
      </c>
      <c r="I52" s="441">
        <f t="shared" si="22"/>
        <v>4858</v>
      </c>
      <c r="J52" s="441">
        <f>D52+G52</f>
        <v>8552</v>
      </c>
      <c r="K52" s="441">
        <f>E52+H52</f>
        <v>8754</v>
      </c>
      <c r="L52" s="449">
        <f>J52+K52</f>
        <v>17306</v>
      </c>
    </row>
    <row r="53" spans="1:12" s="119" customFormat="1" ht="26.1" customHeight="1" x14ac:dyDescent="0.3">
      <c r="A53" s="138"/>
      <c r="B53" s="112" t="s">
        <v>75</v>
      </c>
      <c r="C53" s="139"/>
      <c r="D53" s="443">
        <f>SUM(D54:D58)</f>
        <v>27705</v>
      </c>
      <c r="E53" s="443">
        <f t="shared" ref="E53:L53" si="27">SUM(E54:E58)</f>
        <v>24533</v>
      </c>
      <c r="F53" s="443">
        <f t="shared" si="27"/>
        <v>52238</v>
      </c>
      <c r="G53" s="443">
        <f t="shared" si="27"/>
        <v>12566</v>
      </c>
      <c r="H53" s="443">
        <f t="shared" si="27"/>
        <v>19390</v>
      </c>
      <c r="I53" s="443">
        <f t="shared" si="27"/>
        <v>31956</v>
      </c>
      <c r="J53" s="443">
        <f t="shared" si="27"/>
        <v>40271</v>
      </c>
      <c r="K53" s="443">
        <f t="shared" si="27"/>
        <v>43923</v>
      </c>
      <c r="L53" s="450">
        <f t="shared" si="27"/>
        <v>84194</v>
      </c>
    </row>
    <row r="54" spans="1:12" s="135" customFormat="1" ht="18" customHeight="1" x14ac:dyDescent="0.3">
      <c r="A54" s="114"/>
      <c r="B54" s="115"/>
      <c r="C54" s="108" t="s">
        <v>76</v>
      </c>
      <c r="D54" s="441">
        <v>5353</v>
      </c>
      <c r="E54" s="441">
        <v>5843</v>
      </c>
      <c r="F54" s="441">
        <f>D54+E54</f>
        <v>11196</v>
      </c>
      <c r="G54" s="441">
        <v>3019</v>
      </c>
      <c r="H54" s="441">
        <v>4640</v>
      </c>
      <c r="I54" s="441">
        <f t="shared" si="22"/>
        <v>7659</v>
      </c>
      <c r="J54" s="441">
        <f t="shared" ref="J54:K58" si="28">D54+G54</f>
        <v>8372</v>
      </c>
      <c r="K54" s="441">
        <f t="shared" si="28"/>
        <v>10483</v>
      </c>
      <c r="L54" s="449">
        <f>J54+K54</f>
        <v>18855</v>
      </c>
    </row>
    <row r="55" spans="1:12" s="135" customFormat="1" ht="18" customHeight="1" x14ac:dyDescent="0.3">
      <c r="A55" s="114"/>
      <c r="B55" s="115"/>
      <c r="C55" s="108" t="s">
        <v>77</v>
      </c>
      <c r="D55" s="441">
        <v>4406</v>
      </c>
      <c r="E55" s="441">
        <v>3399</v>
      </c>
      <c r="F55" s="441">
        <f>D55+E55</f>
        <v>7805</v>
      </c>
      <c r="G55" s="441">
        <v>1333</v>
      </c>
      <c r="H55" s="441">
        <v>2831</v>
      </c>
      <c r="I55" s="441">
        <f t="shared" si="22"/>
        <v>4164</v>
      </c>
      <c r="J55" s="441">
        <f t="shared" si="28"/>
        <v>5739</v>
      </c>
      <c r="K55" s="441">
        <f t="shared" si="28"/>
        <v>6230</v>
      </c>
      <c r="L55" s="449">
        <f>J55+K55</f>
        <v>11969</v>
      </c>
    </row>
    <row r="56" spans="1:12" s="135" customFormat="1" ht="18" customHeight="1" x14ac:dyDescent="0.3">
      <c r="A56" s="114"/>
      <c r="B56" s="115"/>
      <c r="C56" s="108" t="s">
        <v>78</v>
      </c>
      <c r="D56" s="441">
        <v>6611</v>
      </c>
      <c r="E56" s="441">
        <v>5710</v>
      </c>
      <c r="F56" s="441">
        <f>D56+E56</f>
        <v>12321</v>
      </c>
      <c r="G56" s="441">
        <v>3855</v>
      </c>
      <c r="H56" s="441">
        <v>4169</v>
      </c>
      <c r="I56" s="441">
        <f t="shared" si="22"/>
        <v>8024</v>
      </c>
      <c r="J56" s="441">
        <f t="shared" si="28"/>
        <v>10466</v>
      </c>
      <c r="K56" s="441">
        <f t="shared" si="28"/>
        <v>9879</v>
      </c>
      <c r="L56" s="449">
        <f>J56+K56</f>
        <v>20345</v>
      </c>
    </row>
    <row r="57" spans="1:12" s="119" customFormat="1" ht="18" customHeight="1" x14ac:dyDescent="0.3">
      <c r="A57" s="114"/>
      <c r="B57" s="115"/>
      <c r="C57" s="108" t="s">
        <v>79</v>
      </c>
      <c r="D57" s="441">
        <v>7570</v>
      </c>
      <c r="E57" s="441">
        <v>6519</v>
      </c>
      <c r="F57" s="441">
        <f>D57+E57</f>
        <v>14089</v>
      </c>
      <c r="G57" s="441">
        <v>2937</v>
      </c>
      <c r="H57" s="441">
        <v>4910</v>
      </c>
      <c r="I57" s="441">
        <f t="shared" si="22"/>
        <v>7847</v>
      </c>
      <c r="J57" s="441">
        <f t="shared" si="28"/>
        <v>10507</v>
      </c>
      <c r="K57" s="441">
        <f t="shared" si="28"/>
        <v>11429</v>
      </c>
      <c r="L57" s="449">
        <f>J57+K57</f>
        <v>21936</v>
      </c>
    </row>
    <row r="58" spans="1:12" s="135" customFormat="1" ht="18" customHeight="1" x14ac:dyDescent="0.3">
      <c r="A58" s="114"/>
      <c r="B58" s="115"/>
      <c r="C58" s="108" t="s">
        <v>80</v>
      </c>
      <c r="D58" s="441">
        <v>3765</v>
      </c>
      <c r="E58" s="441">
        <v>3062</v>
      </c>
      <c r="F58" s="441">
        <f>D58+E58</f>
        <v>6827</v>
      </c>
      <c r="G58" s="441">
        <v>1422</v>
      </c>
      <c r="H58" s="441">
        <v>2840</v>
      </c>
      <c r="I58" s="441">
        <f t="shared" si="22"/>
        <v>4262</v>
      </c>
      <c r="J58" s="441">
        <f t="shared" si="28"/>
        <v>5187</v>
      </c>
      <c r="K58" s="441">
        <f t="shared" si="28"/>
        <v>5902</v>
      </c>
      <c r="L58" s="449">
        <f>J58+K58</f>
        <v>11089</v>
      </c>
    </row>
    <row r="59" spans="1:12" s="135" customFormat="1" ht="26.1" customHeight="1" x14ac:dyDescent="0.3">
      <c r="A59" s="138"/>
      <c r="B59" s="112" t="s">
        <v>81</v>
      </c>
      <c r="C59" s="139"/>
      <c r="D59" s="443">
        <f>SUM(D60:D62)</f>
        <v>47153</v>
      </c>
      <c r="E59" s="443">
        <f t="shared" ref="E59:L59" si="29">SUM(E60:E62)</f>
        <v>47584</v>
      </c>
      <c r="F59" s="443">
        <f t="shared" si="29"/>
        <v>94737</v>
      </c>
      <c r="G59" s="443">
        <f t="shared" si="29"/>
        <v>24373</v>
      </c>
      <c r="H59" s="443">
        <f t="shared" si="29"/>
        <v>30150</v>
      </c>
      <c r="I59" s="443">
        <f t="shared" si="29"/>
        <v>54523</v>
      </c>
      <c r="J59" s="443">
        <f t="shared" si="29"/>
        <v>71526</v>
      </c>
      <c r="K59" s="443">
        <f t="shared" si="29"/>
        <v>77734</v>
      </c>
      <c r="L59" s="450">
        <f t="shared" si="29"/>
        <v>149260</v>
      </c>
    </row>
    <row r="60" spans="1:12" s="135" customFormat="1" ht="18" customHeight="1" x14ac:dyDescent="0.3">
      <c r="A60" s="114"/>
      <c r="B60" s="115"/>
      <c r="C60" s="108" t="s">
        <v>82</v>
      </c>
      <c r="D60" s="441">
        <v>9352</v>
      </c>
      <c r="E60" s="441">
        <v>11431</v>
      </c>
      <c r="F60" s="441">
        <f>D60+E60</f>
        <v>20783</v>
      </c>
      <c r="G60" s="441">
        <v>3220</v>
      </c>
      <c r="H60" s="441">
        <v>4474</v>
      </c>
      <c r="I60" s="441">
        <f t="shared" si="22"/>
        <v>7694</v>
      </c>
      <c r="J60" s="441">
        <f t="shared" ref="J60:K64" si="30">D60+G60</f>
        <v>12572</v>
      </c>
      <c r="K60" s="441">
        <f t="shared" si="30"/>
        <v>15905</v>
      </c>
      <c r="L60" s="449">
        <f>J60+K60</f>
        <v>28477</v>
      </c>
    </row>
    <row r="61" spans="1:12" s="135" customFormat="1" ht="18" customHeight="1" x14ac:dyDescent="0.3">
      <c r="A61" s="114"/>
      <c r="B61" s="115"/>
      <c r="C61" s="108" t="s">
        <v>81</v>
      </c>
      <c r="D61" s="441">
        <v>33656</v>
      </c>
      <c r="E61" s="441">
        <v>31816</v>
      </c>
      <c r="F61" s="441">
        <f>D61+E61</f>
        <v>65472</v>
      </c>
      <c r="G61" s="441">
        <v>18249</v>
      </c>
      <c r="H61" s="441">
        <v>23085</v>
      </c>
      <c r="I61" s="441">
        <f t="shared" si="22"/>
        <v>41334</v>
      </c>
      <c r="J61" s="441">
        <f t="shared" si="30"/>
        <v>51905</v>
      </c>
      <c r="K61" s="441">
        <f t="shared" si="30"/>
        <v>54901</v>
      </c>
      <c r="L61" s="449">
        <f>J61+K61</f>
        <v>106806</v>
      </c>
    </row>
    <row r="62" spans="1:12" s="135" customFormat="1" ht="18" customHeight="1" x14ac:dyDescent="0.3">
      <c r="A62" s="114"/>
      <c r="B62" s="115"/>
      <c r="C62" s="108" t="s">
        <v>83</v>
      </c>
      <c r="D62" s="441">
        <v>4145</v>
      </c>
      <c r="E62" s="441">
        <v>4337</v>
      </c>
      <c r="F62" s="441">
        <f>D62+E62</f>
        <v>8482</v>
      </c>
      <c r="G62" s="441">
        <v>2904</v>
      </c>
      <c r="H62" s="441">
        <v>2591</v>
      </c>
      <c r="I62" s="441">
        <f t="shared" si="22"/>
        <v>5495</v>
      </c>
      <c r="J62" s="441">
        <f t="shared" si="30"/>
        <v>7049</v>
      </c>
      <c r="K62" s="441">
        <f t="shared" si="30"/>
        <v>6928</v>
      </c>
      <c r="L62" s="449">
        <f>J62+K62</f>
        <v>13977</v>
      </c>
    </row>
    <row r="63" spans="1:12" s="119" customFormat="1" ht="42" customHeight="1" x14ac:dyDescent="0.3">
      <c r="A63" s="114"/>
      <c r="B63" s="530" t="s">
        <v>252</v>
      </c>
      <c r="C63" s="531"/>
      <c r="D63" s="443">
        <v>1607</v>
      </c>
      <c r="E63" s="443">
        <v>584</v>
      </c>
      <c r="F63" s="443">
        <f>D63+E63</f>
        <v>2191</v>
      </c>
      <c r="G63" s="443">
        <v>10</v>
      </c>
      <c r="H63" s="443">
        <v>3</v>
      </c>
      <c r="I63" s="443">
        <f t="shared" si="22"/>
        <v>13</v>
      </c>
      <c r="J63" s="443">
        <f t="shared" si="30"/>
        <v>1617</v>
      </c>
      <c r="K63" s="443">
        <f t="shared" si="30"/>
        <v>587</v>
      </c>
      <c r="L63" s="450">
        <f>J63+K63</f>
        <v>2204</v>
      </c>
    </row>
    <row r="64" spans="1:12" s="119" customFormat="1" ht="42" customHeight="1" x14ac:dyDescent="0.3">
      <c r="A64" s="114"/>
      <c r="B64" s="530" t="s">
        <v>260</v>
      </c>
      <c r="C64" s="531"/>
      <c r="D64" s="443">
        <v>9685</v>
      </c>
      <c r="E64" s="443">
        <v>7348</v>
      </c>
      <c r="F64" s="443">
        <f>D64+E64</f>
        <v>17033</v>
      </c>
      <c r="G64" s="443">
        <v>2343</v>
      </c>
      <c r="H64" s="443">
        <v>4343</v>
      </c>
      <c r="I64" s="443">
        <f t="shared" si="22"/>
        <v>6686</v>
      </c>
      <c r="J64" s="443">
        <f t="shared" si="30"/>
        <v>12028</v>
      </c>
      <c r="K64" s="443">
        <f t="shared" si="30"/>
        <v>11691</v>
      </c>
      <c r="L64" s="450">
        <f>J64+K64</f>
        <v>23719</v>
      </c>
    </row>
    <row r="65" spans="1:15" s="119" customFormat="1" ht="10.5" customHeight="1" x14ac:dyDescent="0.3">
      <c r="A65" s="114"/>
      <c r="B65" s="351"/>
      <c r="C65" s="353"/>
      <c r="D65" s="376"/>
      <c r="E65" s="376"/>
      <c r="F65" s="376"/>
      <c r="G65" s="376"/>
      <c r="H65" s="376"/>
      <c r="I65" s="376"/>
      <c r="J65" s="377"/>
      <c r="K65" s="376"/>
      <c r="L65" s="378"/>
    </row>
    <row r="66" spans="1:15" s="126" customFormat="1" ht="33" customHeight="1" thickBot="1" x14ac:dyDescent="0.3">
      <c r="A66" s="527" t="s">
        <v>84</v>
      </c>
      <c r="B66" s="528"/>
      <c r="C66" s="529"/>
      <c r="D66" s="142">
        <f>D37+D8+D6</f>
        <v>1659335</v>
      </c>
      <c r="E66" s="142">
        <f t="shared" ref="E66:L66" si="31">E37+E8+E6</f>
        <v>1438400</v>
      </c>
      <c r="F66" s="142">
        <f t="shared" si="31"/>
        <v>3097735</v>
      </c>
      <c r="G66" s="142">
        <f t="shared" si="31"/>
        <v>459843</v>
      </c>
      <c r="H66" s="142">
        <f t="shared" si="31"/>
        <v>664661</v>
      </c>
      <c r="I66" s="142">
        <f t="shared" si="31"/>
        <v>1124504</v>
      </c>
      <c r="J66" s="142">
        <f t="shared" si="31"/>
        <v>2119178</v>
      </c>
      <c r="K66" s="142">
        <f t="shared" si="31"/>
        <v>2103061</v>
      </c>
      <c r="L66" s="121">
        <f t="shared" si="31"/>
        <v>4222239</v>
      </c>
    </row>
    <row r="67" spans="1:15" s="119" customFormat="1" ht="0.75" hidden="1" customHeight="1" thickTop="1" thickBot="1" x14ac:dyDescent="0.35">
      <c r="A67" s="143"/>
      <c r="B67" s="144"/>
      <c r="C67" s="145"/>
      <c r="D67" s="146"/>
      <c r="E67" s="146"/>
      <c r="F67" s="146"/>
      <c r="G67" s="147"/>
      <c r="H67" s="147"/>
      <c r="I67" s="147"/>
      <c r="J67" s="147"/>
      <c r="K67" s="147"/>
      <c r="L67" s="148"/>
    </row>
    <row r="68" spans="1:15" s="149" customFormat="1" ht="30" customHeight="1" thickTop="1" x14ac:dyDescent="0.3">
      <c r="A68" s="535" t="s">
        <v>253</v>
      </c>
      <c r="B68" s="535"/>
      <c r="C68" s="535"/>
      <c r="D68" s="535"/>
      <c r="E68" s="535"/>
      <c r="F68" s="535"/>
      <c r="G68" s="535"/>
      <c r="H68" s="535"/>
      <c r="I68" s="535"/>
      <c r="J68" s="535"/>
      <c r="K68" s="535"/>
      <c r="L68" s="535"/>
    </row>
    <row r="69" spans="1:15" s="149" customFormat="1" ht="18.75" customHeight="1" x14ac:dyDescent="0.3">
      <c r="A69" s="150"/>
      <c r="B69" s="123"/>
      <c r="C69" s="123"/>
      <c r="D69" s="123"/>
      <c r="E69" s="123"/>
      <c r="F69" s="123"/>
      <c r="G69" s="123"/>
      <c r="H69" s="123"/>
      <c r="I69" s="123"/>
      <c r="J69" s="123"/>
      <c r="K69" s="123"/>
      <c r="L69" s="123"/>
    </row>
    <row r="70" spans="1:15" s="149" customFormat="1" ht="18.75" customHeight="1" x14ac:dyDescent="0.3">
      <c r="A70" s="150"/>
      <c r="B70" s="123"/>
      <c r="C70" s="123"/>
      <c r="D70" s="123"/>
      <c r="E70" s="123"/>
      <c r="F70" s="123"/>
      <c r="G70" s="123"/>
      <c r="H70" s="123"/>
      <c r="I70" s="123"/>
      <c r="J70" s="123"/>
      <c r="K70" s="123"/>
      <c r="L70" s="123"/>
    </row>
    <row r="71" spans="1:15" s="105" customFormat="1" ht="21" customHeight="1" x14ac:dyDescent="0.3">
      <c r="A71" s="150"/>
      <c r="B71" s="123"/>
      <c r="C71" s="123"/>
      <c r="D71" s="123"/>
      <c r="E71" s="123"/>
      <c r="F71" s="123"/>
      <c r="G71" s="123"/>
      <c r="H71" s="123"/>
      <c r="I71" s="123"/>
      <c r="J71" s="123"/>
      <c r="K71" s="123"/>
      <c r="L71" s="123"/>
    </row>
    <row r="72" spans="1:15" s="105" customFormat="1" ht="21" customHeight="1" x14ac:dyDescent="0.3">
      <c r="A72" s="150"/>
      <c r="B72" s="123"/>
      <c r="C72" s="123"/>
      <c r="D72" s="123"/>
      <c r="E72" s="123"/>
      <c r="F72" s="123"/>
      <c r="G72" s="123"/>
      <c r="H72" s="123"/>
      <c r="I72" s="123"/>
      <c r="J72" s="123"/>
      <c r="K72" s="123"/>
      <c r="L72" s="123"/>
    </row>
    <row r="73" spans="1:15" s="105" customFormat="1" ht="21" customHeight="1" x14ac:dyDescent="0.3">
      <c r="A73" s="150"/>
      <c r="B73" s="123"/>
      <c r="C73" s="123"/>
      <c r="D73" s="123"/>
      <c r="E73" s="123"/>
      <c r="F73" s="123"/>
      <c r="G73" s="123"/>
      <c r="H73" s="123"/>
      <c r="I73" s="123"/>
      <c r="J73" s="123"/>
      <c r="K73" s="123"/>
      <c r="L73" s="123"/>
    </row>
    <row r="75" spans="1:15" x14ac:dyDescent="0.3">
      <c r="M75" s="97"/>
      <c r="N75" s="97"/>
      <c r="O75" s="97"/>
    </row>
    <row r="76" spans="1:15" x14ac:dyDescent="0.3">
      <c r="M76" s="97"/>
      <c r="N76" s="97"/>
      <c r="O76" s="97"/>
    </row>
    <row r="77" spans="1:15" x14ac:dyDescent="0.3">
      <c r="M77" s="97"/>
      <c r="N77" s="97"/>
      <c r="O77" s="97"/>
    </row>
    <row r="78" spans="1:15" x14ac:dyDescent="0.3">
      <c r="M78" s="97"/>
      <c r="N78" s="97"/>
      <c r="O78" s="97"/>
    </row>
    <row r="79" spans="1:15" x14ac:dyDescent="0.3">
      <c r="M79" s="97"/>
      <c r="N79" s="97"/>
      <c r="O79" s="97"/>
    </row>
    <row r="80" spans="1:15" x14ac:dyDescent="0.3">
      <c r="M80" s="97"/>
      <c r="N80" s="97"/>
      <c r="O80" s="97"/>
    </row>
  </sheetData>
  <mergeCells count="9">
    <mergeCell ref="A68:L68"/>
    <mergeCell ref="A1:L1"/>
    <mergeCell ref="A4:C5"/>
    <mergeCell ref="D4:F4"/>
    <mergeCell ref="A66:C66"/>
    <mergeCell ref="B36:C36"/>
    <mergeCell ref="B63:C63"/>
    <mergeCell ref="A37:C37"/>
    <mergeCell ref="B64:C64"/>
  </mergeCells>
  <printOptions horizontalCentered="1"/>
  <pageMargins left="0.59055118110236227" right="0.59055118110236227" top="0.6692913385826772" bottom="0.59055118110236227" header="0.51181102362204722" footer="0.51181102362204722"/>
  <pageSetup paperSize="9" scale="66" fitToHeight="2" orientation="landscape" r:id="rId1"/>
  <headerFooter alignWithMargins="0"/>
  <rowBreaks count="1" manualBreakCount="1">
    <brk id="3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81"/>
  <sheetViews>
    <sheetView view="pageBreakPreview" topLeftCell="E1" zoomScale="74" zoomScaleNormal="100" zoomScaleSheetLayoutView="74" workbookViewId="0">
      <selection sqref="A1:L1"/>
    </sheetView>
  </sheetViews>
  <sheetFormatPr defaultColWidth="8.88671875" defaultRowHeight="13.8" x14ac:dyDescent="0.3"/>
  <cols>
    <col min="1" max="1" width="5.109375" style="150" customWidth="1"/>
    <col min="2" max="2" width="76" style="123" customWidth="1"/>
    <col min="3" max="6" width="14.6640625" style="123" customWidth="1"/>
    <col min="7" max="7" width="15.33203125" style="123" customWidth="1"/>
    <col min="8" max="10" width="14.6640625" style="123" customWidth="1"/>
    <col min="11" max="11" width="15.33203125" style="123" customWidth="1"/>
    <col min="12" max="12" width="14.6640625" style="123" customWidth="1"/>
    <col min="13" max="13" width="10.33203125" style="123" customWidth="1"/>
    <col min="14" max="15" width="8.88671875" style="123" customWidth="1"/>
    <col min="16" max="250" width="8.88671875" style="97" customWidth="1"/>
    <col min="251" max="16384" width="8.88671875" style="97"/>
  </cols>
  <sheetData>
    <row r="1" spans="1:15" s="151" customFormat="1" ht="35.1" customHeight="1" x14ac:dyDescent="0.4">
      <c r="A1" s="537" t="str">
        <f>"Répartition des travailleurs par secteur, statut et branche d'activité au "&amp;Feuil1!A7&amp;" "&amp;Feuil1!A8&amp;" "</f>
        <v xml:space="preserve">Répartition des travailleurs par secteur, statut et branche d'activité au 31 décembre 2022 </v>
      </c>
      <c r="B1" s="538"/>
      <c r="C1" s="538"/>
      <c r="D1" s="538"/>
      <c r="E1" s="538"/>
      <c r="F1" s="538"/>
      <c r="G1" s="538"/>
      <c r="H1" s="538"/>
      <c r="I1" s="538"/>
      <c r="J1" s="538"/>
      <c r="K1" s="538"/>
      <c r="L1" s="538"/>
    </row>
    <row r="2" spans="1:15" s="82" customFormat="1" ht="24.6" customHeight="1" x14ac:dyDescent="0.4">
      <c r="A2" s="152"/>
      <c r="B2" s="153"/>
      <c r="C2" s="153"/>
      <c r="D2" s="153"/>
      <c r="E2" s="153"/>
      <c r="F2" s="153"/>
      <c r="G2" s="153"/>
      <c r="H2" s="153"/>
      <c r="I2" s="153"/>
      <c r="J2" s="153"/>
      <c r="K2" s="153"/>
      <c r="L2" s="153"/>
    </row>
    <row r="3" spans="1:15" s="88" customFormat="1" ht="26.25" customHeight="1" thickBot="1" x14ac:dyDescent="0.4">
      <c r="A3" s="154" t="s">
        <v>86</v>
      </c>
      <c r="B3" s="84"/>
      <c r="C3" s="85"/>
      <c r="D3" s="86"/>
      <c r="E3" s="86"/>
      <c r="F3" s="86"/>
      <c r="G3" s="86"/>
      <c r="H3" s="86"/>
      <c r="I3" s="86"/>
      <c r="J3" s="86"/>
      <c r="K3" s="86"/>
      <c r="L3" s="86"/>
    </row>
    <row r="4" spans="1:15" ht="25.2" customHeight="1" x14ac:dyDescent="0.3">
      <c r="A4" s="539" t="s">
        <v>87</v>
      </c>
      <c r="B4" s="540"/>
      <c r="C4" s="543" t="s">
        <v>28</v>
      </c>
      <c r="D4" s="544"/>
      <c r="E4" s="545"/>
      <c r="F4" s="546" t="s">
        <v>12</v>
      </c>
      <c r="G4" s="547"/>
      <c r="H4" s="547"/>
      <c r="I4" s="547"/>
      <c r="J4" s="544" t="s">
        <v>33</v>
      </c>
      <c r="K4" s="544"/>
      <c r="L4" s="544"/>
      <c r="M4" s="548"/>
      <c r="N4" s="97"/>
      <c r="O4" s="97"/>
    </row>
    <row r="5" spans="1:15" ht="40.200000000000003" customHeight="1" x14ac:dyDescent="0.3">
      <c r="A5" s="541"/>
      <c r="B5" s="542"/>
      <c r="C5" s="160" t="s">
        <v>5</v>
      </c>
      <c r="D5" s="160" t="s">
        <v>6</v>
      </c>
      <c r="E5" s="160" t="s">
        <v>255</v>
      </c>
      <c r="F5" s="160" t="s">
        <v>5</v>
      </c>
      <c r="G5" s="160" t="s">
        <v>6</v>
      </c>
      <c r="H5" s="160" t="s">
        <v>7</v>
      </c>
      <c r="I5" s="160" t="s">
        <v>11</v>
      </c>
      <c r="J5" s="160" t="s">
        <v>5</v>
      </c>
      <c r="K5" s="160" t="s">
        <v>6</v>
      </c>
      <c r="L5" s="160" t="s">
        <v>7</v>
      </c>
      <c r="M5" s="161" t="s">
        <v>11</v>
      </c>
      <c r="N5" s="97"/>
      <c r="O5" s="97"/>
    </row>
    <row r="6" spans="1:15" s="105" customFormat="1" ht="25.5" customHeight="1" x14ac:dyDescent="0.3">
      <c r="A6" s="162" t="s">
        <v>88</v>
      </c>
      <c r="B6" s="163" t="s">
        <v>89</v>
      </c>
      <c r="C6" s="164">
        <f>SUM(C7:C9)</f>
        <v>15771</v>
      </c>
      <c r="D6" s="164">
        <f t="shared" ref="D6:G6" si="0">SUM(D7:D9)</f>
        <v>2469</v>
      </c>
      <c r="E6" s="164">
        <f t="shared" si="0"/>
        <v>18240</v>
      </c>
      <c r="F6" s="164">
        <f t="shared" si="0"/>
        <v>0</v>
      </c>
      <c r="G6" s="164">
        <f t="shared" si="0"/>
        <v>1</v>
      </c>
      <c r="H6" s="164">
        <f>SUM(H7:H9)</f>
        <v>0</v>
      </c>
      <c r="I6" s="164">
        <f t="shared" ref="I6:M6" si="1">SUM(I7:I9)</f>
        <v>1</v>
      </c>
      <c r="J6" s="164">
        <f t="shared" si="1"/>
        <v>15771</v>
      </c>
      <c r="K6" s="164">
        <f t="shared" si="1"/>
        <v>2470</v>
      </c>
      <c r="L6" s="164">
        <f>SUM(L7:L9)</f>
        <v>0</v>
      </c>
      <c r="M6" s="165">
        <f t="shared" si="1"/>
        <v>18241</v>
      </c>
    </row>
    <row r="7" spans="1:15" s="149" customFormat="1" ht="21" customHeight="1" x14ac:dyDescent="0.3">
      <c r="A7" s="162"/>
      <c r="B7" s="166" t="s">
        <v>90</v>
      </c>
      <c r="C7" s="167">
        <v>15029</v>
      </c>
      <c r="D7" s="167">
        <v>2312</v>
      </c>
      <c r="E7" s="167">
        <f>C7+D7</f>
        <v>17341</v>
      </c>
      <c r="F7" s="167">
        <v>0</v>
      </c>
      <c r="G7" s="167">
        <v>0</v>
      </c>
      <c r="H7" s="167">
        <v>0</v>
      </c>
      <c r="I7" s="167">
        <f>F7+G7+H7</f>
        <v>0</v>
      </c>
      <c r="J7" s="167">
        <f t="shared" ref="J7:K10" si="2">SUM(C7,F7)</f>
        <v>15029</v>
      </c>
      <c r="K7" s="167">
        <f t="shared" si="2"/>
        <v>2312</v>
      </c>
      <c r="L7" s="167">
        <f>SUM(H7)</f>
        <v>0</v>
      </c>
      <c r="M7" s="168">
        <f>E7+I7</f>
        <v>17341</v>
      </c>
    </row>
    <row r="8" spans="1:15" s="149" customFormat="1" ht="21" customHeight="1" x14ac:dyDescent="0.3">
      <c r="A8" s="162"/>
      <c r="B8" s="166" t="s">
        <v>91</v>
      </c>
      <c r="C8" s="167">
        <v>649</v>
      </c>
      <c r="D8" s="167">
        <v>127</v>
      </c>
      <c r="E8" s="167">
        <f t="shared" ref="E8:E10" si="3">C8+D8</f>
        <v>776</v>
      </c>
      <c r="F8" s="167">
        <v>0</v>
      </c>
      <c r="G8" s="167">
        <v>1</v>
      </c>
      <c r="H8" s="167">
        <v>0</v>
      </c>
      <c r="I8" s="167">
        <f>F8+G8+H8</f>
        <v>1</v>
      </c>
      <c r="J8" s="167">
        <f t="shared" si="2"/>
        <v>649</v>
      </c>
      <c r="K8" s="167">
        <f t="shared" si="2"/>
        <v>128</v>
      </c>
      <c r="L8" s="167">
        <f>SUM(H8)</f>
        <v>0</v>
      </c>
      <c r="M8" s="168">
        <f t="shared" ref="M8:M10" si="4">E8+I8</f>
        <v>777</v>
      </c>
    </row>
    <row r="9" spans="1:15" s="105" customFormat="1" ht="21" customHeight="1" x14ac:dyDescent="0.3">
      <c r="A9" s="162"/>
      <c r="B9" s="166" t="s">
        <v>92</v>
      </c>
      <c r="C9" s="167">
        <v>93</v>
      </c>
      <c r="D9" s="167">
        <v>30</v>
      </c>
      <c r="E9" s="167">
        <f t="shared" si="3"/>
        <v>123</v>
      </c>
      <c r="F9" s="167">
        <v>0</v>
      </c>
      <c r="G9" s="167">
        <v>0</v>
      </c>
      <c r="H9" s="167">
        <v>0</v>
      </c>
      <c r="I9" s="167">
        <f>F9+G9+H9</f>
        <v>0</v>
      </c>
      <c r="J9" s="167">
        <f t="shared" si="2"/>
        <v>93</v>
      </c>
      <c r="K9" s="167">
        <f t="shared" si="2"/>
        <v>30</v>
      </c>
      <c r="L9" s="167">
        <f>SUM(H9)</f>
        <v>0</v>
      </c>
      <c r="M9" s="168">
        <f t="shared" si="4"/>
        <v>123</v>
      </c>
    </row>
    <row r="10" spans="1:15" s="105" customFormat="1" ht="25.5" customHeight="1" x14ac:dyDescent="0.3">
      <c r="A10" s="162" t="s">
        <v>93</v>
      </c>
      <c r="B10" s="163" t="s">
        <v>94</v>
      </c>
      <c r="C10" s="169">
        <v>1617</v>
      </c>
      <c r="D10" s="169">
        <v>697</v>
      </c>
      <c r="E10" s="169">
        <f t="shared" si="3"/>
        <v>2314</v>
      </c>
      <c r="F10" s="169">
        <v>0</v>
      </c>
      <c r="G10" s="169">
        <v>0</v>
      </c>
      <c r="H10" s="169">
        <v>0</v>
      </c>
      <c r="I10" s="169">
        <f>F10+G10+H10</f>
        <v>0</v>
      </c>
      <c r="J10" s="169">
        <f t="shared" si="2"/>
        <v>1617</v>
      </c>
      <c r="K10" s="169">
        <f t="shared" si="2"/>
        <v>697</v>
      </c>
      <c r="L10" s="169">
        <f>SUM(H10)</f>
        <v>0</v>
      </c>
      <c r="M10" s="170">
        <f t="shared" si="4"/>
        <v>2314</v>
      </c>
    </row>
    <row r="11" spans="1:15" s="149" customFormat="1" ht="25.5" customHeight="1" x14ac:dyDescent="0.3">
      <c r="A11" s="162" t="s">
        <v>95</v>
      </c>
      <c r="B11" s="163" t="s">
        <v>96</v>
      </c>
      <c r="C11" s="169">
        <f>SUM(C12:C30)</f>
        <v>288651</v>
      </c>
      <c r="D11" s="169">
        <f t="shared" ref="D11:G11" si="5">SUM(D12:D30)</f>
        <v>197473</v>
      </c>
      <c r="E11" s="169">
        <f t="shared" si="5"/>
        <v>486124</v>
      </c>
      <c r="F11" s="169">
        <f t="shared" si="5"/>
        <v>90</v>
      </c>
      <c r="G11" s="169">
        <f t="shared" si="5"/>
        <v>237</v>
      </c>
      <c r="H11" s="169">
        <f>SUM(H12:H30)</f>
        <v>2733</v>
      </c>
      <c r="I11" s="169">
        <f t="shared" ref="I11" si="6">SUM(I12:I30)</f>
        <v>3060</v>
      </c>
      <c r="J11" s="169">
        <f>SUM(J12:J30)</f>
        <v>288741</v>
      </c>
      <c r="K11" s="169">
        <f>SUM(K12:K30)</f>
        <v>197710</v>
      </c>
      <c r="L11" s="169">
        <f>SUM(L12:L30)</f>
        <v>2733</v>
      </c>
      <c r="M11" s="170">
        <f t="shared" ref="M11" si="7">SUM(M12:M30)</f>
        <v>489184</v>
      </c>
    </row>
    <row r="12" spans="1:15" s="149" customFormat="1" ht="21" customHeight="1" x14ac:dyDescent="0.3">
      <c r="A12" s="171"/>
      <c r="B12" s="172" t="s">
        <v>97</v>
      </c>
      <c r="C12" s="167">
        <v>67323</v>
      </c>
      <c r="D12" s="167">
        <v>33612</v>
      </c>
      <c r="E12" s="167">
        <f t="shared" ref="E12:E31" si="8">C12+D12</f>
        <v>100935</v>
      </c>
      <c r="F12" s="167">
        <v>17</v>
      </c>
      <c r="G12" s="167">
        <v>5</v>
      </c>
      <c r="H12" s="167">
        <v>0</v>
      </c>
      <c r="I12" s="167">
        <f>F12+G12+H12</f>
        <v>22</v>
      </c>
      <c r="J12" s="167">
        <f t="shared" ref="J12:K75" si="9">SUM(C12,F12)</f>
        <v>67340</v>
      </c>
      <c r="K12" s="167">
        <f t="shared" si="9"/>
        <v>33617</v>
      </c>
      <c r="L12" s="167">
        <f t="shared" ref="L12:L75" si="10">SUM(H12)</f>
        <v>0</v>
      </c>
      <c r="M12" s="168">
        <f t="shared" ref="M12:M44" si="11">E12+I12</f>
        <v>100957</v>
      </c>
    </row>
    <row r="13" spans="1:15" s="105" customFormat="1" ht="21" customHeight="1" x14ac:dyDescent="0.3">
      <c r="A13" s="171"/>
      <c r="B13" s="172" t="s">
        <v>98</v>
      </c>
      <c r="C13" s="167">
        <v>14727</v>
      </c>
      <c r="D13" s="167">
        <v>5648</v>
      </c>
      <c r="E13" s="167">
        <f t="shared" si="8"/>
        <v>20375</v>
      </c>
      <c r="F13" s="167">
        <v>0</v>
      </c>
      <c r="G13" s="167">
        <v>0</v>
      </c>
      <c r="H13" s="167">
        <v>0</v>
      </c>
      <c r="I13" s="167">
        <f t="shared" ref="I13:I30" si="12">F13+G13+H13</f>
        <v>0</v>
      </c>
      <c r="J13" s="167">
        <f t="shared" si="9"/>
        <v>14727</v>
      </c>
      <c r="K13" s="167">
        <f t="shared" si="9"/>
        <v>5648</v>
      </c>
      <c r="L13" s="167">
        <f t="shared" si="10"/>
        <v>0</v>
      </c>
      <c r="M13" s="168">
        <f t="shared" si="11"/>
        <v>20375</v>
      </c>
      <c r="N13" s="117"/>
    </row>
    <row r="14" spans="1:15" s="105" customFormat="1" ht="21" customHeight="1" x14ac:dyDescent="0.3">
      <c r="A14" s="171"/>
      <c r="B14" s="172" t="s">
        <v>99</v>
      </c>
      <c r="C14" s="167">
        <v>7094</v>
      </c>
      <c r="D14" s="167">
        <v>2604</v>
      </c>
      <c r="E14" s="167">
        <f t="shared" si="8"/>
        <v>9698</v>
      </c>
      <c r="F14" s="167">
        <v>0</v>
      </c>
      <c r="G14" s="167">
        <v>0</v>
      </c>
      <c r="H14" s="167">
        <v>0</v>
      </c>
      <c r="I14" s="167">
        <f t="shared" si="12"/>
        <v>0</v>
      </c>
      <c r="J14" s="167">
        <f t="shared" si="9"/>
        <v>7094</v>
      </c>
      <c r="K14" s="167">
        <f t="shared" si="9"/>
        <v>2604</v>
      </c>
      <c r="L14" s="167">
        <f t="shared" si="10"/>
        <v>0</v>
      </c>
      <c r="M14" s="168">
        <f t="shared" si="11"/>
        <v>9698</v>
      </c>
    </row>
    <row r="15" spans="1:15" s="173" customFormat="1" ht="21" customHeight="1" x14ac:dyDescent="0.3">
      <c r="A15" s="171"/>
      <c r="B15" s="172" t="s">
        <v>100</v>
      </c>
      <c r="C15" s="167">
        <v>8451</v>
      </c>
      <c r="D15" s="167">
        <v>3357</v>
      </c>
      <c r="E15" s="167">
        <f t="shared" si="8"/>
        <v>11808</v>
      </c>
      <c r="F15" s="167">
        <v>0</v>
      </c>
      <c r="G15" s="167">
        <v>0</v>
      </c>
      <c r="H15" s="167">
        <v>0</v>
      </c>
      <c r="I15" s="167">
        <f t="shared" si="12"/>
        <v>0</v>
      </c>
      <c r="J15" s="167">
        <f t="shared" si="9"/>
        <v>8451</v>
      </c>
      <c r="K15" s="167">
        <f t="shared" si="9"/>
        <v>3357</v>
      </c>
      <c r="L15" s="167">
        <f t="shared" si="10"/>
        <v>0</v>
      </c>
      <c r="M15" s="168">
        <f t="shared" si="11"/>
        <v>11808</v>
      </c>
    </row>
    <row r="16" spans="1:15" s="173" customFormat="1" ht="21" customHeight="1" x14ac:dyDescent="0.3">
      <c r="A16" s="171"/>
      <c r="B16" s="172" t="s">
        <v>101</v>
      </c>
      <c r="C16" s="167">
        <v>4989</v>
      </c>
      <c r="D16" s="167">
        <v>3453</v>
      </c>
      <c r="E16" s="167">
        <f t="shared" si="8"/>
        <v>8442</v>
      </c>
      <c r="F16" s="167">
        <v>0</v>
      </c>
      <c r="G16" s="167">
        <v>0</v>
      </c>
      <c r="H16" s="167">
        <v>0</v>
      </c>
      <c r="I16" s="167">
        <f t="shared" si="12"/>
        <v>0</v>
      </c>
      <c r="J16" s="167">
        <f t="shared" si="9"/>
        <v>4989</v>
      </c>
      <c r="K16" s="167">
        <f t="shared" si="9"/>
        <v>3453</v>
      </c>
      <c r="L16" s="167">
        <f t="shared" si="10"/>
        <v>0</v>
      </c>
      <c r="M16" s="168">
        <f t="shared" si="11"/>
        <v>8442</v>
      </c>
    </row>
    <row r="17" spans="1:15" s="118" customFormat="1" ht="21" customHeight="1" x14ac:dyDescent="0.3">
      <c r="A17" s="171"/>
      <c r="B17" s="172" t="s">
        <v>102</v>
      </c>
      <c r="C17" s="167">
        <v>660</v>
      </c>
      <c r="D17" s="167">
        <v>2498</v>
      </c>
      <c r="E17" s="167">
        <f t="shared" si="8"/>
        <v>3158</v>
      </c>
      <c r="F17" s="167">
        <v>0</v>
      </c>
      <c r="G17" s="167">
        <v>0</v>
      </c>
      <c r="H17" s="167">
        <v>0</v>
      </c>
      <c r="I17" s="167">
        <f t="shared" si="12"/>
        <v>0</v>
      </c>
      <c r="J17" s="167">
        <f t="shared" si="9"/>
        <v>660</v>
      </c>
      <c r="K17" s="167">
        <f t="shared" si="9"/>
        <v>2498</v>
      </c>
      <c r="L17" s="167">
        <f t="shared" si="10"/>
        <v>0</v>
      </c>
      <c r="M17" s="168">
        <f t="shared" si="11"/>
        <v>3158</v>
      </c>
    </row>
    <row r="18" spans="1:15" s="173" customFormat="1" ht="21" customHeight="1" x14ac:dyDescent="0.3">
      <c r="A18" s="171"/>
      <c r="B18" s="172" t="s">
        <v>103</v>
      </c>
      <c r="C18" s="167">
        <v>17586</v>
      </c>
      <c r="D18" s="167">
        <v>25769</v>
      </c>
      <c r="E18" s="167">
        <f t="shared" si="8"/>
        <v>43355</v>
      </c>
      <c r="F18" s="167">
        <v>0</v>
      </c>
      <c r="G18" s="167">
        <v>0</v>
      </c>
      <c r="H18" s="167">
        <v>0</v>
      </c>
      <c r="I18" s="167">
        <f t="shared" si="12"/>
        <v>0</v>
      </c>
      <c r="J18" s="167">
        <f t="shared" si="9"/>
        <v>17586</v>
      </c>
      <c r="K18" s="167">
        <f t="shared" si="9"/>
        <v>25769</v>
      </c>
      <c r="L18" s="167">
        <f t="shared" si="10"/>
        <v>0</v>
      </c>
      <c r="M18" s="168">
        <f t="shared" si="11"/>
        <v>43355</v>
      </c>
    </row>
    <row r="19" spans="1:15" s="118" customFormat="1" ht="21" customHeight="1" x14ac:dyDescent="0.3">
      <c r="A19" s="171"/>
      <c r="B19" s="172" t="s">
        <v>104</v>
      </c>
      <c r="C19" s="167">
        <v>8140</v>
      </c>
      <c r="D19" s="167">
        <v>27139</v>
      </c>
      <c r="E19" s="167">
        <f t="shared" si="8"/>
        <v>35279</v>
      </c>
      <c r="F19" s="167">
        <v>0</v>
      </c>
      <c r="G19" s="167">
        <v>0</v>
      </c>
      <c r="H19" s="167">
        <v>0</v>
      </c>
      <c r="I19" s="167">
        <f t="shared" si="12"/>
        <v>0</v>
      </c>
      <c r="J19" s="167">
        <f t="shared" si="9"/>
        <v>8140</v>
      </c>
      <c r="K19" s="167">
        <f t="shared" si="9"/>
        <v>27139</v>
      </c>
      <c r="L19" s="167">
        <f t="shared" si="10"/>
        <v>0</v>
      </c>
      <c r="M19" s="168">
        <f t="shared" si="11"/>
        <v>35279</v>
      </c>
    </row>
    <row r="20" spans="1:15" s="173" customFormat="1" ht="21" customHeight="1" x14ac:dyDescent="0.3">
      <c r="A20" s="171"/>
      <c r="B20" s="172" t="s">
        <v>105</v>
      </c>
      <c r="C20" s="167">
        <v>13592</v>
      </c>
      <c r="D20" s="167">
        <v>7797</v>
      </c>
      <c r="E20" s="167">
        <f t="shared" si="8"/>
        <v>21389</v>
      </c>
      <c r="F20" s="167">
        <v>0</v>
      </c>
      <c r="G20" s="167">
        <v>0</v>
      </c>
      <c r="H20" s="167">
        <v>0</v>
      </c>
      <c r="I20" s="167">
        <f t="shared" si="12"/>
        <v>0</v>
      </c>
      <c r="J20" s="167">
        <f t="shared" si="9"/>
        <v>13592</v>
      </c>
      <c r="K20" s="167">
        <f t="shared" si="9"/>
        <v>7797</v>
      </c>
      <c r="L20" s="167">
        <f t="shared" si="10"/>
        <v>0</v>
      </c>
      <c r="M20" s="168">
        <f t="shared" si="11"/>
        <v>21389</v>
      </c>
    </row>
    <row r="21" spans="1:15" s="118" customFormat="1" ht="21" customHeight="1" x14ac:dyDescent="0.3">
      <c r="A21" s="171"/>
      <c r="B21" s="172" t="s">
        <v>106</v>
      </c>
      <c r="C21" s="167">
        <v>18887</v>
      </c>
      <c r="D21" s="167">
        <v>8469</v>
      </c>
      <c r="E21" s="167">
        <f t="shared" si="8"/>
        <v>27356</v>
      </c>
      <c r="F21" s="167">
        <v>0</v>
      </c>
      <c r="G21" s="167">
        <v>0</v>
      </c>
      <c r="H21" s="167">
        <v>0</v>
      </c>
      <c r="I21" s="167">
        <f t="shared" si="12"/>
        <v>0</v>
      </c>
      <c r="J21" s="167">
        <f t="shared" si="9"/>
        <v>18887</v>
      </c>
      <c r="K21" s="167">
        <f t="shared" si="9"/>
        <v>8469</v>
      </c>
      <c r="L21" s="167">
        <f t="shared" si="10"/>
        <v>0</v>
      </c>
      <c r="M21" s="168">
        <f t="shared" si="11"/>
        <v>27356</v>
      </c>
    </row>
    <row r="22" spans="1:15" s="118" customFormat="1" ht="21" customHeight="1" x14ac:dyDescent="0.3">
      <c r="A22" s="171"/>
      <c r="B22" s="172" t="s">
        <v>107</v>
      </c>
      <c r="C22" s="167">
        <v>14978</v>
      </c>
      <c r="D22" s="167">
        <v>8812</v>
      </c>
      <c r="E22" s="167">
        <f t="shared" si="8"/>
        <v>23790</v>
      </c>
      <c r="F22" s="167">
        <v>0</v>
      </c>
      <c r="G22" s="167">
        <v>0</v>
      </c>
      <c r="H22" s="167">
        <v>0</v>
      </c>
      <c r="I22" s="167">
        <f t="shared" si="12"/>
        <v>0</v>
      </c>
      <c r="J22" s="167">
        <f t="shared" si="9"/>
        <v>14978</v>
      </c>
      <c r="K22" s="167">
        <f t="shared" si="9"/>
        <v>8812</v>
      </c>
      <c r="L22" s="167">
        <f t="shared" si="10"/>
        <v>0</v>
      </c>
      <c r="M22" s="168">
        <f t="shared" si="11"/>
        <v>23790</v>
      </c>
    </row>
    <row r="23" spans="1:15" s="173" customFormat="1" ht="21" customHeight="1" x14ac:dyDescent="0.3">
      <c r="A23" s="171"/>
      <c r="B23" s="172" t="s">
        <v>108</v>
      </c>
      <c r="C23" s="167">
        <v>38462</v>
      </c>
      <c r="D23" s="167">
        <v>17527</v>
      </c>
      <c r="E23" s="167">
        <f t="shared" si="8"/>
        <v>55989</v>
      </c>
      <c r="F23" s="167">
        <v>0</v>
      </c>
      <c r="G23" s="167">
        <v>0</v>
      </c>
      <c r="H23" s="167">
        <v>0</v>
      </c>
      <c r="I23" s="167">
        <f t="shared" si="12"/>
        <v>0</v>
      </c>
      <c r="J23" s="167">
        <f t="shared" si="9"/>
        <v>38462</v>
      </c>
      <c r="K23" s="167">
        <f t="shared" si="9"/>
        <v>17527</v>
      </c>
      <c r="L23" s="167">
        <f t="shared" si="10"/>
        <v>0</v>
      </c>
      <c r="M23" s="168">
        <f t="shared" si="11"/>
        <v>55989</v>
      </c>
    </row>
    <row r="24" spans="1:15" s="118" customFormat="1" ht="21" customHeight="1" x14ac:dyDescent="0.3">
      <c r="A24" s="171"/>
      <c r="B24" s="172" t="s">
        <v>109</v>
      </c>
      <c r="C24" s="167">
        <v>3391</v>
      </c>
      <c r="D24" s="167">
        <v>8779</v>
      </c>
      <c r="E24" s="167">
        <f t="shared" si="8"/>
        <v>12170</v>
      </c>
      <c r="F24" s="167">
        <v>0</v>
      </c>
      <c r="G24" s="167">
        <v>0</v>
      </c>
      <c r="H24" s="167">
        <v>0</v>
      </c>
      <c r="I24" s="167">
        <f t="shared" si="12"/>
        <v>0</v>
      </c>
      <c r="J24" s="167">
        <f t="shared" si="9"/>
        <v>3391</v>
      </c>
      <c r="K24" s="167">
        <f t="shared" si="9"/>
        <v>8779</v>
      </c>
      <c r="L24" s="167">
        <f t="shared" si="10"/>
        <v>0</v>
      </c>
      <c r="M24" s="168">
        <f t="shared" si="11"/>
        <v>12170</v>
      </c>
    </row>
    <row r="25" spans="1:15" s="118" customFormat="1" ht="21" customHeight="1" x14ac:dyDescent="0.3">
      <c r="A25" s="171"/>
      <c r="B25" s="172" t="s">
        <v>110</v>
      </c>
      <c r="C25" s="167">
        <v>6236</v>
      </c>
      <c r="D25" s="167">
        <v>5674</v>
      </c>
      <c r="E25" s="167">
        <f t="shared" si="8"/>
        <v>11910</v>
      </c>
      <c r="F25" s="167">
        <v>0</v>
      </c>
      <c r="G25" s="167">
        <v>0</v>
      </c>
      <c r="H25" s="167">
        <v>0</v>
      </c>
      <c r="I25" s="167">
        <f t="shared" si="12"/>
        <v>0</v>
      </c>
      <c r="J25" s="167">
        <f t="shared" si="9"/>
        <v>6236</v>
      </c>
      <c r="K25" s="167">
        <f t="shared" si="9"/>
        <v>5674</v>
      </c>
      <c r="L25" s="167">
        <f t="shared" si="10"/>
        <v>0</v>
      </c>
      <c r="M25" s="168">
        <f t="shared" si="11"/>
        <v>11910</v>
      </c>
    </row>
    <row r="26" spans="1:15" s="118" customFormat="1" ht="21" customHeight="1" x14ac:dyDescent="0.3">
      <c r="A26" s="171"/>
      <c r="B26" s="172" t="s">
        <v>111</v>
      </c>
      <c r="C26" s="167">
        <v>19144</v>
      </c>
      <c r="D26" s="167">
        <v>13589</v>
      </c>
      <c r="E26" s="167">
        <f t="shared" si="8"/>
        <v>32733</v>
      </c>
      <c r="F26" s="167">
        <v>0</v>
      </c>
      <c r="G26" s="167">
        <v>0</v>
      </c>
      <c r="H26" s="167">
        <v>0</v>
      </c>
      <c r="I26" s="167">
        <f t="shared" si="12"/>
        <v>0</v>
      </c>
      <c r="J26" s="167">
        <f t="shared" si="9"/>
        <v>19144</v>
      </c>
      <c r="K26" s="167">
        <f t="shared" si="9"/>
        <v>13589</v>
      </c>
      <c r="L26" s="167">
        <f t="shared" si="10"/>
        <v>0</v>
      </c>
      <c r="M26" s="168">
        <f t="shared" si="11"/>
        <v>32733</v>
      </c>
    </row>
    <row r="27" spans="1:15" s="173" customFormat="1" ht="21" customHeight="1" x14ac:dyDescent="0.3">
      <c r="A27" s="171"/>
      <c r="B27" s="172" t="s">
        <v>112</v>
      </c>
      <c r="C27" s="167">
        <v>23414</v>
      </c>
      <c r="D27" s="167">
        <v>7045</v>
      </c>
      <c r="E27" s="167">
        <f t="shared" si="8"/>
        <v>30459</v>
      </c>
      <c r="F27" s="167">
        <v>0</v>
      </c>
      <c r="G27" s="167">
        <v>0</v>
      </c>
      <c r="H27" s="167">
        <v>0</v>
      </c>
      <c r="I27" s="167">
        <f t="shared" si="12"/>
        <v>0</v>
      </c>
      <c r="J27" s="167">
        <f t="shared" si="9"/>
        <v>23414</v>
      </c>
      <c r="K27" s="167">
        <f t="shared" si="9"/>
        <v>7045</v>
      </c>
      <c r="L27" s="167">
        <f t="shared" si="10"/>
        <v>0</v>
      </c>
      <c r="M27" s="168">
        <f t="shared" si="11"/>
        <v>30459</v>
      </c>
    </row>
    <row r="28" spans="1:15" ht="21" customHeight="1" x14ac:dyDescent="0.3">
      <c r="A28" s="171"/>
      <c r="B28" s="172" t="s">
        <v>113</v>
      </c>
      <c r="C28" s="167">
        <v>2795</v>
      </c>
      <c r="D28" s="167">
        <v>2699</v>
      </c>
      <c r="E28" s="167">
        <f t="shared" si="8"/>
        <v>5494</v>
      </c>
      <c r="F28" s="167">
        <v>0</v>
      </c>
      <c r="G28" s="167">
        <v>0</v>
      </c>
      <c r="H28" s="167">
        <v>0</v>
      </c>
      <c r="I28" s="167">
        <f t="shared" si="12"/>
        <v>0</v>
      </c>
      <c r="J28" s="167">
        <f t="shared" si="9"/>
        <v>2795</v>
      </c>
      <c r="K28" s="167">
        <f t="shared" si="9"/>
        <v>2699</v>
      </c>
      <c r="L28" s="167">
        <f t="shared" si="10"/>
        <v>0</v>
      </c>
      <c r="M28" s="168">
        <f t="shared" si="11"/>
        <v>5494</v>
      </c>
      <c r="N28" s="97"/>
      <c r="O28" s="97"/>
    </row>
    <row r="29" spans="1:15" s="173" customFormat="1" ht="21" customHeight="1" x14ac:dyDescent="0.3">
      <c r="A29" s="171"/>
      <c r="B29" s="172" t="s">
        <v>114</v>
      </c>
      <c r="C29" s="167">
        <v>11074</v>
      </c>
      <c r="D29" s="167">
        <v>6706</v>
      </c>
      <c r="E29" s="167">
        <f t="shared" si="8"/>
        <v>17780</v>
      </c>
      <c r="F29" s="167">
        <v>0</v>
      </c>
      <c r="G29" s="167">
        <v>0</v>
      </c>
      <c r="H29" s="167">
        <v>0</v>
      </c>
      <c r="I29" s="167">
        <f t="shared" si="12"/>
        <v>0</v>
      </c>
      <c r="J29" s="167">
        <f t="shared" si="9"/>
        <v>11074</v>
      </c>
      <c r="K29" s="167">
        <f t="shared" si="9"/>
        <v>6706</v>
      </c>
      <c r="L29" s="167">
        <f t="shared" si="10"/>
        <v>0</v>
      </c>
      <c r="M29" s="168">
        <f t="shared" si="11"/>
        <v>17780</v>
      </c>
    </row>
    <row r="30" spans="1:15" s="118" customFormat="1" ht="21" customHeight="1" x14ac:dyDescent="0.3">
      <c r="A30" s="171"/>
      <c r="B30" s="172" t="s">
        <v>115</v>
      </c>
      <c r="C30" s="167">
        <v>7708</v>
      </c>
      <c r="D30" s="167">
        <v>6296</v>
      </c>
      <c r="E30" s="167">
        <f t="shared" si="8"/>
        <v>14004</v>
      </c>
      <c r="F30" s="167">
        <v>73</v>
      </c>
      <c r="G30" s="167">
        <v>232</v>
      </c>
      <c r="H30" s="167">
        <v>2733</v>
      </c>
      <c r="I30" s="167">
        <f t="shared" si="12"/>
        <v>3038</v>
      </c>
      <c r="J30" s="167">
        <f t="shared" si="9"/>
        <v>7781</v>
      </c>
      <c r="K30" s="167">
        <f t="shared" si="9"/>
        <v>6528</v>
      </c>
      <c r="L30" s="167">
        <f t="shared" si="10"/>
        <v>2733</v>
      </c>
      <c r="M30" s="168">
        <f t="shared" si="11"/>
        <v>17042</v>
      </c>
    </row>
    <row r="31" spans="1:15" s="173" customFormat="1" ht="25.5" customHeight="1" x14ac:dyDescent="0.3">
      <c r="A31" s="162" t="s">
        <v>116</v>
      </c>
      <c r="B31" s="174" t="s">
        <v>117</v>
      </c>
      <c r="C31" s="169">
        <v>138</v>
      </c>
      <c r="D31" s="169">
        <v>17446</v>
      </c>
      <c r="E31" s="169">
        <f t="shared" si="8"/>
        <v>17584</v>
      </c>
      <c r="F31" s="169">
        <v>101</v>
      </c>
      <c r="G31" s="169">
        <v>215</v>
      </c>
      <c r="H31" s="169">
        <v>1441</v>
      </c>
      <c r="I31" s="169">
        <f>F31+G31+H31</f>
        <v>1757</v>
      </c>
      <c r="J31" s="169">
        <f t="shared" si="9"/>
        <v>239</v>
      </c>
      <c r="K31" s="169">
        <f t="shared" si="9"/>
        <v>17661</v>
      </c>
      <c r="L31" s="169">
        <f t="shared" si="10"/>
        <v>1441</v>
      </c>
      <c r="M31" s="170">
        <f t="shared" si="11"/>
        <v>19341</v>
      </c>
    </row>
    <row r="32" spans="1:15" s="118" customFormat="1" ht="25.5" customHeight="1" x14ac:dyDescent="0.3">
      <c r="A32" s="162" t="s">
        <v>118</v>
      </c>
      <c r="B32" s="174" t="s">
        <v>119</v>
      </c>
      <c r="C32" s="169">
        <f>C34+C33</f>
        <v>9855</v>
      </c>
      <c r="D32" s="169">
        <f t="shared" ref="D32:G32" si="13">D34+D33</f>
        <v>6442</v>
      </c>
      <c r="E32" s="169">
        <f t="shared" si="13"/>
        <v>16297</v>
      </c>
      <c r="F32" s="169">
        <f t="shared" si="13"/>
        <v>6246</v>
      </c>
      <c r="G32" s="169">
        <f t="shared" si="13"/>
        <v>4065</v>
      </c>
      <c r="H32" s="169">
        <f>H34+H33</f>
        <v>6705</v>
      </c>
      <c r="I32" s="169">
        <f t="shared" ref="I32:M32" si="14">I34+I33</f>
        <v>17016</v>
      </c>
      <c r="J32" s="169">
        <f t="shared" si="9"/>
        <v>16101</v>
      </c>
      <c r="K32" s="169">
        <f t="shared" si="9"/>
        <v>10507</v>
      </c>
      <c r="L32" s="169">
        <f t="shared" si="10"/>
        <v>6705</v>
      </c>
      <c r="M32" s="170">
        <f t="shared" si="14"/>
        <v>33313</v>
      </c>
    </row>
    <row r="33" spans="1:15" s="173" customFormat="1" ht="21" customHeight="1" x14ac:dyDescent="0.3">
      <c r="A33" s="162"/>
      <c r="B33" s="175" t="s">
        <v>120</v>
      </c>
      <c r="C33" s="167">
        <v>0</v>
      </c>
      <c r="D33" s="167">
        <v>90</v>
      </c>
      <c r="E33" s="167">
        <f t="shared" ref="E33:E35" si="15">C33+D33</f>
        <v>90</v>
      </c>
      <c r="F33" s="167">
        <v>717</v>
      </c>
      <c r="G33" s="167">
        <v>1571</v>
      </c>
      <c r="H33" s="167">
        <v>5100</v>
      </c>
      <c r="I33" s="167">
        <f>F33+G33+H33</f>
        <v>7388</v>
      </c>
      <c r="J33" s="167">
        <f t="shared" si="9"/>
        <v>717</v>
      </c>
      <c r="K33" s="167">
        <f t="shared" si="9"/>
        <v>1661</v>
      </c>
      <c r="L33" s="167">
        <f t="shared" si="10"/>
        <v>5100</v>
      </c>
      <c r="M33" s="168">
        <f t="shared" si="11"/>
        <v>7478</v>
      </c>
    </row>
    <row r="34" spans="1:15" s="173" customFormat="1" ht="30" customHeight="1" x14ac:dyDescent="0.3">
      <c r="A34" s="162"/>
      <c r="B34" s="175" t="s">
        <v>121</v>
      </c>
      <c r="C34" s="167">
        <v>9855</v>
      </c>
      <c r="D34" s="167">
        <v>6352</v>
      </c>
      <c r="E34" s="167">
        <f t="shared" si="15"/>
        <v>16207</v>
      </c>
      <c r="F34" s="167">
        <v>5529</v>
      </c>
      <c r="G34" s="167">
        <v>2494</v>
      </c>
      <c r="H34" s="167">
        <v>1605</v>
      </c>
      <c r="I34" s="167">
        <f>F34+G34+H34</f>
        <v>9628</v>
      </c>
      <c r="J34" s="167">
        <f t="shared" si="9"/>
        <v>15384</v>
      </c>
      <c r="K34" s="167">
        <f t="shared" si="9"/>
        <v>8846</v>
      </c>
      <c r="L34" s="167">
        <f t="shared" si="10"/>
        <v>1605</v>
      </c>
      <c r="M34" s="168">
        <f t="shared" si="11"/>
        <v>25835</v>
      </c>
    </row>
    <row r="35" spans="1:15" s="173" customFormat="1" ht="25.5" customHeight="1" x14ac:dyDescent="0.3">
      <c r="A35" s="162" t="s">
        <v>122</v>
      </c>
      <c r="B35" s="163" t="s">
        <v>123</v>
      </c>
      <c r="C35" s="169">
        <v>156517</v>
      </c>
      <c r="D35" s="169">
        <v>55055</v>
      </c>
      <c r="E35" s="169">
        <f t="shared" si="15"/>
        <v>211572</v>
      </c>
      <c r="F35" s="169">
        <v>29</v>
      </c>
      <c r="G35" s="169">
        <v>122</v>
      </c>
      <c r="H35" s="169">
        <v>2727</v>
      </c>
      <c r="I35" s="169">
        <f>F35+G35+H35</f>
        <v>2878</v>
      </c>
      <c r="J35" s="169">
        <f t="shared" si="9"/>
        <v>156546</v>
      </c>
      <c r="K35" s="169">
        <f t="shared" si="9"/>
        <v>55177</v>
      </c>
      <c r="L35" s="169">
        <f t="shared" si="10"/>
        <v>2727</v>
      </c>
      <c r="M35" s="170">
        <f t="shared" si="11"/>
        <v>214450</v>
      </c>
    </row>
    <row r="36" spans="1:15" s="141" customFormat="1" ht="25.5" customHeight="1" x14ac:dyDescent="0.3">
      <c r="A36" s="162" t="s">
        <v>124</v>
      </c>
      <c r="B36" s="174" t="s">
        <v>125</v>
      </c>
      <c r="C36" s="169">
        <f>SUM(C37:C39)</f>
        <v>117621</v>
      </c>
      <c r="D36" s="169">
        <f t="shared" ref="D36:G36" si="16">SUM(D37:D39)</f>
        <v>401502</v>
      </c>
      <c r="E36" s="169">
        <f t="shared" si="16"/>
        <v>519123</v>
      </c>
      <c r="F36" s="169">
        <f t="shared" si="16"/>
        <v>0</v>
      </c>
      <c r="G36" s="169">
        <f t="shared" si="16"/>
        <v>2</v>
      </c>
      <c r="H36" s="169">
        <f>SUM(H37:H39)</f>
        <v>1</v>
      </c>
      <c r="I36" s="169">
        <f t="shared" ref="I36:M36" si="17">SUM(I37:I39)</f>
        <v>3</v>
      </c>
      <c r="J36" s="169">
        <f t="shared" si="9"/>
        <v>117621</v>
      </c>
      <c r="K36" s="169">
        <f t="shared" si="9"/>
        <v>401504</v>
      </c>
      <c r="L36" s="169">
        <f t="shared" si="10"/>
        <v>1</v>
      </c>
      <c r="M36" s="170">
        <f t="shared" si="17"/>
        <v>519126</v>
      </c>
    </row>
    <row r="37" spans="1:15" ht="21" customHeight="1" x14ac:dyDescent="0.3">
      <c r="A37" s="162"/>
      <c r="B37" s="175" t="s">
        <v>126</v>
      </c>
      <c r="C37" s="167">
        <v>30412</v>
      </c>
      <c r="D37" s="167">
        <v>27873</v>
      </c>
      <c r="E37" s="167">
        <f t="shared" ref="E37:E39" si="18">C37+D37</f>
        <v>58285</v>
      </c>
      <c r="F37" s="167">
        <v>0</v>
      </c>
      <c r="G37" s="167">
        <v>0</v>
      </c>
      <c r="H37" s="167">
        <v>0</v>
      </c>
      <c r="I37" s="167">
        <f>F37+G37+H37</f>
        <v>0</v>
      </c>
      <c r="J37" s="167">
        <f t="shared" si="9"/>
        <v>30412</v>
      </c>
      <c r="K37" s="167">
        <f t="shared" si="9"/>
        <v>27873</v>
      </c>
      <c r="L37" s="167">
        <f t="shared" si="10"/>
        <v>0</v>
      </c>
      <c r="M37" s="168">
        <f t="shared" si="11"/>
        <v>58285</v>
      </c>
      <c r="N37" s="97"/>
      <c r="O37" s="97"/>
    </row>
    <row r="38" spans="1:15" s="173" customFormat="1" ht="21" customHeight="1" x14ac:dyDescent="0.3">
      <c r="A38" s="162"/>
      <c r="B38" s="175" t="s">
        <v>127</v>
      </c>
      <c r="C38" s="167">
        <v>51640</v>
      </c>
      <c r="D38" s="167">
        <v>137460</v>
      </c>
      <c r="E38" s="167">
        <f t="shared" si="18"/>
        <v>189100</v>
      </c>
      <c r="F38" s="167">
        <v>0</v>
      </c>
      <c r="G38" s="167">
        <v>0</v>
      </c>
      <c r="H38" s="167">
        <v>0</v>
      </c>
      <c r="I38" s="167">
        <f>F38+G38+H38</f>
        <v>0</v>
      </c>
      <c r="J38" s="167">
        <f t="shared" si="9"/>
        <v>51640</v>
      </c>
      <c r="K38" s="167">
        <f t="shared" si="9"/>
        <v>137460</v>
      </c>
      <c r="L38" s="167">
        <f t="shared" si="10"/>
        <v>0</v>
      </c>
      <c r="M38" s="168">
        <f t="shared" si="11"/>
        <v>189100</v>
      </c>
    </row>
    <row r="39" spans="1:15" s="118" customFormat="1" ht="21" customHeight="1" x14ac:dyDescent="0.3">
      <c r="A39" s="162"/>
      <c r="B39" s="175" t="s">
        <v>128</v>
      </c>
      <c r="C39" s="167">
        <v>35569</v>
      </c>
      <c r="D39" s="167">
        <v>236169</v>
      </c>
      <c r="E39" s="167">
        <f t="shared" si="18"/>
        <v>271738</v>
      </c>
      <c r="F39" s="167">
        <v>0</v>
      </c>
      <c r="G39" s="167">
        <v>2</v>
      </c>
      <c r="H39" s="167">
        <v>1</v>
      </c>
      <c r="I39" s="167">
        <f>F39+G39+H39</f>
        <v>3</v>
      </c>
      <c r="J39" s="167">
        <f t="shared" si="9"/>
        <v>35569</v>
      </c>
      <c r="K39" s="167">
        <f t="shared" si="9"/>
        <v>236171</v>
      </c>
      <c r="L39" s="167">
        <f t="shared" si="10"/>
        <v>1</v>
      </c>
      <c r="M39" s="168">
        <f t="shared" si="11"/>
        <v>271741</v>
      </c>
    </row>
    <row r="40" spans="1:15" s="173" customFormat="1" ht="25.5" customHeight="1" x14ac:dyDescent="0.3">
      <c r="A40" s="162" t="s">
        <v>129</v>
      </c>
      <c r="B40" s="163" t="s">
        <v>130</v>
      </c>
      <c r="C40" s="169">
        <f>SUM(C41:C43)</f>
        <v>97921</v>
      </c>
      <c r="D40" s="169">
        <f t="shared" ref="D40:G40" si="19">SUM(D41:D43)</f>
        <v>65535</v>
      </c>
      <c r="E40" s="169">
        <f t="shared" si="19"/>
        <v>163456</v>
      </c>
      <c r="F40" s="169">
        <f t="shared" si="19"/>
        <v>18504</v>
      </c>
      <c r="G40" s="169">
        <f t="shared" si="19"/>
        <v>30002</v>
      </c>
      <c r="H40" s="169">
        <f>SUM(H41:H43)</f>
        <v>28581</v>
      </c>
      <c r="I40" s="169">
        <f t="shared" ref="I40:M40" si="20">SUM(I41:I43)</f>
        <v>77087</v>
      </c>
      <c r="J40" s="169">
        <f t="shared" si="9"/>
        <v>116425</v>
      </c>
      <c r="K40" s="169">
        <f t="shared" si="9"/>
        <v>95537</v>
      </c>
      <c r="L40" s="169">
        <f t="shared" si="10"/>
        <v>28581</v>
      </c>
      <c r="M40" s="170">
        <f t="shared" si="20"/>
        <v>240543</v>
      </c>
    </row>
    <row r="41" spans="1:15" s="173" customFormat="1" ht="21" customHeight="1" x14ac:dyDescent="0.3">
      <c r="A41" s="162"/>
      <c r="B41" s="166" t="s">
        <v>131</v>
      </c>
      <c r="C41" s="167">
        <v>67190</v>
      </c>
      <c r="D41" s="167">
        <v>19823</v>
      </c>
      <c r="E41" s="167">
        <f t="shared" ref="E41:E43" si="21">C41+D41</f>
        <v>87013</v>
      </c>
      <c r="F41" s="167">
        <v>18213</v>
      </c>
      <c r="G41" s="167">
        <v>9167</v>
      </c>
      <c r="H41" s="167">
        <v>19304</v>
      </c>
      <c r="I41" s="167">
        <f>F41+G41+H41</f>
        <v>46684</v>
      </c>
      <c r="J41" s="167">
        <f t="shared" si="9"/>
        <v>85403</v>
      </c>
      <c r="K41" s="167">
        <f t="shared" si="9"/>
        <v>28990</v>
      </c>
      <c r="L41" s="167">
        <f t="shared" si="10"/>
        <v>19304</v>
      </c>
      <c r="M41" s="168">
        <f t="shared" si="11"/>
        <v>133697</v>
      </c>
    </row>
    <row r="42" spans="1:15" s="105" customFormat="1" ht="21" customHeight="1" x14ac:dyDescent="0.3">
      <c r="A42" s="162"/>
      <c r="B42" s="166" t="s">
        <v>132</v>
      </c>
      <c r="C42" s="167">
        <v>25455</v>
      </c>
      <c r="D42" s="167">
        <v>41811</v>
      </c>
      <c r="E42" s="167">
        <f t="shared" si="21"/>
        <v>67266</v>
      </c>
      <c r="F42" s="167">
        <v>58</v>
      </c>
      <c r="G42" s="167">
        <v>2169</v>
      </c>
      <c r="H42" s="167">
        <v>2653</v>
      </c>
      <c r="I42" s="167">
        <f>F42+G42+H42</f>
        <v>4880</v>
      </c>
      <c r="J42" s="167">
        <f t="shared" si="9"/>
        <v>25513</v>
      </c>
      <c r="K42" s="167">
        <f t="shared" si="9"/>
        <v>43980</v>
      </c>
      <c r="L42" s="167">
        <f t="shared" si="10"/>
        <v>2653</v>
      </c>
      <c r="M42" s="168">
        <f t="shared" si="11"/>
        <v>72146</v>
      </c>
    </row>
    <row r="43" spans="1:15" s="105" customFormat="1" ht="21" customHeight="1" x14ac:dyDescent="0.3">
      <c r="A43" s="162"/>
      <c r="B43" s="166" t="s">
        <v>133</v>
      </c>
      <c r="C43" s="167">
        <v>5276</v>
      </c>
      <c r="D43" s="167">
        <v>3901</v>
      </c>
      <c r="E43" s="167">
        <f t="shared" si="21"/>
        <v>9177</v>
      </c>
      <c r="F43" s="167">
        <v>233</v>
      </c>
      <c r="G43" s="167">
        <v>18666</v>
      </c>
      <c r="H43" s="167">
        <v>6624</v>
      </c>
      <c r="I43" s="167">
        <f>F43+G43+H43</f>
        <v>25523</v>
      </c>
      <c r="J43" s="167">
        <f t="shared" si="9"/>
        <v>5509</v>
      </c>
      <c r="K43" s="167">
        <f t="shared" si="9"/>
        <v>22567</v>
      </c>
      <c r="L43" s="167">
        <f t="shared" si="10"/>
        <v>6624</v>
      </c>
      <c r="M43" s="168">
        <f t="shared" si="11"/>
        <v>34700</v>
      </c>
    </row>
    <row r="44" spans="1:15" s="119" customFormat="1" ht="25.5" customHeight="1" x14ac:dyDescent="0.3">
      <c r="A44" s="162" t="s">
        <v>134</v>
      </c>
      <c r="B44" s="163" t="s">
        <v>135</v>
      </c>
      <c r="C44" s="169">
        <v>122064</v>
      </c>
      <c r="D44" s="169">
        <v>17796</v>
      </c>
      <c r="E44" s="169">
        <f>C44+D44</f>
        <v>139860</v>
      </c>
      <c r="F44" s="169">
        <v>734</v>
      </c>
      <c r="G44" s="169">
        <v>1570</v>
      </c>
      <c r="H44" s="169">
        <v>2127</v>
      </c>
      <c r="I44" s="169">
        <f>F44+G44+H44</f>
        <v>4431</v>
      </c>
      <c r="J44" s="169">
        <f t="shared" si="9"/>
        <v>122798</v>
      </c>
      <c r="K44" s="169">
        <f t="shared" si="9"/>
        <v>19366</v>
      </c>
      <c r="L44" s="169">
        <f t="shared" si="10"/>
        <v>2127</v>
      </c>
      <c r="M44" s="170">
        <f t="shared" si="11"/>
        <v>144291</v>
      </c>
    </row>
    <row r="45" spans="1:15" s="135" customFormat="1" ht="25.5" customHeight="1" x14ac:dyDescent="0.3">
      <c r="A45" s="162" t="s">
        <v>136</v>
      </c>
      <c r="B45" s="163" t="s">
        <v>137</v>
      </c>
      <c r="C45" s="169">
        <f>SUM(C46:C49)</f>
        <v>1619</v>
      </c>
      <c r="D45" s="169">
        <f t="shared" ref="D45:G45" si="22">SUM(D46:D49)</f>
        <v>107782</v>
      </c>
      <c r="E45" s="169">
        <f t="shared" si="22"/>
        <v>109401</v>
      </c>
      <c r="F45" s="169">
        <f t="shared" si="22"/>
        <v>30</v>
      </c>
      <c r="G45" s="169">
        <f t="shared" si="22"/>
        <v>12139</v>
      </c>
      <c r="H45" s="169">
        <f>SUM(H46:H49)</f>
        <v>2867</v>
      </c>
      <c r="I45" s="169">
        <f t="shared" ref="I45:M45" si="23">SUM(I46:I49)</f>
        <v>15036</v>
      </c>
      <c r="J45" s="169">
        <f t="shared" si="9"/>
        <v>1649</v>
      </c>
      <c r="K45" s="169">
        <f t="shared" si="9"/>
        <v>119921</v>
      </c>
      <c r="L45" s="169">
        <f t="shared" si="10"/>
        <v>2867</v>
      </c>
      <c r="M45" s="170">
        <f t="shared" si="23"/>
        <v>124437</v>
      </c>
    </row>
    <row r="46" spans="1:15" s="149" customFormat="1" ht="21" customHeight="1" x14ac:dyDescent="0.3">
      <c r="A46" s="162"/>
      <c r="B46" s="166" t="s">
        <v>138</v>
      </c>
      <c r="C46" s="167">
        <v>386</v>
      </c>
      <c r="D46" s="167">
        <v>6754</v>
      </c>
      <c r="E46" s="167">
        <f t="shared" ref="E46:E51" si="24">C46+D46</f>
        <v>7140</v>
      </c>
      <c r="F46" s="167">
        <v>0</v>
      </c>
      <c r="G46" s="167">
        <v>0</v>
      </c>
      <c r="H46" s="167">
        <v>0</v>
      </c>
      <c r="I46" s="167">
        <f t="shared" ref="I46:I51" si="25">F46+G46+H46</f>
        <v>0</v>
      </c>
      <c r="J46" s="167">
        <f t="shared" si="9"/>
        <v>386</v>
      </c>
      <c r="K46" s="167">
        <f t="shared" si="9"/>
        <v>6754</v>
      </c>
      <c r="L46" s="167">
        <f t="shared" si="10"/>
        <v>0</v>
      </c>
      <c r="M46" s="168">
        <f t="shared" ref="M46:M71" si="26">E46+I46</f>
        <v>7140</v>
      </c>
    </row>
    <row r="47" spans="1:15" s="135" customFormat="1" ht="21" customHeight="1" x14ac:dyDescent="0.3">
      <c r="A47" s="162"/>
      <c r="B47" s="166" t="s">
        <v>139</v>
      </c>
      <c r="C47" s="167">
        <v>408</v>
      </c>
      <c r="D47" s="167">
        <v>7283</v>
      </c>
      <c r="E47" s="167">
        <f t="shared" si="24"/>
        <v>7691</v>
      </c>
      <c r="F47" s="167">
        <v>21</v>
      </c>
      <c r="G47" s="167">
        <v>3319</v>
      </c>
      <c r="H47" s="167">
        <v>903</v>
      </c>
      <c r="I47" s="167">
        <f>F47+G47+H47</f>
        <v>4243</v>
      </c>
      <c r="J47" s="167">
        <f t="shared" si="9"/>
        <v>429</v>
      </c>
      <c r="K47" s="167">
        <f t="shared" si="9"/>
        <v>10602</v>
      </c>
      <c r="L47" s="167">
        <f t="shared" si="10"/>
        <v>903</v>
      </c>
      <c r="M47" s="168">
        <f t="shared" si="26"/>
        <v>11934</v>
      </c>
    </row>
    <row r="48" spans="1:15" s="105" customFormat="1" ht="21" customHeight="1" x14ac:dyDescent="0.3">
      <c r="A48" s="162"/>
      <c r="B48" s="166" t="s">
        <v>140</v>
      </c>
      <c r="C48" s="167">
        <v>217</v>
      </c>
      <c r="D48" s="167">
        <v>7968</v>
      </c>
      <c r="E48" s="167">
        <f t="shared" si="24"/>
        <v>8185</v>
      </c>
      <c r="F48" s="167">
        <v>9</v>
      </c>
      <c r="G48" s="167">
        <v>7966</v>
      </c>
      <c r="H48" s="167">
        <v>1931</v>
      </c>
      <c r="I48" s="167">
        <f>F48+G48+H48</f>
        <v>9906</v>
      </c>
      <c r="J48" s="167">
        <f t="shared" si="9"/>
        <v>226</v>
      </c>
      <c r="K48" s="167">
        <f t="shared" si="9"/>
        <v>15934</v>
      </c>
      <c r="L48" s="167">
        <f t="shared" si="10"/>
        <v>1931</v>
      </c>
      <c r="M48" s="168">
        <f t="shared" si="26"/>
        <v>18091</v>
      </c>
    </row>
    <row r="49" spans="1:13" s="105" customFormat="1" ht="21" customHeight="1" x14ac:dyDescent="0.3">
      <c r="A49" s="162"/>
      <c r="B49" s="166" t="s">
        <v>141</v>
      </c>
      <c r="C49" s="167">
        <v>608</v>
      </c>
      <c r="D49" s="167">
        <v>85777</v>
      </c>
      <c r="E49" s="167">
        <f t="shared" si="24"/>
        <v>86385</v>
      </c>
      <c r="F49" s="167">
        <v>0</v>
      </c>
      <c r="G49" s="167">
        <v>854</v>
      </c>
      <c r="H49" s="167">
        <v>33</v>
      </c>
      <c r="I49" s="167">
        <f>F49+G49+H49</f>
        <v>887</v>
      </c>
      <c r="J49" s="167">
        <f t="shared" si="9"/>
        <v>608</v>
      </c>
      <c r="K49" s="167">
        <f t="shared" si="9"/>
        <v>86631</v>
      </c>
      <c r="L49" s="167">
        <f t="shared" si="10"/>
        <v>33</v>
      </c>
      <c r="M49" s="168">
        <f t="shared" si="26"/>
        <v>87272</v>
      </c>
    </row>
    <row r="50" spans="1:13" s="149" customFormat="1" ht="25.5" customHeight="1" x14ac:dyDescent="0.3">
      <c r="A50" s="162" t="s">
        <v>142</v>
      </c>
      <c r="B50" s="163" t="s">
        <v>143</v>
      </c>
      <c r="C50" s="169">
        <v>1203</v>
      </c>
      <c r="D50" s="169">
        <v>113496</v>
      </c>
      <c r="E50" s="169">
        <f t="shared" si="24"/>
        <v>114699</v>
      </c>
      <c r="F50" s="169">
        <v>9</v>
      </c>
      <c r="G50" s="169">
        <v>2711</v>
      </c>
      <c r="H50" s="169">
        <v>151</v>
      </c>
      <c r="I50" s="169">
        <f t="shared" si="25"/>
        <v>2871</v>
      </c>
      <c r="J50" s="169">
        <f t="shared" si="9"/>
        <v>1212</v>
      </c>
      <c r="K50" s="169">
        <f t="shared" si="9"/>
        <v>116207</v>
      </c>
      <c r="L50" s="169">
        <f t="shared" si="10"/>
        <v>151</v>
      </c>
      <c r="M50" s="170">
        <f t="shared" si="26"/>
        <v>117570</v>
      </c>
    </row>
    <row r="51" spans="1:13" s="149" customFormat="1" ht="25.5" customHeight="1" x14ac:dyDescent="0.3">
      <c r="A51" s="162" t="s">
        <v>144</v>
      </c>
      <c r="B51" s="163" t="s">
        <v>145</v>
      </c>
      <c r="C51" s="169">
        <v>6518</v>
      </c>
      <c r="D51" s="169">
        <v>16355</v>
      </c>
      <c r="E51" s="169">
        <f t="shared" si="24"/>
        <v>22873</v>
      </c>
      <c r="F51" s="169">
        <v>33</v>
      </c>
      <c r="G51" s="169">
        <v>335</v>
      </c>
      <c r="H51" s="169">
        <v>212</v>
      </c>
      <c r="I51" s="169">
        <f t="shared" si="25"/>
        <v>580</v>
      </c>
      <c r="J51" s="169">
        <f t="shared" si="9"/>
        <v>6551</v>
      </c>
      <c r="K51" s="169">
        <f t="shared" si="9"/>
        <v>16690</v>
      </c>
      <c r="L51" s="169">
        <f t="shared" si="10"/>
        <v>212</v>
      </c>
      <c r="M51" s="170">
        <f t="shared" si="26"/>
        <v>23453</v>
      </c>
    </row>
    <row r="52" spans="1:13" s="105" customFormat="1" ht="25.5" customHeight="1" x14ac:dyDescent="0.3">
      <c r="A52" s="162" t="s">
        <v>146</v>
      </c>
      <c r="B52" s="163" t="s">
        <v>147</v>
      </c>
      <c r="C52" s="169">
        <f>SUM(C53:C57)</f>
        <v>6624</v>
      </c>
      <c r="D52" s="169">
        <f t="shared" ref="D52:G52" si="27">SUM(D53:D57)</f>
        <v>182146</v>
      </c>
      <c r="E52" s="169">
        <f t="shared" si="27"/>
        <v>188770</v>
      </c>
      <c r="F52" s="169">
        <f t="shared" si="27"/>
        <v>211</v>
      </c>
      <c r="G52" s="169">
        <f t="shared" si="27"/>
        <v>8812</v>
      </c>
      <c r="H52" s="169">
        <f>SUM(H53:H57)</f>
        <v>2592</v>
      </c>
      <c r="I52" s="169">
        <f t="shared" ref="I52:M52" si="28">SUM(I53:I57)</f>
        <v>11615</v>
      </c>
      <c r="J52" s="169">
        <f t="shared" si="9"/>
        <v>6835</v>
      </c>
      <c r="K52" s="169">
        <f t="shared" si="9"/>
        <v>190958</v>
      </c>
      <c r="L52" s="169">
        <f t="shared" si="10"/>
        <v>2592</v>
      </c>
      <c r="M52" s="170">
        <f t="shared" si="28"/>
        <v>200385</v>
      </c>
    </row>
    <row r="53" spans="1:13" s="149" customFormat="1" ht="21" customHeight="1" x14ac:dyDescent="0.3">
      <c r="A53" s="162"/>
      <c r="B53" s="175" t="s">
        <v>148</v>
      </c>
      <c r="C53" s="167">
        <v>1826</v>
      </c>
      <c r="D53" s="167">
        <v>97600</v>
      </c>
      <c r="E53" s="167">
        <f t="shared" ref="E53:E57" si="29">C53+D53</f>
        <v>99426</v>
      </c>
      <c r="F53" s="167">
        <v>0</v>
      </c>
      <c r="G53" s="167">
        <v>40</v>
      </c>
      <c r="H53" s="167">
        <v>0</v>
      </c>
      <c r="I53" s="167">
        <f>F53+G53+H53</f>
        <v>40</v>
      </c>
      <c r="J53" s="167">
        <f t="shared" si="9"/>
        <v>1826</v>
      </c>
      <c r="K53" s="167">
        <f t="shared" si="9"/>
        <v>97640</v>
      </c>
      <c r="L53" s="167">
        <f t="shared" si="10"/>
        <v>0</v>
      </c>
      <c r="M53" s="168">
        <f t="shared" si="26"/>
        <v>99466</v>
      </c>
    </row>
    <row r="54" spans="1:13" s="149" customFormat="1" ht="21" customHeight="1" x14ac:dyDescent="0.3">
      <c r="A54" s="162"/>
      <c r="B54" s="175" t="s">
        <v>149</v>
      </c>
      <c r="C54" s="167">
        <v>2191</v>
      </c>
      <c r="D54" s="167">
        <v>48669</v>
      </c>
      <c r="E54" s="167">
        <f t="shared" si="29"/>
        <v>50860</v>
      </c>
      <c r="F54" s="167">
        <v>39</v>
      </c>
      <c r="G54" s="167">
        <v>735</v>
      </c>
      <c r="H54" s="167">
        <v>1632</v>
      </c>
      <c r="I54" s="167">
        <f>F54+G54+H54</f>
        <v>2406</v>
      </c>
      <c r="J54" s="167">
        <f t="shared" si="9"/>
        <v>2230</v>
      </c>
      <c r="K54" s="167">
        <f t="shared" si="9"/>
        <v>49404</v>
      </c>
      <c r="L54" s="167">
        <f t="shared" si="10"/>
        <v>1632</v>
      </c>
      <c r="M54" s="168">
        <f t="shared" si="26"/>
        <v>53266</v>
      </c>
    </row>
    <row r="55" spans="1:13" s="149" customFormat="1" ht="21" customHeight="1" x14ac:dyDescent="0.3">
      <c r="A55" s="162"/>
      <c r="B55" s="166" t="s">
        <v>150</v>
      </c>
      <c r="C55" s="167">
        <v>288</v>
      </c>
      <c r="D55" s="167">
        <v>16411</v>
      </c>
      <c r="E55" s="167">
        <f t="shared" si="29"/>
        <v>16699</v>
      </c>
      <c r="F55" s="167">
        <v>164</v>
      </c>
      <c r="G55" s="167">
        <v>7860</v>
      </c>
      <c r="H55" s="167">
        <v>892</v>
      </c>
      <c r="I55" s="167">
        <f>F55+G55+H55</f>
        <v>8916</v>
      </c>
      <c r="J55" s="167">
        <f t="shared" si="9"/>
        <v>452</v>
      </c>
      <c r="K55" s="167">
        <f t="shared" si="9"/>
        <v>24271</v>
      </c>
      <c r="L55" s="167">
        <f t="shared" si="10"/>
        <v>892</v>
      </c>
      <c r="M55" s="168">
        <f t="shared" si="26"/>
        <v>25615</v>
      </c>
    </row>
    <row r="56" spans="1:13" s="105" customFormat="1" ht="21" customHeight="1" x14ac:dyDescent="0.3">
      <c r="A56" s="162"/>
      <c r="B56" s="175" t="s">
        <v>151</v>
      </c>
      <c r="C56" s="167">
        <v>1362</v>
      </c>
      <c r="D56" s="167">
        <v>12118</v>
      </c>
      <c r="E56" s="167">
        <f t="shared" si="29"/>
        <v>13480</v>
      </c>
      <c r="F56" s="167">
        <v>0</v>
      </c>
      <c r="G56" s="167">
        <v>0</v>
      </c>
      <c r="H56" s="167">
        <v>0</v>
      </c>
      <c r="I56" s="167">
        <f>F56+G56+H56</f>
        <v>0</v>
      </c>
      <c r="J56" s="167">
        <f t="shared" si="9"/>
        <v>1362</v>
      </c>
      <c r="K56" s="167">
        <f t="shared" si="9"/>
        <v>12118</v>
      </c>
      <c r="L56" s="167">
        <f t="shared" si="10"/>
        <v>0</v>
      </c>
      <c r="M56" s="168">
        <f t="shared" si="26"/>
        <v>13480</v>
      </c>
    </row>
    <row r="57" spans="1:13" s="149" customFormat="1" ht="21" customHeight="1" x14ac:dyDescent="0.3">
      <c r="A57" s="162"/>
      <c r="B57" s="175" t="s">
        <v>152</v>
      </c>
      <c r="C57" s="167">
        <v>957</v>
      </c>
      <c r="D57" s="167">
        <v>7348</v>
      </c>
      <c r="E57" s="167">
        <f t="shared" si="29"/>
        <v>8305</v>
      </c>
      <c r="F57" s="167">
        <v>8</v>
      </c>
      <c r="G57" s="167">
        <v>177</v>
      </c>
      <c r="H57" s="167">
        <v>68</v>
      </c>
      <c r="I57" s="167">
        <f>F57+G57+H57</f>
        <v>253</v>
      </c>
      <c r="J57" s="167">
        <f t="shared" si="9"/>
        <v>965</v>
      </c>
      <c r="K57" s="167">
        <f t="shared" si="9"/>
        <v>7525</v>
      </c>
      <c r="L57" s="167">
        <f t="shared" si="10"/>
        <v>68</v>
      </c>
      <c r="M57" s="168">
        <f t="shared" si="26"/>
        <v>8558</v>
      </c>
    </row>
    <row r="58" spans="1:13" s="149" customFormat="1" ht="25.5" customHeight="1" x14ac:dyDescent="0.3">
      <c r="A58" s="162" t="s">
        <v>153</v>
      </c>
      <c r="B58" s="163" t="s">
        <v>154</v>
      </c>
      <c r="C58" s="169">
        <f>SUM(C59:C62)</f>
        <v>294428</v>
      </c>
      <c r="D58" s="169">
        <f t="shared" ref="D58:G58" si="30">SUM(D59:D62)</f>
        <v>128411</v>
      </c>
      <c r="E58" s="169">
        <f t="shared" si="30"/>
        <v>422839</v>
      </c>
      <c r="F58" s="169">
        <f t="shared" si="30"/>
        <v>4360</v>
      </c>
      <c r="G58" s="169">
        <f t="shared" si="30"/>
        <v>8428</v>
      </c>
      <c r="H58" s="169">
        <f>SUM(H59:H62)</f>
        <v>5439</v>
      </c>
      <c r="I58" s="169">
        <f t="shared" ref="I58:M58" si="31">SUM(I59:I62)</f>
        <v>18227</v>
      </c>
      <c r="J58" s="169">
        <f t="shared" si="9"/>
        <v>298788</v>
      </c>
      <c r="K58" s="169">
        <f t="shared" si="9"/>
        <v>136839</v>
      </c>
      <c r="L58" s="169">
        <f t="shared" si="10"/>
        <v>5439</v>
      </c>
      <c r="M58" s="170">
        <f t="shared" si="31"/>
        <v>441066</v>
      </c>
    </row>
    <row r="59" spans="1:13" s="149" customFormat="1" ht="21" customHeight="1" x14ac:dyDescent="0.3">
      <c r="A59" s="162"/>
      <c r="B59" s="166" t="s">
        <v>155</v>
      </c>
      <c r="C59" s="167">
        <v>3848</v>
      </c>
      <c r="D59" s="167">
        <v>6808</v>
      </c>
      <c r="E59" s="167">
        <f t="shared" ref="E59:E64" si="32">C59+D59</f>
        <v>10656</v>
      </c>
      <c r="F59" s="167">
        <v>0</v>
      </c>
      <c r="G59" s="167">
        <v>0</v>
      </c>
      <c r="H59" s="167">
        <v>0</v>
      </c>
      <c r="I59" s="167">
        <f t="shared" ref="I59:I64" si="33">F59+G59+H59</f>
        <v>0</v>
      </c>
      <c r="J59" s="167">
        <f t="shared" si="9"/>
        <v>3848</v>
      </c>
      <c r="K59" s="167">
        <f t="shared" si="9"/>
        <v>6808</v>
      </c>
      <c r="L59" s="167">
        <f t="shared" si="10"/>
        <v>0</v>
      </c>
      <c r="M59" s="168">
        <f t="shared" si="26"/>
        <v>10656</v>
      </c>
    </row>
    <row r="60" spans="1:13" s="149" customFormat="1" ht="21" customHeight="1" x14ac:dyDescent="0.3">
      <c r="A60" s="162"/>
      <c r="B60" s="166" t="s">
        <v>156</v>
      </c>
      <c r="C60" s="167">
        <v>95331</v>
      </c>
      <c r="D60" s="167">
        <v>77805</v>
      </c>
      <c r="E60" s="167">
        <f t="shared" si="32"/>
        <v>173136</v>
      </c>
      <c r="F60" s="167">
        <v>2202</v>
      </c>
      <c r="G60" s="167">
        <v>7730</v>
      </c>
      <c r="H60" s="167">
        <v>4075</v>
      </c>
      <c r="I60" s="167">
        <f t="shared" si="33"/>
        <v>14007</v>
      </c>
      <c r="J60" s="167">
        <f t="shared" si="9"/>
        <v>97533</v>
      </c>
      <c r="K60" s="167">
        <f t="shared" si="9"/>
        <v>85535</v>
      </c>
      <c r="L60" s="167">
        <f t="shared" si="10"/>
        <v>4075</v>
      </c>
      <c r="M60" s="168">
        <f t="shared" si="26"/>
        <v>187143</v>
      </c>
    </row>
    <row r="61" spans="1:13" s="149" customFormat="1" ht="21" customHeight="1" x14ac:dyDescent="0.3">
      <c r="A61" s="162"/>
      <c r="B61" s="175" t="s">
        <v>157</v>
      </c>
      <c r="C61" s="167">
        <v>522</v>
      </c>
      <c r="D61" s="167">
        <v>5276</v>
      </c>
      <c r="E61" s="167">
        <f t="shared" si="32"/>
        <v>5798</v>
      </c>
      <c r="F61" s="167">
        <v>48</v>
      </c>
      <c r="G61" s="167">
        <v>472</v>
      </c>
      <c r="H61" s="167">
        <v>156</v>
      </c>
      <c r="I61" s="167">
        <f t="shared" si="33"/>
        <v>676</v>
      </c>
      <c r="J61" s="167">
        <f t="shared" si="9"/>
        <v>570</v>
      </c>
      <c r="K61" s="167">
        <f t="shared" si="9"/>
        <v>5748</v>
      </c>
      <c r="L61" s="167">
        <f t="shared" si="10"/>
        <v>156</v>
      </c>
      <c r="M61" s="168">
        <f t="shared" si="26"/>
        <v>6474</v>
      </c>
    </row>
    <row r="62" spans="1:13" s="105" customFormat="1" ht="21" customHeight="1" x14ac:dyDescent="0.3">
      <c r="A62" s="162"/>
      <c r="B62" s="166" t="s">
        <v>158</v>
      </c>
      <c r="C62" s="167">
        <v>194727</v>
      </c>
      <c r="D62" s="167">
        <v>38522</v>
      </c>
      <c r="E62" s="167">
        <f t="shared" si="32"/>
        <v>233249</v>
      </c>
      <c r="F62" s="167">
        <v>2110</v>
      </c>
      <c r="G62" s="167">
        <v>226</v>
      </c>
      <c r="H62" s="167">
        <v>1208</v>
      </c>
      <c r="I62" s="167">
        <f t="shared" si="33"/>
        <v>3544</v>
      </c>
      <c r="J62" s="167">
        <f t="shared" si="9"/>
        <v>196837</v>
      </c>
      <c r="K62" s="167">
        <f t="shared" si="9"/>
        <v>38748</v>
      </c>
      <c r="L62" s="167">
        <f t="shared" si="10"/>
        <v>1208</v>
      </c>
      <c r="M62" s="168">
        <f t="shared" si="26"/>
        <v>236793</v>
      </c>
    </row>
    <row r="63" spans="1:13" s="105" customFormat="1" ht="25.5" customHeight="1" x14ac:dyDescent="0.3">
      <c r="A63" s="162" t="s">
        <v>159</v>
      </c>
      <c r="B63" s="163" t="s">
        <v>160</v>
      </c>
      <c r="C63" s="169">
        <v>313</v>
      </c>
      <c r="D63" s="169">
        <v>21510</v>
      </c>
      <c r="E63" s="169">
        <f t="shared" si="32"/>
        <v>21823</v>
      </c>
      <c r="F63" s="169">
        <v>52570</v>
      </c>
      <c r="G63" s="169">
        <v>106779</v>
      </c>
      <c r="H63" s="169">
        <v>208129</v>
      </c>
      <c r="I63" s="169">
        <f t="shared" si="33"/>
        <v>367478</v>
      </c>
      <c r="J63" s="169">
        <f t="shared" si="9"/>
        <v>52883</v>
      </c>
      <c r="K63" s="169">
        <f t="shared" si="9"/>
        <v>128289</v>
      </c>
      <c r="L63" s="169">
        <f t="shared" si="10"/>
        <v>208129</v>
      </c>
      <c r="M63" s="170">
        <f t="shared" si="26"/>
        <v>389301</v>
      </c>
    </row>
    <row r="64" spans="1:13" s="105" customFormat="1" ht="25.5" customHeight="1" x14ac:dyDescent="0.3">
      <c r="A64" s="162" t="s">
        <v>161</v>
      </c>
      <c r="B64" s="163" t="s">
        <v>162</v>
      </c>
      <c r="C64" s="169">
        <v>1233</v>
      </c>
      <c r="D64" s="169">
        <v>18475</v>
      </c>
      <c r="E64" s="169">
        <f t="shared" si="32"/>
        <v>19708</v>
      </c>
      <c r="F64" s="169">
        <v>25928</v>
      </c>
      <c r="G64" s="169">
        <v>167923</v>
      </c>
      <c r="H64" s="169">
        <v>244948</v>
      </c>
      <c r="I64" s="169">
        <f t="shared" si="33"/>
        <v>438799</v>
      </c>
      <c r="J64" s="169">
        <f t="shared" si="9"/>
        <v>27161</v>
      </c>
      <c r="K64" s="169">
        <f t="shared" si="9"/>
        <v>186398</v>
      </c>
      <c r="L64" s="169">
        <f t="shared" si="10"/>
        <v>244948</v>
      </c>
      <c r="M64" s="170">
        <f t="shared" si="26"/>
        <v>458507</v>
      </c>
    </row>
    <row r="65" spans="1:20" s="105" customFormat="1" ht="25.5" customHeight="1" x14ac:dyDescent="0.3">
      <c r="A65" s="162" t="s">
        <v>163</v>
      </c>
      <c r="B65" s="163" t="s">
        <v>164</v>
      </c>
      <c r="C65" s="169">
        <f>SUM(C66:C68)</f>
        <v>116396</v>
      </c>
      <c r="D65" s="169">
        <f t="shared" ref="D65:G65" si="34">SUM(D66:D68)</f>
        <v>391233</v>
      </c>
      <c r="E65" s="169">
        <f t="shared" si="34"/>
        <v>507629</v>
      </c>
      <c r="F65" s="169">
        <f t="shared" si="34"/>
        <v>22044</v>
      </c>
      <c r="G65" s="169">
        <f t="shared" si="34"/>
        <v>92113</v>
      </c>
      <c r="H65" s="169">
        <f>SUM(H66:H68)</f>
        <v>24546</v>
      </c>
      <c r="I65" s="169">
        <f t="shared" ref="I65:M65" si="35">SUM(I66:I68)</f>
        <v>138703</v>
      </c>
      <c r="J65" s="169">
        <f t="shared" si="9"/>
        <v>138440</v>
      </c>
      <c r="K65" s="169">
        <f t="shared" si="9"/>
        <v>483346</v>
      </c>
      <c r="L65" s="169">
        <f t="shared" si="10"/>
        <v>24546</v>
      </c>
      <c r="M65" s="170">
        <f t="shared" si="35"/>
        <v>646332</v>
      </c>
      <c r="N65" s="176"/>
      <c r="O65" s="176"/>
      <c r="P65" s="176"/>
      <c r="Q65" s="176"/>
      <c r="R65" s="176"/>
      <c r="S65" s="176"/>
      <c r="T65" s="176"/>
    </row>
    <row r="66" spans="1:20" s="149" customFormat="1" ht="21" customHeight="1" x14ac:dyDescent="0.3">
      <c r="A66" s="162"/>
      <c r="B66" s="166" t="s">
        <v>165</v>
      </c>
      <c r="C66" s="167">
        <v>16951</v>
      </c>
      <c r="D66" s="167">
        <v>182858</v>
      </c>
      <c r="E66" s="167">
        <f t="shared" ref="E66:E68" si="36">C66+D66</f>
        <v>199809</v>
      </c>
      <c r="F66" s="167">
        <v>5317</v>
      </c>
      <c r="G66" s="167">
        <v>43701</v>
      </c>
      <c r="H66" s="167">
        <v>15503</v>
      </c>
      <c r="I66" s="167">
        <f>F66+G66+H66</f>
        <v>64521</v>
      </c>
      <c r="J66" s="167">
        <f t="shared" si="9"/>
        <v>22268</v>
      </c>
      <c r="K66" s="167">
        <f t="shared" si="9"/>
        <v>226559</v>
      </c>
      <c r="L66" s="167">
        <f t="shared" si="10"/>
        <v>15503</v>
      </c>
      <c r="M66" s="168">
        <f t="shared" si="26"/>
        <v>264330</v>
      </c>
    </row>
    <row r="67" spans="1:20" s="149" customFormat="1" ht="21" customHeight="1" x14ac:dyDescent="0.3">
      <c r="A67" s="162"/>
      <c r="B67" s="166" t="s">
        <v>166</v>
      </c>
      <c r="C67" s="167">
        <v>23477</v>
      </c>
      <c r="D67" s="167">
        <v>131483</v>
      </c>
      <c r="E67" s="167">
        <f t="shared" si="36"/>
        <v>154960</v>
      </c>
      <c r="F67" s="167">
        <v>10973</v>
      </c>
      <c r="G67" s="167">
        <v>30613</v>
      </c>
      <c r="H67" s="167">
        <v>6146</v>
      </c>
      <c r="I67" s="167">
        <f>F67+G67+H67</f>
        <v>47732</v>
      </c>
      <c r="J67" s="167">
        <f t="shared" si="9"/>
        <v>34450</v>
      </c>
      <c r="K67" s="167">
        <f t="shared" si="9"/>
        <v>162096</v>
      </c>
      <c r="L67" s="167">
        <f t="shared" si="10"/>
        <v>6146</v>
      </c>
      <c r="M67" s="168">
        <f t="shared" si="26"/>
        <v>202692</v>
      </c>
    </row>
    <row r="68" spans="1:20" s="149" customFormat="1" ht="21" customHeight="1" x14ac:dyDescent="0.3">
      <c r="A68" s="162"/>
      <c r="B68" s="166" t="s">
        <v>167</v>
      </c>
      <c r="C68" s="167">
        <v>75968</v>
      </c>
      <c r="D68" s="167">
        <v>76892</v>
      </c>
      <c r="E68" s="167">
        <f t="shared" si="36"/>
        <v>152860</v>
      </c>
      <c r="F68" s="167">
        <v>5754</v>
      </c>
      <c r="G68" s="167">
        <v>17799</v>
      </c>
      <c r="H68" s="167">
        <v>2897</v>
      </c>
      <c r="I68" s="167">
        <f>F68+G68+H68</f>
        <v>26450</v>
      </c>
      <c r="J68" s="167">
        <f t="shared" si="9"/>
        <v>81722</v>
      </c>
      <c r="K68" s="167">
        <f t="shared" si="9"/>
        <v>94691</v>
      </c>
      <c r="L68" s="167">
        <f t="shared" si="10"/>
        <v>2897</v>
      </c>
      <c r="M68" s="168">
        <f t="shared" si="26"/>
        <v>179310</v>
      </c>
    </row>
    <row r="69" spans="1:20" s="149" customFormat="1" ht="25.5" customHeight="1" x14ac:dyDescent="0.3">
      <c r="A69" s="162" t="s">
        <v>168</v>
      </c>
      <c r="B69" s="163" t="s">
        <v>169</v>
      </c>
      <c r="C69" s="169">
        <f>C71+C70</f>
        <v>9242</v>
      </c>
      <c r="D69" s="169">
        <f t="shared" ref="D69:G69" si="37">D71+D70</f>
        <v>27769</v>
      </c>
      <c r="E69" s="169">
        <f t="shared" si="37"/>
        <v>37011</v>
      </c>
      <c r="F69" s="169">
        <f t="shared" si="37"/>
        <v>4574</v>
      </c>
      <c r="G69" s="169">
        <f t="shared" si="37"/>
        <v>9380</v>
      </c>
      <c r="H69" s="169">
        <f>H71+H70</f>
        <v>4717</v>
      </c>
      <c r="I69" s="169">
        <f t="shared" ref="I69" si="38">I71+I70</f>
        <v>18671</v>
      </c>
      <c r="J69" s="169">
        <f t="shared" si="9"/>
        <v>13816</v>
      </c>
      <c r="K69" s="169">
        <f t="shared" si="9"/>
        <v>37149</v>
      </c>
      <c r="L69" s="169">
        <f t="shared" si="10"/>
        <v>4717</v>
      </c>
      <c r="M69" s="170">
        <f t="shared" ref="M69" si="39">M71+M70</f>
        <v>55682</v>
      </c>
    </row>
    <row r="70" spans="1:20" s="105" customFormat="1" ht="21" customHeight="1" x14ac:dyDescent="0.3">
      <c r="A70" s="162"/>
      <c r="B70" s="166" t="s">
        <v>170</v>
      </c>
      <c r="C70" s="167">
        <v>3194</v>
      </c>
      <c r="D70" s="167">
        <v>15341</v>
      </c>
      <c r="E70" s="167">
        <f t="shared" ref="E70:E71" si="40">C70+D70</f>
        <v>18535</v>
      </c>
      <c r="F70" s="167">
        <v>1892</v>
      </c>
      <c r="G70" s="167">
        <v>7318</v>
      </c>
      <c r="H70" s="167">
        <v>3381</v>
      </c>
      <c r="I70" s="167">
        <f>F70+G70+H70</f>
        <v>12591</v>
      </c>
      <c r="J70" s="167">
        <f t="shared" si="9"/>
        <v>5086</v>
      </c>
      <c r="K70" s="167">
        <f t="shared" si="9"/>
        <v>22659</v>
      </c>
      <c r="L70" s="167">
        <f t="shared" si="10"/>
        <v>3381</v>
      </c>
      <c r="M70" s="168">
        <f t="shared" si="26"/>
        <v>31126</v>
      </c>
    </row>
    <row r="71" spans="1:20" s="105" customFormat="1" ht="21" customHeight="1" x14ac:dyDescent="0.3">
      <c r="A71" s="162"/>
      <c r="B71" s="166" t="s">
        <v>171</v>
      </c>
      <c r="C71" s="167">
        <v>6048</v>
      </c>
      <c r="D71" s="167">
        <v>12428</v>
      </c>
      <c r="E71" s="167">
        <f t="shared" si="40"/>
        <v>18476</v>
      </c>
      <c r="F71" s="167">
        <v>2682</v>
      </c>
      <c r="G71" s="167">
        <v>2062</v>
      </c>
      <c r="H71" s="167">
        <v>1336</v>
      </c>
      <c r="I71" s="167">
        <f>F71+G71+H71</f>
        <v>6080</v>
      </c>
      <c r="J71" s="167">
        <f t="shared" si="9"/>
        <v>8730</v>
      </c>
      <c r="K71" s="167">
        <f t="shared" si="9"/>
        <v>14490</v>
      </c>
      <c r="L71" s="167">
        <f t="shared" si="10"/>
        <v>1336</v>
      </c>
      <c r="M71" s="168">
        <f t="shared" si="26"/>
        <v>24556</v>
      </c>
    </row>
    <row r="72" spans="1:20" s="105" customFormat="1" ht="25.5" customHeight="1" x14ac:dyDescent="0.3">
      <c r="A72" s="162" t="s">
        <v>172</v>
      </c>
      <c r="B72" s="163" t="s">
        <v>173</v>
      </c>
      <c r="C72" s="169">
        <f>SUM(C73:C75)</f>
        <v>23479</v>
      </c>
      <c r="D72" s="169">
        <f t="shared" ref="D72:G72" si="41">SUM(D73:D75)</f>
        <v>49839</v>
      </c>
      <c r="E72" s="169">
        <f t="shared" si="41"/>
        <v>73318</v>
      </c>
      <c r="F72" s="169">
        <f t="shared" si="41"/>
        <v>334</v>
      </c>
      <c r="G72" s="169">
        <f t="shared" si="41"/>
        <v>472</v>
      </c>
      <c r="H72" s="169">
        <f>SUM(H73:H75)</f>
        <v>2302</v>
      </c>
      <c r="I72" s="169">
        <f t="shared" ref="I72" si="42">SUM(I73:I75)</f>
        <v>3108</v>
      </c>
      <c r="J72" s="169">
        <f t="shared" si="9"/>
        <v>23813</v>
      </c>
      <c r="K72" s="169">
        <f t="shared" si="9"/>
        <v>50311</v>
      </c>
      <c r="L72" s="169">
        <f t="shared" si="10"/>
        <v>2302</v>
      </c>
      <c r="M72" s="170">
        <f>SUM(M73:M75)</f>
        <v>76426</v>
      </c>
    </row>
    <row r="73" spans="1:20" s="126" customFormat="1" ht="21" customHeight="1" x14ac:dyDescent="0.25">
      <c r="A73" s="162"/>
      <c r="B73" s="166" t="s">
        <v>174</v>
      </c>
      <c r="C73" s="167">
        <v>3310</v>
      </c>
      <c r="D73" s="167">
        <v>42749</v>
      </c>
      <c r="E73" s="167">
        <f t="shared" ref="E73:E77" si="43">C73+D73</f>
        <v>46059</v>
      </c>
      <c r="F73" s="167">
        <v>34</v>
      </c>
      <c r="G73" s="167">
        <v>334</v>
      </c>
      <c r="H73" s="167">
        <v>2025</v>
      </c>
      <c r="I73" s="167">
        <f>F73+G73+H73</f>
        <v>2393</v>
      </c>
      <c r="J73" s="167">
        <f t="shared" si="9"/>
        <v>3344</v>
      </c>
      <c r="K73" s="167">
        <f t="shared" si="9"/>
        <v>43083</v>
      </c>
      <c r="L73" s="167">
        <f t="shared" si="10"/>
        <v>2025</v>
      </c>
      <c r="M73" s="168">
        <f>E73+I73</f>
        <v>48452</v>
      </c>
    </row>
    <row r="74" spans="1:20" ht="21" customHeight="1" x14ac:dyDescent="0.3">
      <c r="A74" s="162"/>
      <c r="B74" s="166" t="s">
        <v>175</v>
      </c>
      <c r="C74" s="167">
        <v>816</v>
      </c>
      <c r="D74" s="167">
        <v>1080</v>
      </c>
      <c r="E74" s="167">
        <f t="shared" si="43"/>
        <v>1896</v>
      </c>
      <c r="F74" s="167">
        <v>0</v>
      </c>
      <c r="G74" s="167">
        <v>0</v>
      </c>
      <c r="H74" s="167">
        <v>0</v>
      </c>
      <c r="I74" s="167">
        <f>F74+G74+H74</f>
        <v>0</v>
      </c>
      <c r="J74" s="167">
        <f t="shared" si="9"/>
        <v>816</v>
      </c>
      <c r="K74" s="167">
        <f t="shared" si="9"/>
        <v>1080</v>
      </c>
      <c r="L74" s="167">
        <f t="shared" si="10"/>
        <v>0</v>
      </c>
      <c r="M74" s="168">
        <f>E74+I74</f>
        <v>1896</v>
      </c>
      <c r="N74" s="97"/>
      <c r="O74" s="97"/>
    </row>
    <row r="75" spans="1:20" ht="21" customHeight="1" x14ac:dyDescent="0.3">
      <c r="A75" s="162"/>
      <c r="B75" s="166" t="s">
        <v>176</v>
      </c>
      <c r="C75" s="167">
        <v>19353</v>
      </c>
      <c r="D75" s="167">
        <v>6010</v>
      </c>
      <c r="E75" s="167">
        <f t="shared" si="43"/>
        <v>25363</v>
      </c>
      <c r="F75" s="167">
        <v>300</v>
      </c>
      <c r="G75" s="167">
        <v>138</v>
      </c>
      <c r="H75" s="167">
        <v>277</v>
      </c>
      <c r="I75" s="167">
        <f>F75+G75+H75</f>
        <v>715</v>
      </c>
      <c r="J75" s="167">
        <f t="shared" si="9"/>
        <v>19653</v>
      </c>
      <c r="K75" s="167">
        <f t="shared" si="9"/>
        <v>6148</v>
      </c>
      <c r="L75" s="167">
        <f t="shared" si="10"/>
        <v>277</v>
      </c>
      <c r="M75" s="168">
        <f>E75+I75</f>
        <v>26078</v>
      </c>
      <c r="N75" s="97"/>
      <c r="O75" s="97"/>
    </row>
    <row r="76" spans="1:20" ht="25.5" customHeight="1" x14ac:dyDescent="0.3">
      <c r="A76" s="162" t="s">
        <v>177</v>
      </c>
      <c r="B76" s="163" t="s">
        <v>178</v>
      </c>
      <c r="C76" s="169">
        <v>1190</v>
      </c>
      <c r="D76" s="169">
        <v>3757</v>
      </c>
      <c r="E76" s="169">
        <f t="shared" si="43"/>
        <v>4947</v>
      </c>
      <c r="F76" s="169">
        <v>0</v>
      </c>
      <c r="G76" s="169">
        <v>0</v>
      </c>
      <c r="H76" s="169">
        <v>0</v>
      </c>
      <c r="I76" s="169">
        <f>F76+G76+H76</f>
        <v>0</v>
      </c>
      <c r="J76" s="169">
        <f t="shared" ref="J76:K77" si="44">SUM(C76,F76)</f>
        <v>1190</v>
      </c>
      <c r="K76" s="169">
        <f t="shared" si="44"/>
        <v>3757</v>
      </c>
      <c r="L76" s="169">
        <f t="shared" ref="L76:L77" si="45">SUM(H76)</f>
        <v>0</v>
      </c>
      <c r="M76" s="170">
        <f>E76+I76</f>
        <v>4947</v>
      </c>
      <c r="P76" s="123"/>
    </row>
    <row r="77" spans="1:20" ht="25.5" customHeight="1" x14ac:dyDescent="0.3">
      <c r="A77" s="162" t="s">
        <v>179</v>
      </c>
      <c r="B77" s="163" t="s">
        <v>180</v>
      </c>
      <c r="C77" s="169">
        <v>6</v>
      </c>
      <c r="D77" s="169">
        <v>141</v>
      </c>
      <c r="E77" s="169">
        <f t="shared" si="43"/>
        <v>147</v>
      </c>
      <c r="F77" s="169">
        <v>569</v>
      </c>
      <c r="G77" s="169">
        <v>2614</v>
      </c>
      <c r="H77" s="169">
        <v>0</v>
      </c>
      <c r="I77" s="169">
        <f>F77+G77+H77</f>
        <v>3183</v>
      </c>
      <c r="J77" s="169">
        <f t="shared" si="44"/>
        <v>575</v>
      </c>
      <c r="K77" s="169">
        <f t="shared" si="44"/>
        <v>2755</v>
      </c>
      <c r="L77" s="169">
        <f t="shared" si="45"/>
        <v>0</v>
      </c>
      <c r="M77" s="170">
        <f>E77+I77</f>
        <v>3330</v>
      </c>
      <c r="P77" s="123"/>
    </row>
    <row r="78" spans="1:20" ht="25.5" customHeight="1" thickBot="1" x14ac:dyDescent="0.35">
      <c r="A78" s="177" t="s">
        <v>11</v>
      </c>
      <c r="B78" s="178"/>
      <c r="C78" s="179">
        <f>C77+C76+C72+C69+C65+C64+C63+C58+C52+C51+C50+C45+C44+C40+C36+C35+C32+C31+C11+C10+C6</f>
        <v>1272406</v>
      </c>
      <c r="D78" s="179">
        <f t="shared" ref="D78:G78" si="46">D77+D76+D72+D69+D65+D64+D63+D58+D52+D51+D50+D45+D44+D40+D36+D35+D32+D31+D11+D10+D6</f>
        <v>1825329</v>
      </c>
      <c r="E78" s="179">
        <f t="shared" si="46"/>
        <v>3097735</v>
      </c>
      <c r="F78" s="179">
        <f t="shared" si="46"/>
        <v>136366</v>
      </c>
      <c r="G78" s="179">
        <f t="shared" si="46"/>
        <v>447920</v>
      </c>
      <c r="H78" s="179">
        <f>H77+H76+H72+H69+H65+H64+H63+H58+H52+H51+H50+H45+H44+H40+H36+H35+H32+H31+H11+H10+H6</f>
        <v>540218</v>
      </c>
      <c r="I78" s="179">
        <f t="shared" ref="I78:L78" si="47">I77+I76+I72+I69+I65+I64+I63+I58+I52+I51+I50+I45+I44+I40+I36+I35+I32+I31+I11+I10+I6</f>
        <v>1124504</v>
      </c>
      <c r="J78" s="179">
        <f t="shared" si="47"/>
        <v>1408772</v>
      </c>
      <c r="K78" s="179">
        <f t="shared" si="47"/>
        <v>2273249</v>
      </c>
      <c r="L78" s="179">
        <f t="shared" si="47"/>
        <v>540218</v>
      </c>
      <c r="M78" s="180">
        <f>M77+M76+M72+M69+M65+M64+M63+M58+M52+M51+M50+M45+M44+M40+M36+M35+M32+M31+M11+M10+M6</f>
        <v>4222239</v>
      </c>
      <c r="N78" s="97"/>
      <c r="O78" s="97"/>
    </row>
    <row r="79" spans="1:20" x14ac:dyDescent="0.3">
      <c r="M79" s="97"/>
      <c r="N79" s="97"/>
      <c r="O79" s="97"/>
    </row>
    <row r="80" spans="1:20" x14ac:dyDescent="0.3">
      <c r="M80" s="97"/>
      <c r="N80" s="97"/>
      <c r="O80" s="97"/>
    </row>
    <row r="81" spans="13:15" x14ac:dyDescent="0.3">
      <c r="M81" s="97"/>
      <c r="N81" s="97"/>
      <c r="O81" s="97"/>
    </row>
  </sheetData>
  <mergeCells count="5">
    <mergeCell ref="A1:L1"/>
    <mergeCell ref="A4:B5"/>
    <mergeCell ref="C4:E4"/>
    <mergeCell ref="F4:I4"/>
    <mergeCell ref="J4:M4"/>
  </mergeCells>
  <printOptions horizontalCentered="1"/>
  <pageMargins left="0.47244094488188981" right="0.47244094488188981" top="0.6692913385826772" bottom="0.59055118110236227" header="0.51181102362204722" footer="0.51181102362204722"/>
  <pageSetup paperSize="9" scale="56" fitToHeight="2" orientation="landscape" r:id="rId1"/>
  <headerFooter alignWithMargins="0"/>
  <rowBreaks count="1" manualBreakCount="1">
    <brk id="39"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78"/>
  <sheetViews>
    <sheetView view="pageBreakPreview" topLeftCell="C1" zoomScale="75" zoomScaleNormal="75" zoomScaleSheetLayoutView="75" workbookViewId="0">
      <selection sqref="A1:K1"/>
    </sheetView>
  </sheetViews>
  <sheetFormatPr defaultColWidth="8.88671875" defaultRowHeight="13.8" x14ac:dyDescent="0.3"/>
  <cols>
    <col min="1" max="1" width="5.109375" style="150" customWidth="1"/>
    <col min="2" max="2" width="76" style="123" customWidth="1"/>
    <col min="3" max="5" width="16.6640625" style="123" customWidth="1"/>
    <col min="6" max="8" width="16.6640625" style="190" customWidth="1"/>
    <col min="9" max="11" width="16.6640625" style="123" customWidth="1"/>
    <col min="12" max="243" width="8.88671875" style="97" customWidth="1"/>
    <col min="244" max="16384" width="8.88671875" style="97"/>
  </cols>
  <sheetData>
    <row r="1" spans="1:11" s="82" customFormat="1" ht="35.1" customHeight="1" x14ac:dyDescent="0.4">
      <c r="A1" s="537" t="str">
        <f>"Répartition des travailleurs par secteur, sexe et branche d'activité au "&amp;Feuil1!A7&amp;" "&amp;Feuil1!A8&amp;" "</f>
        <v xml:space="preserve">Répartition des travailleurs par secteur, sexe et branche d'activité au 31 décembre 2022 </v>
      </c>
      <c r="B1" s="538"/>
      <c r="C1" s="538"/>
      <c r="D1" s="538"/>
      <c r="E1" s="538"/>
      <c r="F1" s="538"/>
      <c r="G1" s="538"/>
      <c r="H1" s="538"/>
      <c r="I1" s="538"/>
      <c r="J1" s="538"/>
      <c r="K1" s="538"/>
    </row>
    <row r="2" spans="1:11" s="82" customFormat="1" ht="24.6" customHeight="1" x14ac:dyDescent="0.4">
      <c r="A2" s="182"/>
      <c r="B2" s="183"/>
      <c r="C2" s="183"/>
      <c r="D2" s="183"/>
      <c r="E2" s="183"/>
      <c r="F2" s="183"/>
      <c r="G2" s="183"/>
      <c r="H2" s="183"/>
      <c r="I2" s="183"/>
      <c r="J2" s="183"/>
      <c r="K2" s="183"/>
    </row>
    <row r="3" spans="1:11" s="88" customFormat="1" ht="26.25" customHeight="1" thickBot="1" x14ac:dyDescent="0.4">
      <c r="A3" s="89" t="s">
        <v>181</v>
      </c>
      <c r="B3" s="84"/>
      <c r="C3" s="85"/>
      <c r="D3" s="86"/>
      <c r="E3" s="86"/>
      <c r="F3" s="184"/>
      <c r="G3" s="184"/>
      <c r="H3" s="184"/>
      <c r="I3" s="86"/>
      <c r="J3" s="86"/>
      <c r="K3" s="86"/>
    </row>
    <row r="4" spans="1:11" ht="25.2" customHeight="1" x14ac:dyDescent="0.35">
      <c r="A4" s="539" t="s">
        <v>87</v>
      </c>
      <c r="B4" s="540"/>
      <c r="C4" s="156" t="s">
        <v>254</v>
      </c>
      <c r="D4" s="185"/>
      <c r="E4" s="157"/>
      <c r="F4" s="186" t="s">
        <v>12</v>
      </c>
      <c r="G4" s="187"/>
      <c r="H4" s="188"/>
      <c r="I4" s="155" t="s">
        <v>33</v>
      </c>
      <c r="J4" s="158"/>
      <c r="K4" s="159"/>
    </row>
    <row r="5" spans="1:11" ht="40.200000000000003" customHeight="1" x14ac:dyDescent="0.3">
      <c r="A5" s="541"/>
      <c r="B5" s="542"/>
      <c r="C5" s="160" t="s">
        <v>9</v>
      </c>
      <c r="D5" s="160" t="s">
        <v>10</v>
      </c>
      <c r="E5" s="160" t="s">
        <v>11</v>
      </c>
      <c r="F5" s="189" t="s">
        <v>9</v>
      </c>
      <c r="G5" s="189" t="s">
        <v>10</v>
      </c>
      <c r="H5" s="189" t="s">
        <v>11</v>
      </c>
      <c r="I5" s="160" t="s">
        <v>9</v>
      </c>
      <c r="J5" s="160" t="s">
        <v>10</v>
      </c>
      <c r="K5" s="161" t="s">
        <v>11</v>
      </c>
    </row>
    <row r="6" spans="1:11" s="105" customFormat="1" ht="25.5" customHeight="1" x14ac:dyDescent="0.3">
      <c r="A6" s="162" t="s">
        <v>88</v>
      </c>
      <c r="B6" s="163" t="s">
        <v>89</v>
      </c>
      <c r="C6" s="164">
        <f>SUM(C7:C9)</f>
        <v>12155</v>
      </c>
      <c r="D6" s="164">
        <f t="shared" ref="D6:K6" si="0">SUM(D7:D9)</f>
        <v>6085</v>
      </c>
      <c r="E6" s="164">
        <f t="shared" si="0"/>
        <v>18240</v>
      </c>
      <c r="F6" s="164">
        <f t="shared" si="0"/>
        <v>0</v>
      </c>
      <c r="G6" s="164">
        <f t="shared" si="0"/>
        <v>1</v>
      </c>
      <c r="H6" s="164">
        <f t="shared" si="0"/>
        <v>1</v>
      </c>
      <c r="I6" s="164">
        <f t="shared" si="0"/>
        <v>12155</v>
      </c>
      <c r="J6" s="164">
        <f t="shared" si="0"/>
        <v>6086</v>
      </c>
      <c r="K6" s="165">
        <f t="shared" si="0"/>
        <v>18241</v>
      </c>
    </row>
    <row r="7" spans="1:11" s="149" customFormat="1" ht="21" customHeight="1" x14ac:dyDescent="0.3">
      <c r="A7" s="162"/>
      <c r="B7" s="166" t="s">
        <v>90</v>
      </c>
      <c r="C7" s="167">
        <v>11405</v>
      </c>
      <c r="D7" s="167">
        <v>5936</v>
      </c>
      <c r="E7" s="167">
        <f>+C7+D7</f>
        <v>17341</v>
      </c>
      <c r="F7" s="167">
        <v>0</v>
      </c>
      <c r="G7" s="167">
        <v>0</v>
      </c>
      <c r="H7" s="167">
        <f>SUM(F7:G7)</f>
        <v>0</v>
      </c>
      <c r="I7" s="167">
        <f t="shared" ref="I7:K10" si="1">C7+F7</f>
        <v>11405</v>
      </c>
      <c r="J7" s="167">
        <f t="shared" si="1"/>
        <v>5936</v>
      </c>
      <c r="K7" s="168">
        <f t="shared" si="1"/>
        <v>17341</v>
      </c>
    </row>
    <row r="8" spans="1:11" s="149" customFormat="1" ht="21" customHeight="1" x14ac:dyDescent="0.3">
      <c r="A8" s="162"/>
      <c r="B8" s="166" t="s">
        <v>91</v>
      </c>
      <c r="C8" s="167">
        <v>676</v>
      </c>
      <c r="D8" s="167">
        <v>100</v>
      </c>
      <c r="E8" s="167">
        <f>+C8+D8</f>
        <v>776</v>
      </c>
      <c r="F8" s="167">
        <v>0</v>
      </c>
      <c r="G8" s="167">
        <v>1</v>
      </c>
      <c r="H8" s="167">
        <f t="shared" ref="H8:H10" si="2">SUM(F8:G8)</f>
        <v>1</v>
      </c>
      <c r="I8" s="167">
        <f t="shared" si="1"/>
        <v>676</v>
      </c>
      <c r="J8" s="167">
        <f t="shared" si="1"/>
        <v>101</v>
      </c>
      <c r="K8" s="168">
        <f t="shared" si="1"/>
        <v>777</v>
      </c>
    </row>
    <row r="9" spans="1:11" s="105" customFormat="1" ht="21" customHeight="1" x14ac:dyDescent="0.3">
      <c r="A9" s="162"/>
      <c r="B9" s="166" t="s">
        <v>92</v>
      </c>
      <c r="C9" s="167">
        <v>74</v>
      </c>
      <c r="D9" s="167">
        <v>49</v>
      </c>
      <c r="E9" s="167">
        <f>+C9+D9</f>
        <v>123</v>
      </c>
      <c r="F9" s="167">
        <v>0</v>
      </c>
      <c r="G9" s="167">
        <v>0</v>
      </c>
      <c r="H9" s="167">
        <f t="shared" si="2"/>
        <v>0</v>
      </c>
      <c r="I9" s="167">
        <f t="shared" si="1"/>
        <v>74</v>
      </c>
      <c r="J9" s="167">
        <f t="shared" si="1"/>
        <v>49</v>
      </c>
      <c r="K9" s="168">
        <f t="shared" si="1"/>
        <v>123</v>
      </c>
    </row>
    <row r="10" spans="1:11" s="105" customFormat="1" ht="25.5" customHeight="1" x14ac:dyDescent="0.3">
      <c r="A10" s="162" t="s">
        <v>93</v>
      </c>
      <c r="B10" s="163" t="s">
        <v>94</v>
      </c>
      <c r="C10" s="169">
        <v>2023</v>
      </c>
      <c r="D10" s="169">
        <v>291</v>
      </c>
      <c r="E10" s="169">
        <f>C10+D10</f>
        <v>2314</v>
      </c>
      <c r="F10" s="169">
        <v>0</v>
      </c>
      <c r="G10" s="169">
        <v>0</v>
      </c>
      <c r="H10" s="167">
        <f t="shared" si="2"/>
        <v>0</v>
      </c>
      <c r="I10" s="169">
        <f t="shared" si="1"/>
        <v>2023</v>
      </c>
      <c r="J10" s="169">
        <f t="shared" si="1"/>
        <v>291</v>
      </c>
      <c r="K10" s="170">
        <f t="shared" si="1"/>
        <v>2314</v>
      </c>
    </row>
    <row r="11" spans="1:11" s="149" customFormat="1" ht="25.5" customHeight="1" x14ac:dyDescent="0.3">
      <c r="A11" s="162" t="s">
        <v>95</v>
      </c>
      <c r="B11" s="163" t="s">
        <v>96</v>
      </c>
      <c r="C11" s="169">
        <f>SUM(C12:C30)</f>
        <v>370136</v>
      </c>
      <c r="D11" s="169">
        <f t="shared" ref="D11:K11" si="3">SUM(D12:D30)</f>
        <v>115988</v>
      </c>
      <c r="E11" s="169">
        <f t="shared" si="3"/>
        <v>486124</v>
      </c>
      <c r="F11" s="169">
        <f t="shared" si="3"/>
        <v>2930</v>
      </c>
      <c r="G11" s="169">
        <f t="shared" si="3"/>
        <v>130</v>
      </c>
      <c r="H11" s="169">
        <f t="shared" si="3"/>
        <v>3060</v>
      </c>
      <c r="I11" s="169">
        <f t="shared" si="3"/>
        <v>373066</v>
      </c>
      <c r="J11" s="169">
        <f t="shared" si="3"/>
        <v>116118</v>
      </c>
      <c r="K11" s="170">
        <f t="shared" si="3"/>
        <v>489184</v>
      </c>
    </row>
    <row r="12" spans="1:11" s="149" customFormat="1" ht="21" customHeight="1" x14ac:dyDescent="0.3">
      <c r="A12" s="171"/>
      <c r="B12" s="172" t="s">
        <v>97</v>
      </c>
      <c r="C12" s="167">
        <v>66403</v>
      </c>
      <c r="D12" s="167">
        <v>34532</v>
      </c>
      <c r="E12" s="167">
        <f>+C12+D12</f>
        <v>100935</v>
      </c>
      <c r="F12" s="167">
        <v>18</v>
      </c>
      <c r="G12" s="167">
        <v>4</v>
      </c>
      <c r="H12" s="167">
        <f>F12+G12</f>
        <v>22</v>
      </c>
      <c r="I12" s="167">
        <f>C12+F12</f>
        <v>66421</v>
      </c>
      <c r="J12" s="167">
        <f>D12+G12</f>
        <v>34536</v>
      </c>
      <c r="K12" s="168">
        <f>E12+H12</f>
        <v>100957</v>
      </c>
    </row>
    <row r="13" spans="1:11" s="105" customFormat="1" ht="21" customHeight="1" x14ac:dyDescent="0.3">
      <c r="A13" s="171"/>
      <c r="B13" s="172" t="s">
        <v>98</v>
      </c>
      <c r="C13" s="167">
        <v>12371</v>
      </c>
      <c r="D13" s="167">
        <v>8004</v>
      </c>
      <c r="E13" s="167">
        <f t="shared" ref="E13:E31" si="4">+C13+D13</f>
        <v>20375</v>
      </c>
      <c r="F13" s="167">
        <v>0</v>
      </c>
      <c r="G13" s="167">
        <v>0</v>
      </c>
      <c r="H13" s="167">
        <f t="shared" ref="H13:H35" si="5">F13+G13</f>
        <v>0</v>
      </c>
      <c r="I13" s="167">
        <f t="shared" ref="I13:K31" si="6">C13+F13</f>
        <v>12371</v>
      </c>
      <c r="J13" s="167">
        <f t="shared" si="6"/>
        <v>8004</v>
      </c>
      <c r="K13" s="168">
        <f t="shared" si="6"/>
        <v>20375</v>
      </c>
    </row>
    <row r="14" spans="1:11" s="105" customFormat="1" ht="21" customHeight="1" x14ac:dyDescent="0.3">
      <c r="A14" s="171"/>
      <c r="B14" s="172" t="s">
        <v>99</v>
      </c>
      <c r="C14" s="167">
        <v>8366</v>
      </c>
      <c r="D14" s="167">
        <v>1332</v>
      </c>
      <c r="E14" s="167">
        <f t="shared" si="4"/>
        <v>9698</v>
      </c>
      <c r="F14" s="167">
        <v>0</v>
      </c>
      <c r="G14" s="167">
        <v>0</v>
      </c>
      <c r="H14" s="167">
        <f t="shared" si="5"/>
        <v>0</v>
      </c>
      <c r="I14" s="167">
        <f t="shared" si="6"/>
        <v>8366</v>
      </c>
      <c r="J14" s="167">
        <f t="shared" si="6"/>
        <v>1332</v>
      </c>
      <c r="K14" s="168">
        <f t="shared" si="6"/>
        <v>9698</v>
      </c>
    </row>
    <row r="15" spans="1:11" s="173" customFormat="1" ht="21" customHeight="1" x14ac:dyDescent="0.3">
      <c r="A15" s="171"/>
      <c r="B15" s="172" t="s">
        <v>100</v>
      </c>
      <c r="C15" s="167">
        <v>9490</v>
      </c>
      <c r="D15" s="167">
        <v>2318</v>
      </c>
      <c r="E15" s="167">
        <f t="shared" si="4"/>
        <v>11808</v>
      </c>
      <c r="F15" s="167">
        <v>0</v>
      </c>
      <c r="G15" s="167">
        <v>0</v>
      </c>
      <c r="H15" s="167">
        <f t="shared" si="5"/>
        <v>0</v>
      </c>
      <c r="I15" s="167">
        <f t="shared" si="6"/>
        <v>9490</v>
      </c>
      <c r="J15" s="167">
        <f t="shared" si="6"/>
        <v>2318</v>
      </c>
      <c r="K15" s="168">
        <f t="shared" si="6"/>
        <v>11808</v>
      </c>
    </row>
    <row r="16" spans="1:11" s="173" customFormat="1" ht="21" customHeight="1" x14ac:dyDescent="0.3">
      <c r="A16" s="171"/>
      <c r="B16" s="172" t="s">
        <v>101</v>
      </c>
      <c r="C16" s="167">
        <v>5640</v>
      </c>
      <c r="D16" s="167">
        <v>2802</v>
      </c>
      <c r="E16" s="167">
        <f t="shared" si="4"/>
        <v>8442</v>
      </c>
      <c r="F16" s="167">
        <v>0</v>
      </c>
      <c r="G16" s="167">
        <v>0</v>
      </c>
      <c r="H16" s="167">
        <f t="shared" si="5"/>
        <v>0</v>
      </c>
      <c r="I16" s="167">
        <f t="shared" si="6"/>
        <v>5640</v>
      </c>
      <c r="J16" s="167">
        <f t="shared" si="6"/>
        <v>2802</v>
      </c>
      <c r="K16" s="168">
        <f t="shared" si="6"/>
        <v>8442</v>
      </c>
    </row>
    <row r="17" spans="1:11" s="118" customFormat="1" ht="21" customHeight="1" x14ac:dyDescent="0.3">
      <c r="A17" s="171"/>
      <c r="B17" s="172" t="s">
        <v>102</v>
      </c>
      <c r="C17" s="167">
        <v>2583</v>
      </c>
      <c r="D17" s="167">
        <v>575</v>
      </c>
      <c r="E17" s="167">
        <f t="shared" si="4"/>
        <v>3158</v>
      </c>
      <c r="F17" s="167">
        <v>0</v>
      </c>
      <c r="G17" s="167">
        <v>0</v>
      </c>
      <c r="H17" s="167">
        <f t="shared" si="5"/>
        <v>0</v>
      </c>
      <c r="I17" s="167">
        <f t="shared" si="6"/>
        <v>2583</v>
      </c>
      <c r="J17" s="167">
        <f t="shared" si="6"/>
        <v>575</v>
      </c>
      <c r="K17" s="168">
        <f t="shared" si="6"/>
        <v>3158</v>
      </c>
    </row>
    <row r="18" spans="1:11" s="173" customFormat="1" ht="21" customHeight="1" x14ac:dyDescent="0.3">
      <c r="A18" s="171"/>
      <c r="B18" s="172" t="s">
        <v>103</v>
      </c>
      <c r="C18" s="167">
        <v>34510</v>
      </c>
      <c r="D18" s="167">
        <v>8845</v>
      </c>
      <c r="E18" s="167">
        <f t="shared" si="4"/>
        <v>43355</v>
      </c>
      <c r="F18" s="167">
        <v>0</v>
      </c>
      <c r="G18" s="167">
        <v>0</v>
      </c>
      <c r="H18" s="167">
        <f t="shared" si="5"/>
        <v>0</v>
      </c>
      <c r="I18" s="167">
        <f t="shared" si="6"/>
        <v>34510</v>
      </c>
      <c r="J18" s="167">
        <f t="shared" si="6"/>
        <v>8845</v>
      </c>
      <c r="K18" s="168">
        <f t="shared" si="6"/>
        <v>43355</v>
      </c>
    </row>
    <row r="19" spans="1:11" s="118" customFormat="1" ht="21" customHeight="1" x14ac:dyDescent="0.3">
      <c r="A19" s="171"/>
      <c r="B19" s="172" t="s">
        <v>104</v>
      </c>
      <c r="C19" s="167">
        <v>19226</v>
      </c>
      <c r="D19" s="167">
        <v>16053</v>
      </c>
      <c r="E19" s="167">
        <f t="shared" si="4"/>
        <v>35279</v>
      </c>
      <c r="F19" s="167">
        <v>0</v>
      </c>
      <c r="G19" s="167">
        <v>0</v>
      </c>
      <c r="H19" s="167">
        <f t="shared" si="5"/>
        <v>0</v>
      </c>
      <c r="I19" s="167">
        <f t="shared" si="6"/>
        <v>19226</v>
      </c>
      <c r="J19" s="167">
        <f t="shared" si="6"/>
        <v>16053</v>
      </c>
      <c r="K19" s="168">
        <f t="shared" si="6"/>
        <v>35279</v>
      </c>
    </row>
    <row r="20" spans="1:11" s="173" customFormat="1" ht="21" customHeight="1" x14ac:dyDescent="0.3">
      <c r="A20" s="171"/>
      <c r="B20" s="172" t="s">
        <v>105</v>
      </c>
      <c r="C20" s="167">
        <v>17013</v>
      </c>
      <c r="D20" s="167">
        <v>4376</v>
      </c>
      <c r="E20" s="167">
        <f t="shared" si="4"/>
        <v>21389</v>
      </c>
      <c r="F20" s="167">
        <v>0</v>
      </c>
      <c r="G20" s="167">
        <v>0</v>
      </c>
      <c r="H20" s="167">
        <f t="shared" si="5"/>
        <v>0</v>
      </c>
      <c r="I20" s="167">
        <f t="shared" si="6"/>
        <v>17013</v>
      </c>
      <c r="J20" s="167">
        <f t="shared" si="6"/>
        <v>4376</v>
      </c>
      <c r="K20" s="168">
        <f t="shared" si="6"/>
        <v>21389</v>
      </c>
    </row>
    <row r="21" spans="1:11" s="118" customFormat="1" ht="21" customHeight="1" x14ac:dyDescent="0.3">
      <c r="A21" s="171"/>
      <c r="B21" s="172" t="s">
        <v>106</v>
      </c>
      <c r="C21" s="167">
        <v>23930</v>
      </c>
      <c r="D21" s="167">
        <v>3426</v>
      </c>
      <c r="E21" s="167">
        <f t="shared" si="4"/>
        <v>27356</v>
      </c>
      <c r="F21" s="167">
        <v>0</v>
      </c>
      <c r="G21" s="167">
        <v>0</v>
      </c>
      <c r="H21" s="167">
        <f t="shared" si="5"/>
        <v>0</v>
      </c>
      <c r="I21" s="167">
        <f t="shared" si="6"/>
        <v>23930</v>
      </c>
      <c r="J21" s="167">
        <f t="shared" si="6"/>
        <v>3426</v>
      </c>
      <c r="K21" s="168">
        <f t="shared" si="6"/>
        <v>27356</v>
      </c>
    </row>
    <row r="22" spans="1:11" s="118" customFormat="1" ht="21" customHeight="1" x14ac:dyDescent="0.3">
      <c r="A22" s="171"/>
      <c r="B22" s="172" t="s">
        <v>107</v>
      </c>
      <c r="C22" s="167">
        <v>21375</v>
      </c>
      <c r="D22" s="167">
        <v>2415</v>
      </c>
      <c r="E22" s="167">
        <f t="shared" si="4"/>
        <v>23790</v>
      </c>
      <c r="F22" s="167">
        <v>0</v>
      </c>
      <c r="G22" s="167">
        <v>0</v>
      </c>
      <c r="H22" s="167">
        <f t="shared" si="5"/>
        <v>0</v>
      </c>
      <c r="I22" s="167">
        <f t="shared" si="6"/>
        <v>21375</v>
      </c>
      <c r="J22" s="167">
        <f t="shared" si="6"/>
        <v>2415</v>
      </c>
      <c r="K22" s="168">
        <f t="shared" si="6"/>
        <v>23790</v>
      </c>
    </row>
    <row r="23" spans="1:11" s="173" customFormat="1" ht="21" customHeight="1" x14ac:dyDescent="0.3">
      <c r="A23" s="171"/>
      <c r="B23" s="172" t="s">
        <v>108</v>
      </c>
      <c r="C23" s="167">
        <v>48300</v>
      </c>
      <c r="D23" s="167">
        <v>7689</v>
      </c>
      <c r="E23" s="167">
        <f t="shared" si="4"/>
        <v>55989</v>
      </c>
      <c r="F23" s="167">
        <v>0</v>
      </c>
      <c r="G23" s="167">
        <v>0</v>
      </c>
      <c r="H23" s="167">
        <f t="shared" si="5"/>
        <v>0</v>
      </c>
      <c r="I23" s="167">
        <f t="shared" si="6"/>
        <v>48300</v>
      </c>
      <c r="J23" s="167">
        <f t="shared" si="6"/>
        <v>7689</v>
      </c>
      <c r="K23" s="168">
        <f t="shared" si="6"/>
        <v>55989</v>
      </c>
    </row>
    <row r="24" spans="1:11" s="118" customFormat="1" ht="21" customHeight="1" x14ac:dyDescent="0.3">
      <c r="A24" s="171"/>
      <c r="B24" s="172" t="s">
        <v>109</v>
      </c>
      <c r="C24" s="167">
        <v>8547</v>
      </c>
      <c r="D24" s="167">
        <v>3623</v>
      </c>
      <c r="E24" s="167">
        <f t="shared" si="4"/>
        <v>12170</v>
      </c>
      <c r="F24" s="167">
        <v>0</v>
      </c>
      <c r="G24" s="167">
        <v>0</v>
      </c>
      <c r="H24" s="167">
        <f t="shared" si="5"/>
        <v>0</v>
      </c>
      <c r="I24" s="167">
        <f t="shared" si="6"/>
        <v>8547</v>
      </c>
      <c r="J24" s="167">
        <f t="shared" si="6"/>
        <v>3623</v>
      </c>
      <c r="K24" s="168">
        <f t="shared" si="6"/>
        <v>12170</v>
      </c>
    </row>
    <row r="25" spans="1:11" s="118" customFormat="1" ht="21" customHeight="1" x14ac:dyDescent="0.3">
      <c r="A25" s="171"/>
      <c r="B25" s="172" t="s">
        <v>110</v>
      </c>
      <c r="C25" s="167">
        <v>9377</v>
      </c>
      <c r="D25" s="167">
        <v>2533</v>
      </c>
      <c r="E25" s="167">
        <f t="shared" si="4"/>
        <v>11910</v>
      </c>
      <c r="F25" s="167">
        <v>0</v>
      </c>
      <c r="G25" s="167">
        <v>0</v>
      </c>
      <c r="H25" s="167">
        <f t="shared" si="5"/>
        <v>0</v>
      </c>
      <c r="I25" s="167">
        <f t="shared" si="6"/>
        <v>9377</v>
      </c>
      <c r="J25" s="167">
        <f t="shared" si="6"/>
        <v>2533</v>
      </c>
      <c r="K25" s="168">
        <f t="shared" si="6"/>
        <v>11910</v>
      </c>
    </row>
    <row r="26" spans="1:11" s="118" customFormat="1" ht="21" customHeight="1" x14ac:dyDescent="0.3">
      <c r="A26" s="171"/>
      <c r="B26" s="172" t="s">
        <v>111</v>
      </c>
      <c r="C26" s="167">
        <v>27853</v>
      </c>
      <c r="D26" s="167">
        <v>4880</v>
      </c>
      <c r="E26" s="167">
        <f t="shared" si="4"/>
        <v>32733</v>
      </c>
      <c r="F26" s="167">
        <v>0</v>
      </c>
      <c r="G26" s="167">
        <v>0</v>
      </c>
      <c r="H26" s="167">
        <f t="shared" si="5"/>
        <v>0</v>
      </c>
      <c r="I26" s="167">
        <f t="shared" si="6"/>
        <v>27853</v>
      </c>
      <c r="J26" s="167">
        <f t="shared" si="6"/>
        <v>4880</v>
      </c>
      <c r="K26" s="168">
        <f t="shared" si="6"/>
        <v>32733</v>
      </c>
    </row>
    <row r="27" spans="1:11" s="173" customFormat="1" ht="21" customHeight="1" x14ac:dyDescent="0.3">
      <c r="A27" s="171"/>
      <c r="B27" s="172" t="s">
        <v>112</v>
      </c>
      <c r="C27" s="167">
        <v>25873</v>
      </c>
      <c r="D27" s="167">
        <v>4586</v>
      </c>
      <c r="E27" s="167">
        <f t="shared" si="4"/>
        <v>30459</v>
      </c>
      <c r="F27" s="167">
        <v>0</v>
      </c>
      <c r="G27" s="167">
        <v>0</v>
      </c>
      <c r="H27" s="167">
        <f t="shared" si="5"/>
        <v>0</v>
      </c>
      <c r="I27" s="167">
        <f t="shared" si="6"/>
        <v>25873</v>
      </c>
      <c r="J27" s="167">
        <f t="shared" si="6"/>
        <v>4586</v>
      </c>
      <c r="K27" s="168">
        <f t="shared" si="6"/>
        <v>30459</v>
      </c>
    </row>
    <row r="28" spans="1:11" ht="21" customHeight="1" x14ac:dyDescent="0.3">
      <c r="A28" s="171"/>
      <c r="B28" s="172" t="s">
        <v>113</v>
      </c>
      <c r="C28" s="167">
        <v>4792</v>
      </c>
      <c r="D28" s="167">
        <v>702</v>
      </c>
      <c r="E28" s="167">
        <f t="shared" si="4"/>
        <v>5494</v>
      </c>
      <c r="F28" s="167">
        <v>0</v>
      </c>
      <c r="G28" s="167">
        <v>0</v>
      </c>
      <c r="H28" s="167">
        <f t="shared" si="5"/>
        <v>0</v>
      </c>
      <c r="I28" s="167">
        <f t="shared" si="6"/>
        <v>4792</v>
      </c>
      <c r="J28" s="167">
        <f t="shared" si="6"/>
        <v>702</v>
      </c>
      <c r="K28" s="168">
        <f t="shared" si="6"/>
        <v>5494</v>
      </c>
    </row>
    <row r="29" spans="1:11" s="173" customFormat="1" ht="21" customHeight="1" x14ac:dyDescent="0.3">
      <c r="A29" s="171"/>
      <c r="B29" s="172" t="s">
        <v>114</v>
      </c>
      <c r="C29" s="167">
        <v>12037</v>
      </c>
      <c r="D29" s="167">
        <v>5743</v>
      </c>
      <c r="E29" s="167">
        <f t="shared" si="4"/>
        <v>17780</v>
      </c>
      <c r="F29" s="167">
        <v>0</v>
      </c>
      <c r="G29" s="167">
        <v>0</v>
      </c>
      <c r="H29" s="167">
        <f t="shared" si="5"/>
        <v>0</v>
      </c>
      <c r="I29" s="167">
        <f t="shared" si="6"/>
        <v>12037</v>
      </c>
      <c r="J29" s="167">
        <f t="shared" si="6"/>
        <v>5743</v>
      </c>
      <c r="K29" s="168">
        <f t="shared" si="6"/>
        <v>17780</v>
      </c>
    </row>
    <row r="30" spans="1:11" s="118" customFormat="1" ht="21" customHeight="1" x14ac:dyDescent="0.3">
      <c r="A30" s="171"/>
      <c r="B30" s="172" t="s">
        <v>115</v>
      </c>
      <c r="C30" s="167">
        <v>12450</v>
      </c>
      <c r="D30" s="167">
        <v>1554</v>
      </c>
      <c r="E30" s="167">
        <f t="shared" si="4"/>
        <v>14004</v>
      </c>
      <c r="F30" s="167">
        <v>2912</v>
      </c>
      <c r="G30" s="167">
        <v>126</v>
      </c>
      <c r="H30" s="167">
        <f t="shared" si="5"/>
        <v>3038</v>
      </c>
      <c r="I30" s="167">
        <f t="shared" si="6"/>
        <v>15362</v>
      </c>
      <c r="J30" s="167">
        <f t="shared" si="6"/>
        <v>1680</v>
      </c>
      <c r="K30" s="168">
        <f t="shared" si="6"/>
        <v>17042</v>
      </c>
    </row>
    <row r="31" spans="1:11" s="173" customFormat="1" ht="25.5" customHeight="1" x14ac:dyDescent="0.3">
      <c r="A31" s="162" t="s">
        <v>116</v>
      </c>
      <c r="B31" s="174" t="s">
        <v>117</v>
      </c>
      <c r="C31" s="169">
        <v>12498</v>
      </c>
      <c r="D31" s="169">
        <v>5086</v>
      </c>
      <c r="E31" s="169">
        <f t="shared" si="4"/>
        <v>17584</v>
      </c>
      <c r="F31" s="169">
        <v>1432</v>
      </c>
      <c r="G31" s="169">
        <v>325</v>
      </c>
      <c r="H31" s="169">
        <f t="shared" si="5"/>
        <v>1757</v>
      </c>
      <c r="I31" s="169">
        <f t="shared" si="6"/>
        <v>13930</v>
      </c>
      <c r="J31" s="169">
        <f t="shared" si="6"/>
        <v>5411</v>
      </c>
      <c r="K31" s="170">
        <f t="shared" si="6"/>
        <v>19341</v>
      </c>
    </row>
    <row r="32" spans="1:11" s="118" customFormat="1" ht="25.5" customHeight="1" x14ac:dyDescent="0.3">
      <c r="A32" s="162" t="s">
        <v>118</v>
      </c>
      <c r="B32" s="174" t="s">
        <v>119</v>
      </c>
      <c r="C32" s="169">
        <f>C34+C33</f>
        <v>13488</v>
      </c>
      <c r="D32" s="169">
        <f t="shared" ref="D32:K32" si="7">D34+D33</f>
        <v>2809</v>
      </c>
      <c r="E32" s="169">
        <f t="shared" si="7"/>
        <v>16297</v>
      </c>
      <c r="F32" s="169">
        <f t="shared" si="7"/>
        <v>13720</v>
      </c>
      <c r="G32" s="169">
        <f t="shared" si="7"/>
        <v>3296</v>
      </c>
      <c r="H32" s="169">
        <f t="shared" si="7"/>
        <v>17016</v>
      </c>
      <c r="I32" s="169">
        <f t="shared" si="7"/>
        <v>27208</v>
      </c>
      <c r="J32" s="169">
        <f t="shared" si="7"/>
        <v>6105</v>
      </c>
      <c r="K32" s="170">
        <f t="shared" si="7"/>
        <v>33313</v>
      </c>
    </row>
    <row r="33" spans="1:11" s="173" customFormat="1" ht="21" customHeight="1" x14ac:dyDescent="0.3">
      <c r="A33" s="162"/>
      <c r="B33" s="175" t="s">
        <v>120</v>
      </c>
      <c r="C33" s="167">
        <v>68</v>
      </c>
      <c r="D33" s="167">
        <v>22</v>
      </c>
      <c r="E33" s="167">
        <f>+C33+D33</f>
        <v>90</v>
      </c>
      <c r="F33" s="167">
        <v>5488</v>
      </c>
      <c r="G33" s="167">
        <v>1900</v>
      </c>
      <c r="H33" s="169">
        <f t="shared" si="5"/>
        <v>7388</v>
      </c>
      <c r="I33" s="167">
        <f t="shared" ref="I33:K39" si="8">C33+F33</f>
        <v>5556</v>
      </c>
      <c r="J33" s="167">
        <f t="shared" si="8"/>
        <v>1922</v>
      </c>
      <c r="K33" s="168">
        <f t="shared" si="8"/>
        <v>7478</v>
      </c>
    </row>
    <row r="34" spans="1:11" s="173" customFormat="1" ht="30" customHeight="1" x14ac:dyDescent="0.3">
      <c r="A34" s="162"/>
      <c r="B34" s="175" t="s">
        <v>121</v>
      </c>
      <c r="C34" s="167">
        <v>13420</v>
      </c>
      <c r="D34" s="167">
        <v>2787</v>
      </c>
      <c r="E34" s="167">
        <f>+C34+D34</f>
        <v>16207</v>
      </c>
      <c r="F34" s="167">
        <v>8232</v>
      </c>
      <c r="G34" s="167">
        <v>1396</v>
      </c>
      <c r="H34" s="167">
        <f t="shared" si="5"/>
        <v>9628</v>
      </c>
      <c r="I34" s="167">
        <f t="shared" si="8"/>
        <v>21652</v>
      </c>
      <c r="J34" s="167">
        <f t="shared" si="8"/>
        <v>4183</v>
      </c>
      <c r="K34" s="168">
        <f t="shared" si="8"/>
        <v>25835</v>
      </c>
    </row>
    <row r="35" spans="1:11" s="173" customFormat="1" ht="25.5" customHeight="1" x14ac:dyDescent="0.3">
      <c r="A35" s="162" t="s">
        <v>122</v>
      </c>
      <c r="B35" s="163" t="s">
        <v>123</v>
      </c>
      <c r="C35" s="169">
        <v>189198</v>
      </c>
      <c r="D35" s="169">
        <v>22374</v>
      </c>
      <c r="E35" s="169">
        <f>+C35+D35</f>
        <v>211572</v>
      </c>
      <c r="F35" s="169">
        <v>2654</v>
      </c>
      <c r="G35" s="169">
        <v>224</v>
      </c>
      <c r="H35" s="169">
        <f t="shared" si="5"/>
        <v>2878</v>
      </c>
      <c r="I35" s="169">
        <f t="shared" si="8"/>
        <v>191852</v>
      </c>
      <c r="J35" s="169">
        <f t="shared" si="8"/>
        <v>22598</v>
      </c>
      <c r="K35" s="170">
        <f t="shared" si="8"/>
        <v>214450</v>
      </c>
    </row>
    <row r="36" spans="1:11" s="141" customFormat="1" ht="25.5" customHeight="1" x14ac:dyDescent="0.3">
      <c r="A36" s="162" t="s">
        <v>124</v>
      </c>
      <c r="B36" s="174" t="s">
        <v>125</v>
      </c>
      <c r="C36" s="169">
        <f>SUM(C37:C39)</f>
        <v>278541</v>
      </c>
      <c r="D36" s="169">
        <f t="shared" ref="D36:K36" si="9">SUM(D37:D39)</f>
        <v>240582</v>
      </c>
      <c r="E36" s="169">
        <f t="shared" si="9"/>
        <v>519123</v>
      </c>
      <c r="F36" s="169">
        <f t="shared" si="9"/>
        <v>0</v>
      </c>
      <c r="G36" s="169">
        <f t="shared" si="9"/>
        <v>3</v>
      </c>
      <c r="H36" s="169">
        <f t="shared" si="9"/>
        <v>3</v>
      </c>
      <c r="I36" s="169">
        <f t="shared" si="9"/>
        <v>278541</v>
      </c>
      <c r="J36" s="169">
        <f t="shared" si="9"/>
        <v>240585</v>
      </c>
      <c r="K36" s="170">
        <f t="shared" si="9"/>
        <v>519126</v>
      </c>
    </row>
    <row r="37" spans="1:11" ht="21" customHeight="1" x14ac:dyDescent="0.3">
      <c r="A37" s="162"/>
      <c r="B37" s="175" t="s">
        <v>126</v>
      </c>
      <c r="C37" s="167">
        <v>48730</v>
      </c>
      <c r="D37" s="167">
        <v>9555</v>
      </c>
      <c r="E37" s="167">
        <f>+C37+D37</f>
        <v>58285</v>
      </c>
      <c r="F37" s="167">
        <v>0</v>
      </c>
      <c r="G37" s="167">
        <v>0</v>
      </c>
      <c r="H37" s="167">
        <f>F37+G37</f>
        <v>0</v>
      </c>
      <c r="I37" s="167">
        <f t="shared" ref="I37:J39" si="10">C37+F37</f>
        <v>48730</v>
      </c>
      <c r="J37" s="167">
        <f t="shared" si="10"/>
        <v>9555</v>
      </c>
      <c r="K37" s="168">
        <f t="shared" si="8"/>
        <v>58285</v>
      </c>
    </row>
    <row r="38" spans="1:11" s="173" customFormat="1" ht="21" customHeight="1" x14ac:dyDescent="0.3">
      <c r="A38" s="162"/>
      <c r="B38" s="175" t="s">
        <v>127</v>
      </c>
      <c r="C38" s="167">
        <v>125685</v>
      </c>
      <c r="D38" s="167">
        <v>63415</v>
      </c>
      <c r="E38" s="167">
        <f>+C38+D38</f>
        <v>189100</v>
      </c>
      <c r="F38" s="167">
        <v>0</v>
      </c>
      <c r="G38" s="167">
        <v>0</v>
      </c>
      <c r="H38" s="167">
        <f>F38+G38</f>
        <v>0</v>
      </c>
      <c r="I38" s="167">
        <f t="shared" si="10"/>
        <v>125685</v>
      </c>
      <c r="J38" s="167">
        <f t="shared" si="10"/>
        <v>63415</v>
      </c>
      <c r="K38" s="168">
        <f t="shared" si="8"/>
        <v>189100</v>
      </c>
    </row>
    <row r="39" spans="1:11" s="118" customFormat="1" ht="21" customHeight="1" x14ac:dyDescent="0.3">
      <c r="A39" s="162"/>
      <c r="B39" s="175" t="s">
        <v>128</v>
      </c>
      <c r="C39" s="167">
        <v>104126</v>
      </c>
      <c r="D39" s="167">
        <v>167612</v>
      </c>
      <c r="E39" s="167">
        <f>+C39+D39</f>
        <v>271738</v>
      </c>
      <c r="F39" s="167">
        <v>0</v>
      </c>
      <c r="G39" s="167">
        <v>3</v>
      </c>
      <c r="H39" s="167">
        <f>F39+G39</f>
        <v>3</v>
      </c>
      <c r="I39" s="167">
        <f t="shared" si="10"/>
        <v>104126</v>
      </c>
      <c r="J39" s="167">
        <f t="shared" si="10"/>
        <v>167615</v>
      </c>
      <c r="K39" s="168">
        <f t="shared" si="8"/>
        <v>271741</v>
      </c>
    </row>
    <row r="40" spans="1:11" s="173" customFormat="1" ht="25.5" customHeight="1" x14ac:dyDescent="0.3">
      <c r="A40" s="162" t="s">
        <v>129</v>
      </c>
      <c r="B40" s="163" t="s">
        <v>130</v>
      </c>
      <c r="C40" s="169">
        <f>SUM(C41:C43)</f>
        <v>130078</v>
      </c>
      <c r="D40" s="169">
        <f t="shared" ref="D40:K40" si="11">SUM(D41:D43)</f>
        <v>33378</v>
      </c>
      <c r="E40" s="169">
        <f t="shared" si="11"/>
        <v>163456</v>
      </c>
      <c r="F40" s="169">
        <f t="shared" si="11"/>
        <v>59754</v>
      </c>
      <c r="G40" s="169">
        <f t="shared" si="11"/>
        <v>17333</v>
      </c>
      <c r="H40" s="169">
        <f t="shared" si="11"/>
        <v>77087</v>
      </c>
      <c r="I40" s="169">
        <f t="shared" si="11"/>
        <v>189832</v>
      </c>
      <c r="J40" s="169">
        <f t="shared" si="11"/>
        <v>50711</v>
      </c>
      <c r="K40" s="170">
        <f t="shared" si="11"/>
        <v>240543</v>
      </c>
    </row>
    <row r="41" spans="1:11" s="173" customFormat="1" ht="21" customHeight="1" x14ac:dyDescent="0.3">
      <c r="A41" s="162"/>
      <c r="B41" s="166" t="s">
        <v>131</v>
      </c>
      <c r="C41" s="167">
        <v>75611</v>
      </c>
      <c r="D41" s="167">
        <v>11402</v>
      </c>
      <c r="E41" s="167">
        <f>+C41+D41</f>
        <v>87013</v>
      </c>
      <c r="F41" s="167">
        <v>38529</v>
      </c>
      <c r="G41" s="167">
        <v>8155</v>
      </c>
      <c r="H41" s="167">
        <f>F41+G41</f>
        <v>46684</v>
      </c>
      <c r="I41" s="167">
        <f t="shared" ref="I41:K44" si="12">C41+F41</f>
        <v>114140</v>
      </c>
      <c r="J41" s="167">
        <f t="shared" si="12"/>
        <v>19557</v>
      </c>
      <c r="K41" s="168">
        <f t="shared" si="12"/>
        <v>133697</v>
      </c>
    </row>
    <row r="42" spans="1:11" s="105" customFormat="1" ht="21" customHeight="1" x14ac:dyDescent="0.3">
      <c r="A42" s="162"/>
      <c r="B42" s="166" t="s">
        <v>132</v>
      </c>
      <c r="C42" s="167">
        <v>46965</v>
      </c>
      <c r="D42" s="167">
        <v>20301</v>
      </c>
      <c r="E42" s="167">
        <f>+C42+D42</f>
        <v>67266</v>
      </c>
      <c r="F42" s="167">
        <v>3557</v>
      </c>
      <c r="G42" s="167">
        <v>1323</v>
      </c>
      <c r="H42" s="167">
        <f>F42+G42</f>
        <v>4880</v>
      </c>
      <c r="I42" s="167">
        <f t="shared" si="12"/>
        <v>50522</v>
      </c>
      <c r="J42" s="167">
        <f t="shared" si="12"/>
        <v>21624</v>
      </c>
      <c r="K42" s="168">
        <f t="shared" si="12"/>
        <v>72146</v>
      </c>
    </row>
    <row r="43" spans="1:11" s="105" customFormat="1" ht="21" customHeight="1" x14ac:dyDescent="0.3">
      <c r="A43" s="162"/>
      <c r="B43" s="166" t="s">
        <v>133</v>
      </c>
      <c r="C43" s="167">
        <v>7502</v>
      </c>
      <c r="D43" s="167">
        <v>1675</v>
      </c>
      <c r="E43" s="167">
        <f>+C43+D43</f>
        <v>9177</v>
      </c>
      <c r="F43" s="167">
        <v>17668</v>
      </c>
      <c r="G43" s="167">
        <v>7855</v>
      </c>
      <c r="H43" s="167">
        <f>F43+G43</f>
        <v>25523</v>
      </c>
      <c r="I43" s="167">
        <f t="shared" si="12"/>
        <v>25170</v>
      </c>
      <c r="J43" s="167">
        <f t="shared" si="12"/>
        <v>9530</v>
      </c>
      <c r="K43" s="168">
        <f t="shared" si="12"/>
        <v>34700</v>
      </c>
    </row>
    <row r="44" spans="1:11" s="119" customFormat="1" ht="25.5" customHeight="1" x14ac:dyDescent="0.3">
      <c r="A44" s="162" t="s">
        <v>134</v>
      </c>
      <c r="B44" s="163" t="s">
        <v>135</v>
      </c>
      <c r="C44" s="169">
        <v>73319</v>
      </c>
      <c r="D44" s="169">
        <v>66541</v>
      </c>
      <c r="E44" s="169">
        <f>+C44+D44</f>
        <v>139860</v>
      </c>
      <c r="F44" s="169">
        <v>1586</v>
      </c>
      <c r="G44" s="169">
        <v>2845</v>
      </c>
      <c r="H44" s="169">
        <f>F44+G44</f>
        <v>4431</v>
      </c>
      <c r="I44" s="169">
        <f t="shared" si="12"/>
        <v>74905</v>
      </c>
      <c r="J44" s="169">
        <f t="shared" si="12"/>
        <v>69386</v>
      </c>
      <c r="K44" s="170">
        <f t="shared" si="12"/>
        <v>144291</v>
      </c>
    </row>
    <row r="45" spans="1:11" s="135" customFormat="1" ht="25.5" customHeight="1" x14ac:dyDescent="0.3">
      <c r="A45" s="162" t="s">
        <v>136</v>
      </c>
      <c r="B45" s="163" t="s">
        <v>137</v>
      </c>
      <c r="C45" s="169">
        <f>SUM(C46:C49)</f>
        <v>76253</v>
      </c>
      <c r="D45" s="169">
        <f t="shared" ref="D45:K45" si="13">SUM(D46:D49)</f>
        <v>33148</v>
      </c>
      <c r="E45" s="169">
        <f t="shared" si="13"/>
        <v>109401</v>
      </c>
      <c r="F45" s="169">
        <f t="shared" si="13"/>
        <v>9873</v>
      </c>
      <c r="G45" s="169">
        <f t="shared" si="13"/>
        <v>5163</v>
      </c>
      <c r="H45" s="169">
        <f t="shared" si="13"/>
        <v>15036</v>
      </c>
      <c r="I45" s="169">
        <f t="shared" si="13"/>
        <v>86126</v>
      </c>
      <c r="J45" s="169">
        <f t="shared" si="13"/>
        <v>38311</v>
      </c>
      <c r="K45" s="170">
        <f t="shared" si="13"/>
        <v>124437</v>
      </c>
    </row>
    <row r="46" spans="1:11" s="149" customFormat="1" ht="21" customHeight="1" x14ac:dyDescent="0.3">
      <c r="A46" s="162"/>
      <c r="B46" s="166" t="s">
        <v>138</v>
      </c>
      <c r="C46" s="167">
        <v>3707</v>
      </c>
      <c r="D46" s="167">
        <v>3433</v>
      </c>
      <c r="E46" s="167">
        <f t="shared" ref="E46:E51" si="14">+C46+D46</f>
        <v>7140</v>
      </c>
      <c r="F46" s="167">
        <v>0</v>
      </c>
      <c r="G46" s="167">
        <v>0</v>
      </c>
      <c r="H46" s="167">
        <f t="shared" ref="H46:H51" si="15">F46+G46</f>
        <v>0</v>
      </c>
      <c r="I46" s="167">
        <f t="shared" ref="I46:K51" si="16">C46+F46</f>
        <v>3707</v>
      </c>
      <c r="J46" s="167">
        <f t="shared" si="16"/>
        <v>3433</v>
      </c>
      <c r="K46" s="168">
        <f t="shared" si="16"/>
        <v>7140</v>
      </c>
    </row>
    <row r="47" spans="1:11" s="135" customFormat="1" ht="21" customHeight="1" x14ac:dyDescent="0.3">
      <c r="A47" s="162"/>
      <c r="B47" s="166" t="s">
        <v>139</v>
      </c>
      <c r="C47" s="167">
        <v>4192</v>
      </c>
      <c r="D47" s="167">
        <v>3499</v>
      </c>
      <c r="E47" s="167">
        <f t="shared" si="14"/>
        <v>7691</v>
      </c>
      <c r="F47" s="167">
        <v>2508</v>
      </c>
      <c r="G47" s="167">
        <v>1735</v>
      </c>
      <c r="H47" s="167">
        <f t="shared" si="15"/>
        <v>4243</v>
      </c>
      <c r="I47" s="167">
        <f t="shared" si="16"/>
        <v>6700</v>
      </c>
      <c r="J47" s="167">
        <f t="shared" si="16"/>
        <v>5234</v>
      </c>
      <c r="K47" s="168">
        <f t="shared" si="16"/>
        <v>11934</v>
      </c>
    </row>
    <row r="48" spans="1:11" s="105" customFormat="1" ht="21" customHeight="1" x14ac:dyDescent="0.3">
      <c r="A48" s="162"/>
      <c r="B48" s="166" t="s">
        <v>140</v>
      </c>
      <c r="C48" s="167">
        <v>5542</v>
      </c>
      <c r="D48" s="167">
        <v>2643</v>
      </c>
      <c r="E48" s="167">
        <f t="shared" si="14"/>
        <v>8185</v>
      </c>
      <c r="F48" s="167">
        <v>6704</v>
      </c>
      <c r="G48" s="167">
        <v>3202</v>
      </c>
      <c r="H48" s="167">
        <f t="shared" si="15"/>
        <v>9906</v>
      </c>
      <c r="I48" s="167">
        <f t="shared" si="16"/>
        <v>12246</v>
      </c>
      <c r="J48" s="167">
        <f t="shared" si="16"/>
        <v>5845</v>
      </c>
      <c r="K48" s="168">
        <f t="shared" si="16"/>
        <v>18091</v>
      </c>
    </row>
    <row r="49" spans="1:11" s="105" customFormat="1" ht="21" customHeight="1" x14ac:dyDescent="0.3">
      <c r="A49" s="162"/>
      <c r="B49" s="166" t="s">
        <v>141</v>
      </c>
      <c r="C49" s="167">
        <v>62812</v>
      </c>
      <c r="D49" s="167">
        <v>23573</v>
      </c>
      <c r="E49" s="167">
        <f t="shared" si="14"/>
        <v>86385</v>
      </c>
      <c r="F49" s="167">
        <v>661</v>
      </c>
      <c r="G49" s="167">
        <v>226</v>
      </c>
      <c r="H49" s="167">
        <f t="shared" si="15"/>
        <v>887</v>
      </c>
      <c r="I49" s="167">
        <f t="shared" si="16"/>
        <v>63473</v>
      </c>
      <c r="J49" s="167">
        <f t="shared" si="16"/>
        <v>23799</v>
      </c>
      <c r="K49" s="168">
        <f t="shared" si="16"/>
        <v>87272</v>
      </c>
    </row>
    <row r="50" spans="1:11" s="149" customFormat="1" ht="25.5" customHeight="1" x14ac:dyDescent="0.3">
      <c r="A50" s="162" t="s">
        <v>142</v>
      </c>
      <c r="B50" s="163" t="s">
        <v>143</v>
      </c>
      <c r="C50" s="169">
        <v>52980</v>
      </c>
      <c r="D50" s="169">
        <v>61719</v>
      </c>
      <c r="E50" s="169">
        <f t="shared" si="14"/>
        <v>114699</v>
      </c>
      <c r="F50" s="169">
        <v>1550</v>
      </c>
      <c r="G50" s="169">
        <v>1321</v>
      </c>
      <c r="H50" s="169">
        <f t="shared" si="15"/>
        <v>2871</v>
      </c>
      <c r="I50" s="169">
        <f t="shared" si="16"/>
        <v>54530</v>
      </c>
      <c r="J50" s="169">
        <f t="shared" si="16"/>
        <v>63040</v>
      </c>
      <c r="K50" s="170">
        <f t="shared" si="16"/>
        <v>117570</v>
      </c>
    </row>
    <row r="51" spans="1:11" s="149" customFormat="1" ht="25.5" customHeight="1" x14ac:dyDescent="0.3">
      <c r="A51" s="162" t="s">
        <v>144</v>
      </c>
      <c r="B51" s="163" t="s">
        <v>145</v>
      </c>
      <c r="C51" s="169">
        <v>10177</v>
      </c>
      <c r="D51" s="169">
        <v>12696</v>
      </c>
      <c r="E51" s="169">
        <f t="shared" si="14"/>
        <v>22873</v>
      </c>
      <c r="F51" s="169">
        <v>255</v>
      </c>
      <c r="G51" s="169">
        <v>325</v>
      </c>
      <c r="H51" s="169">
        <f t="shared" si="15"/>
        <v>580</v>
      </c>
      <c r="I51" s="169">
        <f t="shared" si="16"/>
        <v>10432</v>
      </c>
      <c r="J51" s="169">
        <f t="shared" si="16"/>
        <v>13021</v>
      </c>
      <c r="K51" s="170">
        <f t="shared" si="16"/>
        <v>23453</v>
      </c>
    </row>
    <row r="52" spans="1:11" s="105" customFormat="1" ht="25.5" customHeight="1" x14ac:dyDescent="0.3">
      <c r="A52" s="162" t="s">
        <v>146</v>
      </c>
      <c r="B52" s="163" t="s">
        <v>147</v>
      </c>
      <c r="C52" s="169">
        <f>SUM(C53:C57)</f>
        <v>94433</v>
      </c>
      <c r="D52" s="169">
        <f t="shared" ref="D52:K52" si="17">SUM(D53:D57)</f>
        <v>94337</v>
      </c>
      <c r="E52" s="169">
        <f t="shared" si="17"/>
        <v>188770</v>
      </c>
      <c r="F52" s="169">
        <f t="shared" si="17"/>
        <v>5762</v>
      </c>
      <c r="G52" s="169">
        <f t="shared" si="17"/>
        <v>5853</v>
      </c>
      <c r="H52" s="169">
        <f t="shared" si="17"/>
        <v>11615</v>
      </c>
      <c r="I52" s="169">
        <f t="shared" si="17"/>
        <v>100195</v>
      </c>
      <c r="J52" s="169">
        <f t="shared" si="17"/>
        <v>100190</v>
      </c>
      <c r="K52" s="170">
        <f t="shared" si="17"/>
        <v>200385</v>
      </c>
    </row>
    <row r="53" spans="1:11" s="149" customFormat="1" ht="21" customHeight="1" x14ac:dyDescent="0.3">
      <c r="A53" s="162"/>
      <c r="B53" s="175" t="s">
        <v>148</v>
      </c>
      <c r="C53" s="167">
        <v>39733</v>
      </c>
      <c r="D53" s="167">
        <v>59693</v>
      </c>
      <c r="E53" s="167">
        <f>+C53+D53</f>
        <v>99426</v>
      </c>
      <c r="F53" s="167">
        <v>17</v>
      </c>
      <c r="G53" s="167">
        <v>23</v>
      </c>
      <c r="H53" s="167">
        <f>F53+G53</f>
        <v>40</v>
      </c>
      <c r="I53" s="167">
        <f>C53+F53</f>
        <v>39750</v>
      </c>
      <c r="J53" s="167">
        <f>D53+G53</f>
        <v>59716</v>
      </c>
      <c r="K53" s="168">
        <f>E53+H53</f>
        <v>99466</v>
      </c>
    </row>
    <row r="54" spans="1:11" s="149" customFormat="1" ht="21" customHeight="1" x14ac:dyDescent="0.3">
      <c r="A54" s="162"/>
      <c r="B54" s="175" t="s">
        <v>149</v>
      </c>
      <c r="C54" s="167">
        <v>35426</v>
      </c>
      <c r="D54" s="167">
        <v>15434</v>
      </c>
      <c r="E54" s="167">
        <f>+C54+D54</f>
        <v>50860</v>
      </c>
      <c r="F54" s="167">
        <v>948</v>
      </c>
      <c r="G54" s="167">
        <v>1458</v>
      </c>
      <c r="H54" s="167">
        <f>F54+G54</f>
        <v>2406</v>
      </c>
      <c r="I54" s="167">
        <f t="shared" ref="I54:K64" si="18">C54+F54</f>
        <v>36374</v>
      </c>
      <c r="J54" s="167">
        <f t="shared" si="18"/>
        <v>16892</v>
      </c>
      <c r="K54" s="168">
        <f t="shared" si="18"/>
        <v>53266</v>
      </c>
    </row>
    <row r="55" spans="1:11" s="149" customFormat="1" ht="21" customHeight="1" x14ac:dyDescent="0.3">
      <c r="A55" s="162"/>
      <c r="B55" s="166" t="s">
        <v>150</v>
      </c>
      <c r="C55" s="167">
        <v>8969</v>
      </c>
      <c r="D55" s="167">
        <v>7730</v>
      </c>
      <c r="E55" s="167">
        <f>+C55+D55</f>
        <v>16699</v>
      </c>
      <c r="F55" s="167">
        <v>4612</v>
      </c>
      <c r="G55" s="167">
        <v>4304</v>
      </c>
      <c r="H55" s="167">
        <f>F55+G55</f>
        <v>8916</v>
      </c>
      <c r="I55" s="167">
        <f t="shared" si="18"/>
        <v>13581</v>
      </c>
      <c r="J55" s="167">
        <f t="shared" si="18"/>
        <v>12034</v>
      </c>
      <c r="K55" s="168">
        <f t="shared" si="18"/>
        <v>25615</v>
      </c>
    </row>
    <row r="56" spans="1:11" s="105" customFormat="1" ht="21" customHeight="1" x14ac:dyDescent="0.3">
      <c r="A56" s="162"/>
      <c r="B56" s="175" t="s">
        <v>151</v>
      </c>
      <c r="C56" s="167">
        <v>6815</v>
      </c>
      <c r="D56" s="167">
        <v>6665</v>
      </c>
      <c r="E56" s="167">
        <f>+C56+D56</f>
        <v>13480</v>
      </c>
      <c r="F56" s="167">
        <v>0</v>
      </c>
      <c r="G56" s="167">
        <v>0</v>
      </c>
      <c r="H56" s="167">
        <f>F56+G56</f>
        <v>0</v>
      </c>
      <c r="I56" s="167">
        <f t="shared" si="18"/>
        <v>6815</v>
      </c>
      <c r="J56" s="167">
        <f t="shared" si="18"/>
        <v>6665</v>
      </c>
      <c r="K56" s="168">
        <f t="shared" si="18"/>
        <v>13480</v>
      </c>
    </row>
    <row r="57" spans="1:11" s="149" customFormat="1" ht="21" customHeight="1" x14ac:dyDescent="0.3">
      <c r="A57" s="162"/>
      <c r="B57" s="175" t="s">
        <v>152</v>
      </c>
      <c r="C57" s="167">
        <v>3490</v>
      </c>
      <c r="D57" s="167">
        <v>4815</v>
      </c>
      <c r="E57" s="167">
        <f>+C57+D57</f>
        <v>8305</v>
      </c>
      <c r="F57" s="167">
        <v>185</v>
      </c>
      <c r="G57" s="167">
        <v>68</v>
      </c>
      <c r="H57" s="167">
        <f>F57+G57</f>
        <v>253</v>
      </c>
      <c r="I57" s="167">
        <f t="shared" si="18"/>
        <v>3675</v>
      </c>
      <c r="J57" s="167">
        <f t="shared" si="18"/>
        <v>4883</v>
      </c>
      <c r="K57" s="168">
        <f t="shared" si="18"/>
        <v>8558</v>
      </c>
    </row>
    <row r="58" spans="1:11" s="149" customFormat="1" ht="25.5" customHeight="1" x14ac:dyDescent="0.3">
      <c r="A58" s="162" t="s">
        <v>153</v>
      </c>
      <c r="B58" s="163" t="s">
        <v>154</v>
      </c>
      <c r="C58" s="169">
        <f>SUM(C59:C62)</f>
        <v>175120</v>
      </c>
      <c r="D58" s="169">
        <f t="shared" ref="D58:K58" si="19">SUM(D59:D62)</f>
        <v>247719</v>
      </c>
      <c r="E58" s="169">
        <f t="shared" si="19"/>
        <v>422839</v>
      </c>
      <c r="F58" s="169">
        <f t="shared" si="19"/>
        <v>8324</v>
      </c>
      <c r="G58" s="169">
        <f t="shared" si="19"/>
        <v>9903</v>
      </c>
      <c r="H58" s="169">
        <f t="shared" si="19"/>
        <v>18227</v>
      </c>
      <c r="I58" s="169">
        <f t="shared" si="19"/>
        <v>183444</v>
      </c>
      <c r="J58" s="169">
        <f t="shared" si="19"/>
        <v>257622</v>
      </c>
      <c r="K58" s="170">
        <f t="shared" si="19"/>
        <v>441066</v>
      </c>
    </row>
    <row r="59" spans="1:11" s="149" customFormat="1" ht="21" customHeight="1" x14ac:dyDescent="0.3">
      <c r="A59" s="162"/>
      <c r="B59" s="166" t="s">
        <v>155</v>
      </c>
      <c r="C59" s="167">
        <v>7762</v>
      </c>
      <c r="D59" s="167">
        <v>2894</v>
      </c>
      <c r="E59" s="167">
        <f t="shared" ref="E59:E64" si="20">+C59+D59</f>
        <v>10656</v>
      </c>
      <c r="F59" s="167">
        <v>0</v>
      </c>
      <c r="G59" s="167">
        <v>0</v>
      </c>
      <c r="H59" s="167">
        <f t="shared" ref="H59:H64" si="21">F59+G59</f>
        <v>0</v>
      </c>
      <c r="I59" s="167">
        <f>C59+F59</f>
        <v>7762</v>
      </c>
      <c r="J59" s="167">
        <f>D59+G59</f>
        <v>2894</v>
      </c>
      <c r="K59" s="168">
        <f>E59+H59</f>
        <v>10656</v>
      </c>
    </row>
    <row r="60" spans="1:11" s="149" customFormat="1" ht="21" customHeight="1" x14ac:dyDescent="0.3">
      <c r="A60" s="162"/>
      <c r="B60" s="166" t="s">
        <v>156</v>
      </c>
      <c r="C60" s="167">
        <v>97732</v>
      </c>
      <c r="D60" s="167">
        <v>75404</v>
      </c>
      <c r="E60" s="167">
        <f t="shared" si="20"/>
        <v>173136</v>
      </c>
      <c r="F60" s="167">
        <v>4880</v>
      </c>
      <c r="G60" s="167">
        <v>9127</v>
      </c>
      <c r="H60" s="167">
        <f t="shared" si="21"/>
        <v>14007</v>
      </c>
      <c r="I60" s="167">
        <f t="shared" si="18"/>
        <v>102612</v>
      </c>
      <c r="J60" s="167">
        <f t="shared" si="18"/>
        <v>84531</v>
      </c>
      <c r="K60" s="168">
        <f t="shared" si="18"/>
        <v>187143</v>
      </c>
    </row>
    <row r="61" spans="1:11" s="149" customFormat="1" ht="21" customHeight="1" x14ac:dyDescent="0.3">
      <c r="A61" s="162"/>
      <c r="B61" s="175" t="s">
        <v>157</v>
      </c>
      <c r="C61" s="167">
        <v>1824</v>
      </c>
      <c r="D61" s="167">
        <v>3974</v>
      </c>
      <c r="E61" s="167">
        <f t="shared" si="20"/>
        <v>5798</v>
      </c>
      <c r="F61" s="167">
        <v>199</v>
      </c>
      <c r="G61" s="167">
        <v>477</v>
      </c>
      <c r="H61" s="167">
        <f t="shared" si="21"/>
        <v>676</v>
      </c>
      <c r="I61" s="167">
        <f t="shared" si="18"/>
        <v>2023</v>
      </c>
      <c r="J61" s="167">
        <f t="shared" si="18"/>
        <v>4451</v>
      </c>
      <c r="K61" s="168">
        <f t="shared" si="18"/>
        <v>6474</v>
      </c>
    </row>
    <row r="62" spans="1:11" s="105" customFormat="1" ht="21" customHeight="1" x14ac:dyDescent="0.3">
      <c r="A62" s="162"/>
      <c r="B62" s="166" t="s">
        <v>158</v>
      </c>
      <c r="C62" s="167">
        <v>67802</v>
      </c>
      <c r="D62" s="167">
        <v>165447</v>
      </c>
      <c r="E62" s="167">
        <f t="shared" si="20"/>
        <v>233249</v>
      </c>
      <c r="F62" s="167">
        <v>3245</v>
      </c>
      <c r="G62" s="167">
        <v>299</v>
      </c>
      <c r="H62" s="167">
        <f t="shared" si="21"/>
        <v>3544</v>
      </c>
      <c r="I62" s="167">
        <f t="shared" si="18"/>
        <v>71047</v>
      </c>
      <c r="J62" s="167">
        <f t="shared" si="18"/>
        <v>165746</v>
      </c>
      <c r="K62" s="168">
        <f t="shared" si="18"/>
        <v>236793</v>
      </c>
    </row>
    <row r="63" spans="1:11" s="105" customFormat="1" ht="25.5" customHeight="1" x14ac:dyDescent="0.3">
      <c r="A63" s="162" t="s">
        <v>159</v>
      </c>
      <c r="B63" s="163" t="s">
        <v>160</v>
      </c>
      <c r="C63" s="169">
        <v>6003</v>
      </c>
      <c r="D63" s="169">
        <v>15820</v>
      </c>
      <c r="E63" s="169">
        <f t="shared" si="20"/>
        <v>21823</v>
      </c>
      <c r="F63" s="169">
        <v>188715</v>
      </c>
      <c r="G63" s="169">
        <v>178763</v>
      </c>
      <c r="H63" s="169">
        <f t="shared" si="21"/>
        <v>367478</v>
      </c>
      <c r="I63" s="169">
        <f t="shared" si="18"/>
        <v>194718</v>
      </c>
      <c r="J63" s="169">
        <f t="shared" si="18"/>
        <v>194583</v>
      </c>
      <c r="K63" s="170">
        <f t="shared" si="18"/>
        <v>389301</v>
      </c>
    </row>
    <row r="64" spans="1:11" s="105" customFormat="1" ht="25.5" customHeight="1" x14ac:dyDescent="0.3">
      <c r="A64" s="162" t="s">
        <v>161</v>
      </c>
      <c r="B64" s="163" t="s">
        <v>162</v>
      </c>
      <c r="C64" s="169">
        <v>8007</v>
      </c>
      <c r="D64" s="169">
        <v>11701</v>
      </c>
      <c r="E64" s="169">
        <f t="shared" si="20"/>
        <v>19708</v>
      </c>
      <c r="F64" s="169">
        <v>125772</v>
      </c>
      <c r="G64" s="169">
        <v>313027</v>
      </c>
      <c r="H64" s="169">
        <f t="shared" si="21"/>
        <v>438799</v>
      </c>
      <c r="I64" s="169">
        <f t="shared" si="18"/>
        <v>133779</v>
      </c>
      <c r="J64" s="169">
        <f t="shared" si="18"/>
        <v>324728</v>
      </c>
      <c r="K64" s="170">
        <f t="shared" si="18"/>
        <v>458507</v>
      </c>
    </row>
    <row r="65" spans="1:11" s="105" customFormat="1" ht="25.5" customHeight="1" x14ac:dyDescent="0.3">
      <c r="A65" s="162" t="s">
        <v>163</v>
      </c>
      <c r="B65" s="163" t="s">
        <v>164</v>
      </c>
      <c r="C65" s="169">
        <f>SUM(C66:C68)</f>
        <v>106887</v>
      </c>
      <c r="D65" s="169">
        <f t="shared" ref="D65:K65" si="22">SUM(D66:D68)</f>
        <v>400742</v>
      </c>
      <c r="E65" s="169">
        <f t="shared" si="22"/>
        <v>507629</v>
      </c>
      <c r="F65" s="169">
        <f t="shared" si="22"/>
        <v>25082</v>
      </c>
      <c r="G65" s="169">
        <f t="shared" si="22"/>
        <v>113621</v>
      </c>
      <c r="H65" s="169">
        <f t="shared" si="22"/>
        <v>138703</v>
      </c>
      <c r="I65" s="169">
        <f t="shared" si="22"/>
        <v>131969</v>
      </c>
      <c r="J65" s="169">
        <f t="shared" si="22"/>
        <v>514363</v>
      </c>
      <c r="K65" s="170">
        <f t="shared" si="22"/>
        <v>646332</v>
      </c>
    </row>
    <row r="66" spans="1:11" s="149" customFormat="1" ht="21" customHeight="1" x14ac:dyDescent="0.3">
      <c r="A66" s="162"/>
      <c r="B66" s="166" t="s">
        <v>165</v>
      </c>
      <c r="C66" s="167">
        <v>37120</v>
      </c>
      <c r="D66" s="167">
        <v>162689</v>
      </c>
      <c r="E66" s="167">
        <f>+C66+D66</f>
        <v>199809</v>
      </c>
      <c r="F66" s="167">
        <v>13949</v>
      </c>
      <c r="G66" s="167">
        <v>50572</v>
      </c>
      <c r="H66" s="167">
        <f>F66+G66</f>
        <v>64521</v>
      </c>
      <c r="I66" s="167">
        <f t="shared" ref="I66:K68" si="23">C66+F66</f>
        <v>51069</v>
      </c>
      <c r="J66" s="167">
        <f t="shared" si="23"/>
        <v>213261</v>
      </c>
      <c r="K66" s="168">
        <f t="shared" si="23"/>
        <v>264330</v>
      </c>
    </row>
    <row r="67" spans="1:11" s="149" customFormat="1" ht="21" customHeight="1" x14ac:dyDescent="0.3">
      <c r="A67" s="162"/>
      <c r="B67" s="166" t="s">
        <v>166</v>
      </c>
      <c r="C67" s="167">
        <v>29349</v>
      </c>
      <c r="D67" s="167">
        <v>125611</v>
      </c>
      <c r="E67" s="167">
        <f>+C67+D67</f>
        <v>154960</v>
      </c>
      <c r="F67" s="167">
        <v>7843</v>
      </c>
      <c r="G67" s="167">
        <v>39889</v>
      </c>
      <c r="H67" s="167">
        <f>F67+G67</f>
        <v>47732</v>
      </c>
      <c r="I67" s="167">
        <f t="shared" si="23"/>
        <v>37192</v>
      </c>
      <c r="J67" s="167">
        <f t="shared" si="23"/>
        <v>165500</v>
      </c>
      <c r="K67" s="168">
        <f t="shared" si="23"/>
        <v>202692</v>
      </c>
    </row>
    <row r="68" spans="1:11" s="149" customFormat="1" ht="21" customHeight="1" x14ac:dyDescent="0.3">
      <c r="A68" s="162"/>
      <c r="B68" s="166" t="s">
        <v>167</v>
      </c>
      <c r="C68" s="167">
        <v>40418</v>
      </c>
      <c r="D68" s="167">
        <v>112442</v>
      </c>
      <c r="E68" s="167">
        <f>+C68+D68</f>
        <v>152860</v>
      </c>
      <c r="F68" s="167">
        <v>3290</v>
      </c>
      <c r="G68" s="167">
        <v>23160</v>
      </c>
      <c r="H68" s="167">
        <f>F68+G68</f>
        <v>26450</v>
      </c>
      <c r="I68" s="167">
        <f t="shared" si="23"/>
        <v>43708</v>
      </c>
      <c r="J68" s="167">
        <f t="shared" si="23"/>
        <v>135602</v>
      </c>
      <c r="K68" s="168">
        <f t="shared" si="23"/>
        <v>179310</v>
      </c>
    </row>
    <row r="69" spans="1:11" s="149" customFormat="1" ht="25.5" customHeight="1" x14ac:dyDescent="0.3">
      <c r="A69" s="162" t="s">
        <v>168</v>
      </c>
      <c r="B69" s="163" t="s">
        <v>169</v>
      </c>
      <c r="C69" s="169">
        <f>C71+C70</f>
        <v>21065</v>
      </c>
      <c r="D69" s="169">
        <f t="shared" ref="D69:K69" si="24">D71+D70</f>
        <v>15946</v>
      </c>
      <c r="E69" s="169">
        <f t="shared" si="24"/>
        <v>37011</v>
      </c>
      <c r="F69" s="169">
        <f t="shared" si="24"/>
        <v>8456</v>
      </c>
      <c r="G69" s="169">
        <f t="shared" si="24"/>
        <v>10215</v>
      </c>
      <c r="H69" s="169">
        <f t="shared" si="24"/>
        <v>18671</v>
      </c>
      <c r="I69" s="169">
        <f t="shared" si="24"/>
        <v>29521</v>
      </c>
      <c r="J69" s="169">
        <f t="shared" si="24"/>
        <v>26161</v>
      </c>
      <c r="K69" s="170">
        <f t="shared" si="24"/>
        <v>55682</v>
      </c>
    </row>
    <row r="70" spans="1:11" s="105" customFormat="1" ht="21" customHeight="1" x14ac:dyDescent="0.3">
      <c r="A70" s="162"/>
      <c r="B70" s="166" t="s">
        <v>170</v>
      </c>
      <c r="C70" s="167">
        <v>9603</v>
      </c>
      <c r="D70" s="167">
        <v>8932</v>
      </c>
      <c r="E70" s="167">
        <f>+C70+D70</f>
        <v>18535</v>
      </c>
      <c r="F70" s="167">
        <v>4987</v>
      </c>
      <c r="G70" s="167">
        <v>7604</v>
      </c>
      <c r="H70" s="167">
        <f>F70+G70</f>
        <v>12591</v>
      </c>
      <c r="I70" s="167">
        <f t="shared" ref="I70:K71" si="25">C70+F70</f>
        <v>14590</v>
      </c>
      <c r="J70" s="167">
        <f t="shared" si="25"/>
        <v>16536</v>
      </c>
      <c r="K70" s="168">
        <f t="shared" si="25"/>
        <v>31126</v>
      </c>
    </row>
    <row r="71" spans="1:11" s="105" customFormat="1" ht="21" customHeight="1" x14ac:dyDescent="0.3">
      <c r="A71" s="162"/>
      <c r="B71" s="166" t="s">
        <v>171</v>
      </c>
      <c r="C71" s="167">
        <v>11462</v>
      </c>
      <c r="D71" s="167">
        <v>7014</v>
      </c>
      <c r="E71" s="167">
        <f>+C71+D71</f>
        <v>18476</v>
      </c>
      <c r="F71" s="167">
        <v>3469</v>
      </c>
      <c r="G71" s="167">
        <v>2611</v>
      </c>
      <c r="H71" s="167">
        <f>F71+G71</f>
        <v>6080</v>
      </c>
      <c r="I71" s="167">
        <f t="shared" si="25"/>
        <v>14931</v>
      </c>
      <c r="J71" s="167">
        <f t="shared" si="25"/>
        <v>9625</v>
      </c>
      <c r="K71" s="168">
        <f t="shared" si="25"/>
        <v>24556</v>
      </c>
    </row>
    <row r="72" spans="1:11" s="105" customFormat="1" ht="25.5" customHeight="1" x14ac:dyDescent="0.3">
      <c r="A72" s="162" t="s">
        <v>172</v>
      </c>
      <c r="B72" s="163" t="s">
        <v>173</v>
      </c>
      <c r="C72" s="169">
        <f>SUM(C73:C75)</f>
        <v>25660</v>
      </c>
      <c r="D72" s="169">
        <f t="shared" ref="D72:K72" si="26">SUM(D73:D75)</f>
        <v>47658</v>
      </c>
      <c r="E72" s="169">
        <f t="shared" si="26"/>
        <v>73318</v>
      </c>
      <c r="F72" s="169">
        <f t="shared" si="26"/>
        <v>2409</v>
      </c>
      <c r="G72" s="169">
        <f t="shared" si="26"/>
        <v>699</v>
      </c>
      <c r="H72" s="169">
        <f t="shared" si="26"/>
        <v>3108</v>
      </c>
      <c r="I72" s="169">
        <f t="shared" si="26"/>
        <v>28069</v>
      </c>
      <c r="J72" s="169">
        <f t="shared" si="26"/>
        <v>48357</v>
      </c>
      <c r="K72" s="170">
        <f t="shared" si="26"/>
        <v>76426</v>
      </c>
    </row>
    <row r="73" spans="1:11" s="126" customFormat="1" ht="21" customHeight="1" x14ac:dyDescent="0.25">
      <c r="A73" s="162"/>
      <c r="B73" s="166" t="s">
        <v>174</v>
      </c>
      <c r="C73" s="167">
        <v>17668</v>
      </c>
      <c r="D73" s="167">
        <v>28391</v>
      </c>
      <c r="E73" s="167">
        <f>+C73+D73</f>
        <v>46059</v>
      </c>
      <c r="F73" s="167">
        <v>1880</v>
      </c>
      <c r="G73" s="167">
        <v>513</v>
      </c>
      <c r="H73" s="167">
        <f>F73+G73</f>
        <v>2393</v>
      </c>
      <c r="I73" s="167">
        <f t="shared" ref="I73:K77" si="27">C73+F73</f>
        <v>19548</v>
      </c>
      <c r="J73" s="167">
        <f t="shared" si="27"/>
        <v>28904</v>
      </c>
      <c r="K73" s="168">
        <f t="shared" si="27"/>
        <v>48452</v>
      </c>
    </row>
    <row r="74" spans="1:11" ht="21" customHeight="1" x14ac:dyDescent="0.3">
      <c r="A74" s="162"/>
      <c r="B74" s="166" t="s">
        <v>175</v>
      </c>
      <c r="C74" s="167">
        <v>1322</v>
      </c>
      <c r="D74" s="167">
        <v>574</v>
      </c>
      <c r="E74" s="167">
        <f>+C74+D74</f>
        <v>1896</v>
      </c>
      <c r="F74" s="167">
        <v>0</v>
      </c>
      <c r="G74" s="167">
        <v>0</v>
      </c>
      <c r="H74" s="167">
        <f>F74+G74</f>
        <v>0</v>
      </c>
      <c r="I74" s="167">
        <f t="shared" si="27"/>
        <v>1322</v>
      </c>
      <c r="J74" s="167">
        <f t="shared" si="27"/>
        <v>574</v>
      </c>
      <c r="K74" s="168">
        <f t="shared" si="27"/>
        <v>1896</v>
      </c>
    </row>
    <row r="75" spans="1:11" ht="21" customHeight="1" x14ac:dyDescent="0.3">
      <c r="A75" s="162"/>
      <c r="B75" s="166" t="s">
        <v>176</v>
      </c>
      <c r="C75" s="167">
        <v>6670</v>
      </c>
      <c r="D75" s="167">
        <v>18693</v>
      </c>
      <c r="E75" s="167">
        <f>+C75+D75</f>
        <v>25363</v>
      </c>
      <c r="F75" s="167">
        <v>529</v>
      </c>
      <c r="G75" s="167">
        <v>186</v>
      </c>
      <c r="H75" s="167">
        <f>F75+G75</f>
        <v>715</v>
      </c>
      <c r="I75" s="167">
        <f t="shared" si="27"/>
        <v>7199</v>
      </c>
      <c r="J75" s="167">
        <f t="shared" si="27"/>
        <v>18879</v>
      </c>
      <c r="K75" s="168">
        <f t="shared" si="27"/>
        <v>26078</v>
      </c>
    </row>
    <row r="76" spans="1:11" ht="25.5" customHeight="1" x14ac:dyDescent="0.3">
      <c r="A76" s="162" t="s">
        <v>177</v>
      </c>
      <c r="B76" s="163" t="s">
        <v>178</v>
      </c>
      <c r="C76" s="169">
        <v>1255</v>
      </c>
      <c r="D76" s="169">
        <v>3692</v>
      </c>
      <c r="E76" s="169">
        <f>+C76+D76</f>
        <v>4947</v>
      </c>
      <c r="F76" s="169">
        <v>0</v>
      </c>
      <c r="G76" s="169">
        <v>0</v>
      </c>
      <c r="H76" s="169">
        <f>F76+G76</f>
        <v>0</v>
      </c>
      <c r="I76" s="169">
        <f t="shared" si="27"/>
        <v>1255</v>
      </c>
      <c r="J76" s="169">
        <f t="shared" si="27"/>
        <v>3692</v>
      </c>
      <c r="K76" s="170">
        <f t="shared" si="27"/>
        <v>4947</v>
      </c>
    </row>
    <row r="77" spans="1:11" ht="25.5" customHeight="1" x14ac:dyDescent="0.3">
      <c r="A77" s="162" t="s">
        <v>179</v>
      </c>
      <c r="B77" s="163" t="s">
        <v>180</v>
      </c>
      <c r="C77" s="169">
        <v>59</v>
      </c>
      <c r="D77" s="169">
        <v>88</v>
      </c>
      <c r="E77" s="169">
        <f>+C77+D77</f>
        <v>147</v>
      </c>
      <c r="F77" s="169">
        <v>1569</v>
      </c>
      <c r="G77" s="169">
        <v>1614</v>
      </c>
      <c r="H77" s="169">
        <f>F77+G77</f>
        <v>3183</v>
      </c>
      <c r="I77" s="169">
        <f t="shared" si="27"/>
        <v>1628</v>
      </c>
      <c r="J77" s="169">
        <f t="shared" si="27"/>
        <v>1702</v>
      </c>
      <c r="K77" s="170">
        <f t="shared" si="27"/>
        <v>3330</v>
      </c>
    </row>
    <row r="78" spans="1:11" ht="25.5" customHeight="1" thickBot="1" x14ac:dyDescent="0.35">
      <c r="A78" s="177" t="s">
        <v>11</v>
      </c>
      <c r="B78" s="178"/>
      <c r="C78" s="179">
        <f>C77+C76+C72+C69+C65+C64+C63+C58+C52+C51+C50+C45+C44+C40+C36+C35+C32+C31+C11+C10+C6</f>
        <v>1659335</v>
      </c>
      <c r="D78" s="179">
        <f t="shared" ref="D78:K78" si="28">D77+D76+D72+D69+D65+D64+D63+D58+D52+D51+D50+D45+D44+D40+D36+D35+D32+D31+D11+D10+D6</f>
        <v>1438400</v>
      </c>
      <c r="E78" s="179">
        <f t="shared" si="28"/>
        <v>3097735</v>
      </c>
      <c r="F78" s="179">
        <f t="shared" si="28"/>
        <v>459843</v>
      </c>
      <c r="G78" s="179">
        <f t="shared" si="28"/>
        <v>664661</v>
      </c>
      <c r="H78" s="179">
        <f t="shared" si="28"/>
        <v>1124504</v>
      </c>
      <c r="I78" s="179">
        <f t="shared" si="28"/>
        <v>2119178</v>
      </c>
      <c r="J78" s="179">
        <f t="shared" si="28"/>
        <v>2103061</v>
      </c>
      <c r="K78" s="180">
        <f t="shared" si="28"/>
        <v>4222239</v>
      </c>
    </row>
  </sheetData>
  <mergeCells count="2">
    <mergeCell ref="A1:K1"/>
    <mergeCell ref="A4:B5"/>
  </mergeCells>
  <printOptions horizontalCentered="1"/>
  <pageMargins left="0.39370078740157483" right="0.39370078740157483" top="0.6692913385826772" bottom="0.59055118110236227" header="0.51181102362204722" footer="0.51181102362204722"/>
  <pageSetup paperSize="9" scale="59" fitToHeight="2" orientation="landscape" r:id="rId1"/>
  <headerFooter alignWithMargins="0"/>
  <rowBreaks count="1" manualBreakCount="1">
    <brk id="37"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P147"/>
  <sheetViews>
    <sheetView showGridLines="0" view="pageBreakPreview" topLeftCell="Z40" zoomScale="70" zoomScaleNormal="80" zoomScaleSheetLayoutView="70" workbookViewId="0">
      <selection sqref="A1:U1"/>
    </sheetView>
  </sheetViews>
  <sheetFormatPr defaultColWidth="12.6640625" defaultRowHeight="15.6" x14ac:dyDescent="0.3"/>
  <cols>
    <col min="1" max="1" width="4.44140625" style="231" customWidth="1"/>
    <col min="2" max="2" width="25" style="231" customWidth="1"/>
    <col min="3" max="41" width="10.44140625" style="231" customWidth="1"/>
    <col min="42" max="16384" width="12.6640625" style="231"/>
  </cols>
  <sheetData>
    <row r="1" spans="1:42" s="193" customFormat="1" ht="35.25" customHeight="1" x14ac:dyDescent="0.5">
      <c r="A1" s="549" t="s">
        <v>250</v>
      </c>
      <c r="B1" s="550"/>
      <c r="C1" s="550"/>
      <c r="D1" s="550"/>
      <c r="E1" s="550"/>
      <c r="F1" s="550"/>
      <c r="G1" s="550"/>
      <c r="H1" s="550"/>
      <c r="I1" s="550"/>
      <c r="J1" s="550"/>
      <c r="K1" s="550"/>
      <c r="L1" s="550"/>
      <c r="M1" s="550"/>
      <c r="N1" s="550"/>
      <c r="O1" s="550"/>
      <c r="P1" s="550"/>
      <c r="Q1" s="550"/>
      <c r="R1" s="550"/>
      <c r="S1" s="550"/>
      <c r="T1" s="550"/>
      <c r="U1" s="550"/>
      <c r="V1" s="356" t="str">
        <f>"et par localisation au "&amp;Feuil1!A7&amp;" "&amp;Feuil1!A8&amp;""</f>
        <v>et par localisation au 31 décembre 2022</v>
      </c>
      <c r="W1" s="192"/>
      <c r="X1" s="192"/>
      <c r="Y1" s="192"/>
      <c r="Z1" s="192"/>
      <c r="AA1" s="192"/>
      <c r="AB1" s="192"/>
      <c r="AC1" s="192"/>
      <c r="AD1" s="192"/>
      <c r="AE1" s="192"/>
      <c r="AF1" s="192"/>
      <c r="AG1" s="192"/>
      <c r="AH1" s="192"/>
      <c r="AI1" s="192"/>
      <c r="AJ1" s="192"/>
      <c r="AK1" s="192"/>
      <c r="AL1" s="192"/>
      <c r="AM1" s="192"/>
      <c r="AN1" s="192"/>
    </row>
    <row r="2" spans="1:42" s="195" customFormat="1" ht="27.9" customHeight="1" x14ac:dyDescent="0.3">
      <c r="A2" s="194"/>
      <c r="B2" s="194"/>
      <c r="C2" s="194"/>
      <c r="D2" s="194"/>
      <c r="E2" s="194"/>
      <c r="F2" s="194"/>
      <c r="G2" s="194"/>
      <c r="H2" s="194"/>
      <c r="I2" s="194"/>
      <c r="J2" s="194"/>
      <c r="K2" s="194"/>
      <c r="T2" s="196"/>
      <c r="U2" s="196"/>
    </row>
    <row r="3" spans="1:42" s="197" customFormat="1" ht="27.9" customHeight="1" x14ac:dyDescent="0.4">
      <c r="T3" s="198"/>
      <c r="U3" s="198"/>
    </row>
    <row r="4" spans="1:42" s="201" customFormat="1" ht="20.100000000000001" customHeight="1" x14ac:dyDescent="0.25">
      <c r="A4" s="199"/>
      <c r="B4" s="200"/>
      <c r="C4" s="200"/>
      <c r="D4" s="200"/>
      <c r="E4" s="200"/>
      <c r="F4" s="200"/>
      <c r="G4" s="200"/>
      <c r="H4" s="200"/>
      <c r="I4" s="200"/>
      <c r="J4" s="200"/>
      <c r="K4" s="200"/>
      <c r="L4" s="200"/>
      <c r="M4" s="200"/>
      <c r="N4" s="200"/>
      <c r="O4" s="200"/>
      <c r="P4" s="200"/>
      <c r="Q4" s="200"/>
      <c r="R4" s="200"/>
      <c r="S4" s="200"/>
      <c r="T4" s="200"/>
    </row>
    <row r="5" spans="1:42" s="203" customFormat="1" ht="22.5" customHeight="1" thickBot="1" x14ac:dyDescent="0.3">
      <c r="A5" s="202" t="s">
        <v>182</v>
      </c>
    </row>
    <row r="6" spans="1:42" s="208" customFormat="1" ht="33.15" customHeight="1" x14ac:dyDescent="0.25">
      <c r="A6" s="551" t="s">
        <v>32</v>
      </c>
      <c r="B6" s="540"/>
      <c r="C6" s="204"/>
      <c r="D6" s="204"/>
      <c r="E6" s="205" t="s">
        <v>183</v>
      </c>
      <c r="F6" s="206"/>
      <c r="G6" s="206"/>
      <c r="H6" s="206"/>
      <c r="I6" s="206"/>
      <c r="J6" s="206"/>
      <c r="K6" s="206"/>
      <c r="L6" s="206"/>
      <c r="M6" s="206"/>
      <c r="N6" s="206"/>
      <c r="O6" s="206"/>
      <c r="P6" s="206"/>
      <c r="Q6" s="206"/>
      <c r="R6" s="206"/>
      <c r="S6" s="204"/>
      <c r="T6" s="204"/>
      <c r="U6" s="204"/>
      <c r="V6" s="204"/>
      <c r="W6" s="204"/>
      <c r="X6" s="204"/>
      <c r="Y6" s="204"/>
      <c r="Z6" s="204"/>
      <c r="AA6" s="204"/>
      <c r="AB6" s="204"/>
      <c r="AC6" s="204"/>
      <c r="AD6" s="204"/>
      <c r="AE6" s="204"/>
      <c r="AF6" s="204"/>
      <c r="AG6" s="204"/>
      <c r="AH6" s="204"/>
      <c r="AI6" s="204"/>
      <c r="AJ6" s="204"/>
      <c r="AK6" s="204"/>
      <c r="AL6" s="204"/>
      <c r="AM6" s="204"/>
      <c r="AN6" s="204"/>
      <c r="AO6" s="204"/>
      <c r="AP6" s="207"/>
    </row>
    <row r="7" spans="1:42" s="208" customFormat="1" ht="204.9" customHeight="1" x14ac:dyDescent="0.25">
      <c r="A7" s="541"/>
      <c r="B7" s="542"/>
      <c r="C7" s="209" t="s">
        <v>89</v>
      </c>
      <c r="D7" s="209" t="s">
        <v>94</v>
      </c>
      <c r="E7" s="209" t="s">
        <v>97</v>
      </c>
      <c r="F7" s="209" t="s">
        <v>98</v>
      </c>
      <c r="G7" s="209" t="s">
        <v>184</v>
      </c>
      <c r="H7" s="209" t="s">
        <v>102</v>
      </c>
      <c r="I7" s="209" t="s">
        <v>103</v>
      </c>
      <c r="J7" s="209" t="s">
        <v>104</v>
      </c>
      <c r="K7" s="209" t="s">
        <v>185</v>
      </c>
      <c r="L7" s="209" t="s">
        <v>186</v>
      </c>
      <c r="M7" s="209" t="s">
        <v>109</v>
      </c>
      <c r="N7" s="209" t="s">
        <v>110</v>
      </c>
      <c r="O7" s="209" t="s">
        <v>111</v>
      </c>
      <c r="P7" s="209" t="s">
        <v>187</v>
      </c>
      <c r="Q7" s="209" t="s">
        <v>188</v>
      </c>
      <c r="R7" s="209" t="s">
        <v>11</v>
      </c>
      <c r="S7" s="209" t="s">
        <v>117</v>
      </c>
      <c r="T7" s="209" t="s">
        <v>189</v>
      </c>
      <c r="U7" s="209" t="s">
        <v>123</v>
      </c>
      <c r="V7" s="209" t="s">
        <v>190</v>
      </c>
      <c r="W7" s="209" t="s">
        <v>130</v>
      </c>
      <c r="X7" s="209" t="s">
        <v>135</v>
      </c>
      <c r="Y7" s="209" t="s">
        <v>191</v>
      </c>
      <c r="Z7" s="209" t="s">
        <v>140</v>
      </c>
      <c r="AA7" s="209" t="s">
        <v>192</v>
      </c>
      <c r="AB7" s="209" t="s">
        <v>143</v>
      </c>
      <c r="AC7" s="209" t="s">
        <v>145</v>
      </c>
      <c r="AD7" s="209" t="s">
        <v>193</v>
      </c>
      <c r="AE7" s="209" t="s">
        <v>150</v>
      </c>
      <c r="AF7" s="209" t="s">
        <v>194</v>
      </c>
      <c r="AG7" s="209" t="s">
        <v>154</v>
      </c>
      <c r="AH7" s="209" t="s">
        <v>160</v>
      </c>
      <c r="AI7" s="209" t="s">
        <v>162</v>
      </c>
      <c r="AJ7" s="209" t="s">
        <v>165</v>
      </c>
      <c r="AK7" s="209" t="s">
        <v>195</v>
      </c>
      <c r="AL7" s="209" t="s">
        <v>169</v>
      </c>
      <c r="AM7" s="209" t="s">
        <v>173</v>
      </c>
      <c r="AN7" s="209" t="s">
        <v>178</v>
      </c>
      <c r="AO7" s="209" t="s">
        <v>180</v>
      </c>
      <c r="AP7" s="210" t="s">
        <v>33</v>
      </c>
    </row>
    <row r="8" spans="1:42" s="213" customFormat="1" ht="33.9" customHeight="1" x14ac:dyDescent="0.35">
      <c r="A8" s="211" t="s">
        <v>196</v>
      </c>
      <c r="B8" s="212"/>
      <c r="C8" s="451">
        <f>C9</f>
        <v>34</v>
      </c>
      <c r="D8" s="451">
        <f t="shared" ref="D8:AP8" si="0">D9</f>
        <v>3</v>
      </c>
      <c r="E8" s="451">
        <f t="shared" si="0"/>
        <v>428</v>
      </c>
      <c r="F8" s="451">
        <f t="shared" si="0"/>
        <v>70</v>
      </c>
      <c r="G8" s="451">
        <f t="shared" si="0"/>
        <v>92</v>
      </c>
      <c r="H8" s="451">
        <f t="shared" si="0"/>
        <v>0</v>
      </c>
      <c r="I8" s="451">
        <f t="shared" si="0"/>
        <v>40</v>
      </c>
      <c r="J8" s="451">
        <f t="shared" si="0"/>
        <v>21</v>
      </c>
      <c r="K8" s="451">
        <f t="shared" si="0"/>
        <v>31</v>
      </c>
      <c r="L8" s="451">
        <f t="shared" si="0"/>
        <v>76</v>
      </c>
      <c r="M8" s="451">
        <f t="shared" si="0"/>
        <v>15</v>
      </c>
      <c r="N8" s="451">
        <f t="shared" si="0"/>
        <v>10</v>
      </c>
      <c r="O8" s="451">
        <f t="shared" si="0"/>
        <v>31</v>
      </c>
      <c r="P8" s="451">
        <f t="shared" si="0"/>
        <v>12</v>
      </c>
      <c r="Q8" s="451">
        <f t="shared" si="0"/>
        <v>136</v>
      </c>
      <c r="R8" s="451">
        <f t="shared" si="0"/>
        <v>962</v>
      </c>
      <c r="S8" s="451">
        <f t="shared" si="0"/>
        <v>40</v>
      </c>
      <c r="T8" s="451">
        <f t="shared" si="0"/>
        <v>72</v>
      </c>
      <c r="U8" s="451">
        <f t="shared" si="0"/>
        <v>1734</v>
      </c>
      <c r="V8" s="451">
        <f t="shared" si="0"/>
        <v>7564</v>
      </c>
      <c r="W8" s="451">
        <f t="shared" si="0"/>
        <v>1499</v>
      </c>
      <c r="X8" s="451">
        <f t="shared" si="0"/>
        <v>3832</v>
      </c>
      <c r="Y8" s="451">
        <f t="shared" si="0"/>
        <v>468</v>
      </c>
      <c r="Z8" s="451">
        <f t="shared" si="0"/>
        <v>88</v>
      </c>
      <c r="AA8" s="451">
        <f t="shared" si="0"/>
        <v>1159</v>
      </c>
      <c r="AB8" s="451">
        <f t="shared" si="0"/>
        <v>1196</v>
      </c>
      <c r="AC8" s="451">
        <f t="shared" si="0"/>
        <v>1868</v>
      </c>
      <c r="AD8" s="451">
        <f t="shared" si="0"/>
        <v>3176</v>
      </c>
      <c r="AE8" s="451">
        <f t="shared" si="0"/>
        <v>137</v>
      </c>
      <c r="AF8" s="451">
        <f t="shared" si="0"/>
        <v>585</v>
      </c>
      <c r="AG8" s="451">
        <f t="shared" si="0"/>
        <v>2063</v>
      </c>
      <c r="AH8" s="451">
        <f t="shared" si="0"/>
        <v>912</v>
      </c>
      <c r="AI8" s="451">
        <f t="shared" si="0"/>
        <v>2286</v>
      </c>
      <c r="AJ8" s="451">
        <f t="shared" si="0"/>
        <v>1211</v>
      </c>
      <c r="AK8" s="451">
        <f t="shared" si="0"/>
        <v>1662</v>
      </c>
      <c r="AL8" s="451">
        <f t="shared" si="0"/>
        <v>1437</v>
      </c>
      <c r="AM8" s="451">
        <f t="shared" si="0"/>
        <v>3685</v>
      </c>
      <c r="AN8" s="451">
        <f t="shared" si="0"/>
        <v>410</v>
      </c>
      <c r="AO8" s="451">
        <f t="shared" si="0"/>
        <v>329</v>
      </c>
      <c r="AP8" s="452">
        <f t="shared" si="0"/>
        <v>38412</v>
      </c>
    </row>
    <row r="9" spans="1:42" s="216" customFormat="1" ht="21" customHeight="1" x14ac:dyDescent="0.35">
      <c r="A9" s="214"/>
      <c r="B9" s="215" t="s">
        <v>35</v>
      </c>
      <c r="C9" s="453">
        <v>34</v>
      </c>
      <c r="D9" s="453">
        <v>3</v>
      </c>
      <c r="E9" s="453">
        <v>428</v>
      </c>
      <c r="F9" s="453">
        <v>70</v>
      </c>
      <c r="G9" s="453">
        <v>92</v>
      </c>
      <c r="H9" s="453">
        <v>0</v>
      </c>
      <c r="I9" s="453">
        <v>40</v>
      </c>
      <c r="J9" s="453">
        <v>21</v>
      </c>
      <c r="K9" s="453">
        <v>31</v>
      </c>
      <c r="L9" s="453">
        <v>76</v>
      </c>
      <c r="M9" s="453">
        <v>15</v>
      </c>
      <c r="N9" s="453">
        <v>10</v>
      </c>
      <c r="O9" s="453">
        <v>31</v>
      </c>
      <c r="P9" s="453">
        <v>12</v>
      </c>
      <c r="Q9" s="453">
        <v>136</v>
      </c>
      <c r="R9" s="453">
        <f>SUM(E9:Q9)</f>
        <v>962</v>
      </c>
      <c r="S9" s="453">
        <v>40</v>
      </c>
      <c r="T9" s="453">
        <v>72</v>
      </c>
      <c r="U9" s="453">
        <v>1734</v>
      </c>
      <c r="V9" s="453">
        <v>7564</v>
      </c>
      <c r="W9" s="453">
        <v>1499</v>
      </c>
      <c r="X9" s="453">
        <v>3832</v>
      </c>
      <c r="Y9" s="453">
        <v>468</v>
      </c>
      <c r="Z9" s="453">
        <v>88</v>
      </c>
      <c r="AA9" s="453">
        <v>1159</v>
      </c>
      <c r="AB9" s="453">
        <v>1196</v>
      </c>
      <c r="AC9" s="453">
        <v>1868</v>
      </c>
      <c r="AD9" s="453">
        <v>3176</v>
      </c>
      <c r="AE9" s="453">
        <v>137</v>
      </c>
      <c r="AF9" s="453">
        <v>585</v>
      </c>
      <c r="AG9" s="453">
        <v>2063</v>
      </c>
      <c r="AH9" s="453">
        <v>912</v>
      </c>
      <c r="AI9" s="453">
        <v>2286</v>
      </c>
      <c r="AJ9" s="453">
        <v>1211</v>
      </c>
      <c r="AK9" s="453">
        <v>1662</v>
      </c>
      <c r="AL9" s="453">
        <v>1437</v>
      </c>
      <c r="AM9" s="453">
        <v>3685</v>
      </c>
      <c r="AN9" s="453">
        <v>410</v>
      </c>
      <c r="AO9" s="453">
        <v>329</v>
      </c>
      <c r="AP9" s="454">
        <f>SUM(S9:AO9)+R9+C9+D9</f>
        <v>38412</v>
      </c>
    </row>
    <row r="10" spans="1:42" s="213" customFormat="1" ht="33.9" customHeight="1" x14ac:dyDescent="0.35">
      <c r="A10" s="211" t="s">
        <v>36</v>
      </c>
      <c r="B10" s="217"/>
      <c r="C10" s="455">
        <f>C11+C15+C18+C22+C29+C38</f>
        <v>3638</v>
      </c>
      <c r="D10" s="455">
        <f t="shared" ref="D10:AP10" si="1">D11+D15+D18+D22+D29+D38</f>
        <v>32</v>
      </c>
      <c r="E10" s="455">
        <f t="shared" si="1"/>
        <v>3191</v>
      </c>
      <c r="F10" s="455">
        <f t="shared" si="1"/>
        <v>670</v>
      </c>
      <c r="G10" s="455">
        <f t="shared" si="1"/>
        <v>962</v>
      </c>
      <c r="H10" s="455">
        <f t="shared" si="1"/>
        <v>10</v>
      </c>
      <c r="I10" s="455">
        <f t="shared" si="1"/>
        <v>364</v>
      </c>
      <c r="J10" s="455">
        <f t="shared" si="1"/>
        <v>63</v>
      </c>
      <c r="K10" s="455">
        <f t="shared" si="1"/>
        <v>1026</v>
      </c>
      <c r="L10" s="455">
        <f t="shared" si="1"/>
        <v>2229</v>
      </c>
      <c r="M10" s="455">
        <f t="shared" si="1"/>
        <v>125</v>
      </c>
      <c r="N10" s="455">
        <f t="shared" si="1"/>
        <v>170</v>
      </c>
      <c r="O10" s="455">
        <f t="shared" si="1"/>
        <v>548</v>
      </c>
      <c r="P10" s="455">
        <f t="shared" si="1"/>
        <v>225</v>
      </c>
      <c r="Q10" s="455">
        <f t="shared" si="1"/>
        <v>1617</v>
      </c>
      <c r="R10" s="455">
        <f t="shared" si="1"/>
        <v>11200</v>
      </c>
      <c r="S10" s="455">
        <f t="shared" si="1"/>
        <v>140</v>
      </c>
      <c r="T10" s="455">
        <f t="shared" si="1"/>
        <v>901</v>
      </c>
      <c r="U10" s="455">
        <f t="shared" si="1"/>
        <v>19091</v>
      </c>
      <c r="V10" s="455">
        <f t="shared" si="1"/>
        <v>41004</v>
      </c>
      <c r="W10" s="455">
        <f t="shared" si="1"/>
        <v>7402</v>
      </c>
      <c r="X10" s="455">
        <f t="shared" si="1"/>
        <v>16549</v>
      </c>
      <c r="Y10" s="455">
        <f t="shared" si="1"/>
        <v>603</v>
      </c>
      <c r="Z10" s="455">
        <f t="shared" si="1"/>
        <v>213</v>
      </c>
      <c r="AA10" s="455">
        <f t="shared" si="1"/>
        <v>3836</v>
      </c>
      <c r="AB10" s="455">
        <f t="shared" si="1"/>
        <v>6283</v>
      </c>
      <c r="AC10" s="455">
        <f t="shared" si="1"/>
        <v>3694</v>
      </c>
      <c r="AD10" s="455">
        <f t="shared" si="1"/>
        <v>11110</v>
      </c>
      <c r="AE10" s="455">
        <f t="shared" si="1"/>
        <v>340</v>
      </c>
      <c r="AF10" s="455">
        <f t="shared" si="1"/>
        <v>2263</v>
      </c>
      <c r="AG10" s="455">
        <f t="shared" si="1"/>
        <v>10112</v>
      </c>
      <c r="AH10" s="455">
        <f t="shared" si="1"/>
        <v>3372</v>
      </c>
      <c r="AI10" s="455">
        <f t="shared" si="1"/>
        <v>8459</v>
      </c>
      <c r="AJ10" s="455">
        <f t="shared" si="1"/>
        <v>5386</v>
      </c>
      <c r="AK10" s="455">
        <f t="shared" si="1"/>
        <v>6262</v>
      </c>
      <c r="AL10" s="455">
        <f t="shared" si="1"/>
        <v>4287</v>
      </c>
      <c r="AM10" s="455">
        <f t="shared" si="1"/>
        <v>6695</v>
      </c>
      <c r="AN10" s="455">
        <f t="shared" si="1"/>
        <v>3447</v>
      </c>
      <c r="AO10" s="455">
        <f t="shared" si="1"/>
        <v>9</v>
      </c>
      <c r="AP10" s="456">
        <f t="shared" si="1"/>
        <v>176328</v>
      </c>
    </row>
    <row r="11" spans="1:42" s="220" customFormat="1" ht="26.4" customHeight="1" x14ac:dyDescent="0.35">
      <c r="A11" s="218" t="s">
        <v>37</v>
      </c>
      <c r="B11" s="219"/>
      <c r="C11" s="457">
        <f>SUM(C12:C14)</f>
        <v>801</v>
      </c>
      <c r="D11" s="457">
        <f t="shared" ref="D11:AP11" si="2">SUM(D12:D14)</f>
        <v>6</v>
      </c>
      <c r="E11" s="457">
        <f t="shared" si="2"/>
        <v>844</v>
      </c>
      <c r="F11" s="457">
        <f t="shared" si="2"/>
        <v>87</v>
      </c>
      <c r="G11" s="457">
        <f t="shared" si="2"/>
        <v>243</v>
      </c>
      <c r="H11" s="457">
        <f t="shared" si="2"/>
        <v>5</v>
      </c>
      <c r="I11" s="457">
        <f t="shared" si="2"/>
        <v>126</v>
      </c>
      <c r="J11" s="457">
        <f t="shared" si="2"/>
        <v>31</v>
      </c>
      <c r="K11" s="457">
        <f t="shared" si="2"/>
        <v>221</v>
      </c>
      <c r="L11" s="457">
        <f t="shared" si="2"/>
        <v>534</v>
      </c>
      <c r="M11" s="457">
        <f t="shared" si="2"/>
        <v>33</v>
      </c>
      <c r="N11" s="457">
        <f t="shared" si="2"/>
        <v>39</v>
      </c>
      <c r="O11" s="457">
        <f t="shared" si="2"/>
        <v>128</v>
      </c>
      <c r="P11" s="457">
        <f t="shared" si="2"/>
        <v>43</v>
      </c>
      <c r="Q11" s="457">
        <f t="shared" si="2"/>
        <v>507</v>
      </c>
      <c r="R11" s="457">
        <f t="shared" si="2"/>
        <v>2841</v>
      </c>
      <c r="S11" s="457">
        <f t="shared" si="2"/>
        <v>34</v>
      </c>
      <c r="T11" s="457">
        <f t="shared" si="2"/>
        <v>254</v>
      </c>
      <c r="U11" s="457">
        <f t="shared" si="2"/>
        <v>4771</v>
      </c>
      <c r="V11" s="457">
        <f t="shared" si="2"/>
        <v>11564</v>
      </c>
      <c r="W11" s="457">
        <f t="shared" si="2"/>
        <v>2356</v>
      </c>
      <c r="X11" s="457">
        <f t="shared" si="2"/>
        <v>4733</v>
      </c>
      <c r="Y11" s="457">
        <f t="shared" si="2"/>
        <v>217</v>
      </c>
      <c r="Z11" s="457">
        <f t="shared" si="2"/>
        <v>55</v>
      </c>
      <c r="AA11" s="457">
        <f t="shared" si="2"/>
        <v>1336</v>
      </c>
      <c r="AB11" s="457">
        <f t="shared" si="2"/>
        <v>1724</v>
      </c>
      <c r="AC11" s="457">
        <f t="shared" si="2"/>
        <v>1218</v>
      </c>
      <c r="AD11" s="457">
        <f t="shared" si="2"/>
        <v>3321</v>
      </c>
      <c r="AE11" s="457">
        <f t="shared" si="2"/>
        <v>66</v>
      </c>
      <c r="AF11" s="457">
        <f t="shared" si="2"/>
        <v>691</v>
      </c>
      <c r="AG11" s="457">
        <f t="shared" si="2"/>
        <v>2744</v>
      </c>
      <c r="AH11" s="457">
        <f t="shared" si="2"/>
        <v>848</v>
      </c>
      <c r="AI11" s="457">
        <f t="shared" si="2"/>
        <v>2321</v>
      </c>
      <c r="AJ11" s="457">
        <f t="shared" si="2"/>
        <v>1513</v>
      </c>
      <c r="AK11" s="457">
        <f t="shared" si="2"/>
        <v>1827</v>
      </c>
      <c r="AL11" s="457">
        <f t="shared" si="2"/>
        <v>1250</v>
      </c>
      <c r="AM11" s="457">
        <f t="shared" si="2"/>
        <v>1884</v>
      </c>
      <c r="AN11" s="457">
        <f t="shared" si="2"/>
        <v>1020</v>
      </c>
      <c r="AO11" s="457">
        <f t="shared" si="2"/>
        <v>7</v>
      </c>
      <c r="AP11" s="458">
        <f t="shared" si="2"/>
        <v>49402</v>
      </c>
    </row>
    <row r="12" spans="1:42" s="216" customFormat="1" ht="21" customHeight="1" x14ac:dyDescent="0.35">
      <c r="A12" s="221"/>
      <c r="B12" s="215" t="s">
        <v>37</v>
      </c>
      <c r="C12" s="453">
        <v>232</v>
      </c>
      <c r="D12" s="453">
        <v>3</v>
      </c>
      <c r="E12" s="453">
        <v>446</v>
      </c>
      <c r="F12" s="453">
        <v>52</v>
      </c>
      <c r="G12" s="453">
        <v>104</v>
      </c>
      <c r="H12" s="453">
        <v>5</v>
      </c>
      <c r="I12" s="453">
        <v>73</v>
      </c>
      <c r="J12" s="453">
        <v>11</v>
      </c>
      <c r="K12" s="453">
        <v>81</v>
      </c>
      <c r="L12" s="453">
        <v>253</v>
      </c>
      <c r="M12" s="453">
        <v>14</v>
      </c>
      <c r="N12" s="453">
        <v>21</v>
      </c>
      <c r="O12" s="453">
        <v>65</v>
      </c>
      <c r="P12" s="453">
        <v>20</v>
      </c>
      <c r="Q12" s="453">
        <v>312</v>
      </c>
      <c r="R12" s="453">
        <f>SUM(E12:Q12)</f>
        <v>1457</v>
      </c>
      <c r="S12" s="453">
        <v>19</v>
      </c>
      <c r="T12" s="453">
        <v>101</v>
      </c>
      <c r="U12" s="453">
        <v>2250</v>
      </c>
      <c r="V12" s="453">
        <v>6902</v>
      </c>
      <c r="W12" s="453">
        <v>1516</v>
      </c>
      <c r="X12" s="453">
        <v>2875</v>
      </c>
      <c r="Y12" s="453">
        <v>145</v>
      </c>
      <c r="Z12" s="453">
        <v>32</v>
      </c>
      <c r="AA12" s="453">
        <v>949</v>
      </c>
      <c r="AB12" s="453">
        <v>982</v>
      </c>
      <c r="AC12" s="453">
        <v>886</v>
      </c>
      <c r="AD12" s="453">
        <v>2121</v>
      </c>
      <c r="AE12" s="453">
        <v>26</v>
      </c>
      <c r="AF12" s="453">
        <v>451</v>
      </c>
      <c r="AG12" s="453">
        <v>1682</v>
      </c>
      <c r="AH12" s="453">
        <v>438</v>
      </c>
      <c r="AI12" s="453">
        <v>1371</v>
      </c>
      <c r="AJ12" s="453">
        <v>888</v>
      </c>
      <c r="AK12" s="453">
        <v>1061</v>
      </c>
      <c r="AL12" s="453">
        <v>741</v>
      </c>
      <c r="AM12" s="453">
        <v>1184</v>
      </c>
      <c r="AN12" s="453">
        <v>601</v>
      </c>
      <c r="AO12" s="453">
        <v>6</v>
      </c>
      <c r="AP12" s="454">
        <f>SUM(S12:AO12)+R12+C12+D12</f>
        <v>28919</v>
      </c>
    </row>
    <row r="13" spans="1:42" s="216" customFormat="1" ht="21" customHeight="1" x14ac:dyDescent="0.35">
      <c r="A13" s="214"/>
      <c r="B13" s="215" t="s">
        <v>38</v>
      </c>
      <c r="C13" s="453">
        <v>186</v>
      </c>
      <c r="D13" s="453">
        <v>0</v>
      </c>
      <c r="E13" s="453">
        <v>138</v>
      </c>
      <c r="F13" s="453">
        <v>15</v>
      </c>
      <c r="G13" s="453">
        <v>55</v>
      </c>
      <c r="H13" s="453">
        <v>0</v>
      </c>
      <c r="I13" s="453">
        <v>25</v>
      </c>
      <c r="J13" s="453">
        <v>8</v>
      </c>
      <c r="K13" s="453">
        <v>51</v>
      </c>
      <c r="L13" s="453">
        <v>94</v>
      </c>
      <c r="M13" s="453">
        <v>8</v>
      </c>
      <c r="N13" s="453">
        <v>11</v>
      </c>
      <c r="O13" s="453">
        <v>31</v>
      </c>
      <c r="P13" s="453">
        <v>8</v>
      </c>
      <c r="Q13" s="453">
        <v>74</v>
      </c>
      <c r="R13" s="453">
        <f>SUM(E13:Q13)</f>
        <v>518</v>
      </c>
      <c r="S13" s="453">
        <v>6</v>
      </c>
      <c r="T13" s="453">
        <v>53</v>
      </c>
      <c r="U13" s="453">
        <v>923</v>
      </c>
      <c r="V13" s="453">
        <v>2077</v>
      </c>
      <c r="W13" s="453">
        <v>389</v>
      </c>
      <c r="X13" s="453">
        <v>795</v>
      </c>
      <c r="Y13" s="453">
        <v>43</v>
      </c>
      <c r="Z13" s="453">
        <v>11</v>
      </c>
      <c r="AA13" s="453">
        <v>196</v>
      </c>
      <c r="AB13" s="453">
        <v>295</v>
      </c>
      <c r="AC13" s="453">
        <v>174</v>
      </c>
      <c r="AD13" s="453">
        <v>551</v>
      </c>
      <c r="AE13" s="453">
        <v>18</v>
      </c>
      <c r="AF13" s="453">
        <v>104</v>
      </c>
      <c r="AG13" s="453">
        <v>481</v>
      </c>
      <c r="AH13" s="453">
        <v>155</v>
      </c>
      <c r="AI13" s="453">
        <v>417</v>
      </c>
      <c r="AJ13" s="453">
        <v>271</v>
      </c>
      <c r="AK13" s="453">
        <v>355</v>
      </c>
      <c r="AL13" s="453">
        <v>214</v>
      </c>
      <c r="AM13" s="453">
        <v>334</v>
      </c>
      <c r="AN13" s="453">
        <v>163</v>
      </c>
      <c r="AO13" s="453">
        <v>0</v>
      </c>
      <c r="AP13" s="454">
        <f>SUM(S13:AO13)+R13+C13+D13</f>
        <v>8729</v>
      </c>
    </row>
    <row r="14" spans="1:42" s="216" customFormat="1" ht="21" customHeight="1" x14ac:dyDescent="0.35">
      <c r="A14" s="222"/>
      <c r="B14" s="215" t="s">
        <v>39</v>
      </c>
      <c r="C14" s="453">
        <v>383</v>
      </c>
      <c r="D14" s="453">
        <v>3</v>
      </c>
      <c r="E14" s="453">
        <v>260</v>
      </c>
      <c r="F14" s="453">
        <v>20</v>
      </c>
      <c r="G14" s="453">
        <v>84</v>
      </c>
      <c r="H14" s="453">
        <v>0</v>
      </c>
      <c r="I14" s="453">
        <v>28</v>
      </c>
      <c r="J14" s="453">
        <v>12</v>
      </c>
      <c r="K14" s="453">
        <v>89</v>
      </c>
      <c r="L14" s="453">
        <v>187</v>
      </c>
      <c r="M14" s="453">
        <v>11</v>
      </c>
      <c r="N14" s="453">
        <v>7</v>
      </c>
      <c r="O14" s="453">
        <v>32</v>
      </c>
      <c r="P14" s="453">
        <v>15</v>
      </c>
      <c r="Q14" s="453">
        <v>121</v>
      </c>
      <c r="R14" s="453">
        <f>SUM(E14:Q14)</f>
        <v>866</v>
      </c>
      <c r="S14" s="453">
        <v>9</v>
      </c>
      <c r="T14" s="453">
        <v>100</v>
      </c>
      <c r="U14" s="453">
        <v>1598</v>
      </c>
      <c r="V14" s="453">
        <v>2585</v>
      </c>
      <c r="W14" s="453">
        <v>451</v>
      </c>
      <c r="X14" s="453">
        <v>1063</v>
      </c>
      <c r="Y14" s="453">
        <v>29</v>
      </c>
      <c r="Z14" s="453">
        <v>12</v>
      </c>
      <c r="AA14" s="453">
        <v>191</v>
      </c>
      <c r="AB14" s="453">
        <v>447</v>
      </c>
      <c r="AC14" s="453">
        <v>158</v>
      </c>
      <c r="AD14" s="453">
        <v>649</v>
      </c>
      <c r="AE14" s="453">
        <v>22</v>
      </c>
      <c r="AF14" s="453">
        <v>136</v>
      </c>
      <c r="AG14" s="453">
        <v>581</v>
      </c>
      <c r="AH14" s="453">
        <v>255</v>
      </c>
      <c r="AI14" s="453">
        <v>533</v>
      </c>
      <c r="AJ14" s="453">
        <v>354</v>
      </c>
      <c r="AK14" s="453">
        <v>411</v>
      </c>
      <c r="AL14" s="453">
        <v>295</v>
      </c>
      <c r="AM14" s="453">
        <v>366</v>
      </c>
      <c r="AN14" s="453">
        <v>256</v>
      </c>
      <c r="AO14" s="453">
        <v>1</v>
      </c>
      <c r="AP14" s="454">
        <f>SUM(S14:AO14)+R14+C14+D14</f>
        <v>11754</v>
      </c>
    </row>
    <row r="15" spans="1:42" s="220" customFormat="1" ht="26.4" customHeight="1" x14ac:dyDescent="0.35">
      <c r="A15" s="218" t="s">
        <v>40</v>
      </c>
      <c r="B15" s="223"/>
      <c r="C15" s="457">
        <f>SUM(C16:C17)</f>
        <v>400</v>
      </c>
      <c r="D15" s="457">
        <f t="shared" ref="D15:AP15" si="3">SUM(D16:D17)</f>
        <v>2</v>
      </c>
      <c r="E15" s="457">
        <f t="shared" si="3"/>
        <v>377</v>
      </c>
      <c r="F15" s="457">
        <f t="shared" si="3"/>
        <v>26</v>
      </c>
      <c r="G15" s="457">
        <f t="shared" si="3"/>
        <v>122</v>
      </c>
      <c r="H15" s="457">
        <f t="shared" si="3"/>
        <v>1</v>
      </c>
      <c r="I15" s="457">
        <f t="shared" si="3"/>
        <v>31</v>
      </c>
      <c r="J15" s="457">
        <f t="shared" si="3"/>
        <v>7</v>
      </c>
      <c r="K15" s="457">
        <f t="shared" si="3"/>
        <v>95</v>
      </c>
      <c r="L15" s="457">
        <f t="shared" si="3"/>
        <v>162</v>
      </c>
      <c r="M15" s="457">
        <f t="shared" si="3"/>
        <v>19</v>
      </c>
      <c r="N15" s="457">
        <f t="shared" si="3"/>
        <v>24</v>
      </c>
      <c r="O15" s="457">
        <f t="shared" si="3"/>
        <v>57</v>
      </c>
      <c r="P15" s="457">
        <f t="shared" si="3"/>
        <v>23</v>
      </c>
      <c r="Q15" s="457">
        <f t="shared" si="3"/>
        <v>177</v>
      </c>
      <c r="R15" s="457">
        <f t="shared" si="3"/>
        <v>1121</v>
      </c>
      <c r="S15" s="457">
        <f t="shared" si="3"/>
        <v>18</v>
      </c>
      <c r="T15" s="457">
        <f t="shared" si="3"/>
        <v>95</v>
      </c>
      <c r="U15" s="457">
        <f t="shared" si="3"/>
        <v>2515</v>
      </c>
      <c r="V15" s="457">
        <f t="shared" si="3"/>
        <v>6012</v>
      </c>
      <c r="W15" s="457">
        <f t="shared" si="3"/>
        <v>1289</v>
      </c>
      <c r="X15" s="457">
        <f t="shared" si="3"/>
        <v>2251</v>
      </c>
      <c r="Y15" s="457">
        <f t="shared" si="3"/>
        <v>112</v>
      </c>
      <c r="Z15" s="457">
        <f t="shared" si="3"/>
        <v>61</v>
      </c>
      <c r="AA15" s="457">
        <f t="shared" si="3"/>
        <v>736</v>
      </c>
      <c r="AB15" s="457">
        <f t="shared" si="3"/>
        <v>842</v>
      </c>
      <c r="AC15" s="457">
        <f t="shared" si="3"/>
        <v>505</v>
      </c>
      <c r="AD15" s="457">
        <f t="shared" si="3"/>
        <v>1847</v>
      </c>
      <c r="AE15" s="457">
        <f t="shared" si="3"/>
        <v>76</v>
      </c>
      <c r="AF15" s="457">
        <f t="shared" si="3"/>
        <v>371</v>
      </c>
      <c r="AG15" s="457">
        <f t="shared" si="3"/>
        <v>1623</v>
      </c>
      <c r="AH15" s="457">
        <f t="shared" si="3"/>
        <v>558</v>
      </c>
      <c r="AI15" s="457">
        <f t="shared" si="3"/>
        <v>1299</v>
      </c>
      <c r="AJ15" s="457">
        <f t="shared" si="3"/>
        <v>784</v>
      </c>
      <c r="AK15" s="457">
        <f t="shared" si="3"/>
        <v>968</v>
      </c>
      <c r="AL15" s="457">
        <f t="shared" si="3"/>
        <v>659</v>
      </c>
      <c r="AM15" s="457">
        <f t="shared" si="3"/>
        <v>1060</v>
      </c>
      <c r="AN15" s="457">
        <f t="shared" si="3"/>
        <v>563</v>
      </c>
      <c r="AO15" s="457">
        <f t="shared" si="3"/>
        <v>1</v>
      </c>
      <c r="AP15" s="458">
        <f t="shared" si="3"/>
        <v>25768</v>
      </c>
    </row>
    <row r="16" spans="1:42" s="216" customFormat="1" ht="21" customHeight="1" x14ac:dyDescent="0.35">
      <c r="A16" s="222"/>
      <c r="B16" s="215" t="s">
        <v>41</v>
      </c>
      <c r="C16" s="453">
        <v>156</v>
      </c>
      <c r="D16" s="453">
        <v>1</v>
      </c>
      <c r="E16" s="453">
        <v>199</v>
      </c>
      <c r="F16" s="453">
        <v>15</v>
      </c>
      <c r="G16" s="453">
        <v>71</v>
      </c>
      <c r="H16" s="453">
        <v>1</v>
      </c>
      <c r="I16" s="453">
        <v>24</v>
      </c>
      <c r="J16" s="453">
        <v>4</v>
      </c>
      <c r="K16" s="453">
        <v>59</v>
      </c>
      <c r="L16" s="453">
        <v>92</v>
      </c>
      <c r="M16" s="453">
        <v>7</v>
      </c>
      <c r="N16" s="453">
        <v>14</v>
      </c>
      <c r="O16" s="453">
        <v>40</v>
      </c>
      <c r="P16" s="453">
        <v>15</v>
      </c>
      <c r="Q16" s="453">
        <v>103</v>
      </c>
      <c r="R16" s="453">
        <f>SUM(E16:Q16)</f>
        <v>644</v>
      </c>
      <c r="S16" s="453">
        <v>11</v>
      </c>
      <c r="T16" s="453">
        <v>51</v>
      </c>
      <c r="U16" s="453">
        <v>1551</v>
      </c>
      <c r="V16" s="453">
        <v>3538</v>
      </c>
      <c r="W16" s="453">
        <v>1020</v>
      </c>
      <c r="X16" s="453">
        <v>1132</v>
      </c>
      <c r="Y16" s="453">
        <v>57</v>
      </c>
      <c r="Z16" s="453">
        <v>43</v>
      </c>
      <c r="AA16" s="453">
        <v>405</v>
      </c>
      <c r="AB16" s="453">
        <v>485</v>
      </c>
      <c r="AC16" s="453">
        <v>287</v>
      </c>
      <c r="AD16" s="453">
        <v>1030</v>
      </c>
      <c r="AE16" s="453">
        <v>22</v>
      </c>
      <c r="AF16" s="453">
        <v>208</v>
      </c>
      <c r="AG16" s="453">
        <v>1022</v>
      </c>
      <c r="AH16" s="453">
        <v>297</v>
      </c>
      <c r="AI16" s="453">
        <v>674</v>
      </c>
      <c r="AJ16" s="453">
        <v>391</v>
      </c>
      <c r="AK16" s="453">
        <v>474</v>
      </c>
      <c r="AL16" s="453">
        <v>366</v>
      </c>
      <c r="AM16" s="453">
        <v>539</v>
      </c>
      <c r="AN16" s="453">
        <v>268</v>
      </c>
      <c r="AO16" s="453">
        <v>1</v>
      </c>
      <c r="AP16" s="454">
        <f>SUM(S16:AO16)+R16+C16+D16</f>
        <v>14673</v>
      </c>
    </row>
    <row r="17" spans="1:42" s="216" customFormat="1" ht="21" customHeight="1" x14ac:dyDescent="0.35">
      <c r="A17" s="222"/>
      <c r="B17" s="215" t="s">
        <v>42</v>
      </c>
      <c r="C17" s="453">
        <v>244</v>
      </c>
      <c r="D17" s="453">
        <v>1</v>
      </c>
      <c r="E17" s="453">
        <v>178</v>
      </c>
      <c r="F17" s="453">
        <v>11</v>
      </c>
      <c r="G17" s="453">
        <v>51</v>
      </c>
      <c r="H17" s="453">
        <v>0</v>
      </c>
      <c r="I17" s="453">
        <v>7</v>
      </c>
      <c r="J17" s="453">
        <v>3</v>
      </c>
      <c r="K17" s="453">
        <v>36</v>
      </c>
      <c r="L17" s="453">
        <v>70</v>
      </c>
      <c r="M17" s="453">
        <v>12</v>
      </c>
      <c r="N17" s="453">
        <v>10</v>
      </c>
      <c r="O17" s="453">
        <v>17</v>
      </c>
      <c r="P17" s="453">
        <v>8</v>
      </c>
      <c r="Q17" s="453">
        <v>74</v>
      </c>
      <c r="R17" s="453">
        <f>SUM(E17:Q17)</f>
        <v>477</v>
      </c>
      <c r="S17" s="453">
        <v>7</v>
      </c>
      <c r="T17" s="453">
        <v>44</v>
      </c>
      <c r="U17" s="453">
        <v>964</v>
      </c>
      <c r="V17" s="453">
        <v>2474</v>
      </c>
      <c r="W17" s="453">
        <v>269</v>
      </c>
      <c r="X17" s="453">
        <v>1119</v>
      </c>
      <c r="Y17" s="453">
        <v>55</v>
      </c>
      <c r="Z17" s="453">
        <v>18</v>
      </c>
      <c r="AA17" s="453">
        <v>331</v>
      </c>
      <c r="AB17" s="453">
        <v>357</v>
      </c>
      <c r="AC17" s="453">
        <v>218</v>
      </c>
      <c r="AD17" s="453">
        <v>817</v>
      </c>
      <c r="AE17" s="453">
        <v>54</v>
      </c>
      <c r="AF17" s="453">
        <v>163</v>
      </c>
      <c r="AG17" s="453">
        <v>601</v>
      </c>
      <c r="AH17" s="453">
        <v>261</v>
      </c>
      <c r="AI17" s="453">
        <v>625</v>
      </c>
      <c r="AJ17" s="453">
        <v>393</v>
      </c>
      <c r="AK17" s="453">
        <v>494</v>
      </c>
      <c r="AL17" s="453">
        <v>293</v>
      </c>
      <c r="AM17" s="453">
        <v>521</v>
      </c>
      <c r="AN17" s="453">
        <v>295</v>
      </c>
      <c r="AO17" s="453">
        <v>0</v>
      </c>
      <c r="AP17" s="454">
        <f>SUM(S17:AO17)+R17+C17+D17</f>
        <v>11095</v>
      </c>
    </row>
    <row r="18" spans="1:42" s="220" customFormat="1" ht="26.4" customHeight="1" x14ac:dyDescent="0.35">
      <c r="A18" s="218" t="s">
        <v>43</v>
      </c>
      <c r="B18" s="215"/>
      <c r="C18" s="457">
        <f>SUM(C19:C21)</f>
        <v>631</v>
      </c>
      <c r="D18" s="457">
        <f t="shared" ref="D18:AP18" si="4">SUM(D19:D21)</f>
        <v>14</v>
      </c>
      <c r="E18" s="457">
        <f t="shared" si="4"/>
        <v>336</v>
      </c>
      <c r="F18" s="457">
        <f t="shared" si="4"/>
        <v>61</v>
      </c>
      <c r="G18" s="457">
        <f t="shared" si="4"/>
        <v>128</v>
      </c>
      <c r="H18" s="457">
        <f t="shared" si="4"/>
        <v>0</v>
      </c>
      <c r="I18" s="457">
        <f t="shared" si="4"/>
        <v>48</v>
      </c>
      <c r="J18" s="457">
        <f t="shared" si="4"/>
        <v>7</v>
      </c>
      <c r="K18" s="457">
        <f t="shared" si="4"/>
        <v>209</v>
      </c>
      <c r="L18" s="457">
        <f t="shared" si="4"/>
        <v>495</v>
      </c>
      <c r="M18" s="457">
        <f t="shared" si="4"/>
        <v>15</v>
      </c>
      <c r="N18" s="457">
        <f t="shared" si="4"/>
        <v>23</v>
      </c>
      <c r="O18" s="457">
        <f t="shared" si="4"/>
        <v>64</v>
      </c>
      <c r="P18" s="457">
        <f t="shared" si="4"/>
        <v>51</v>
      </c>
      <c r="Q18" s="457">
        <f t="shared" si="4"/>
        <v>215</v>
      </c>
      <c r="R18" s="457">
        <f t="shared" si="4"/>
        <v>1652</v>
      </c>
      <c r="S18" s="457">
        <f t="shared" si="4"/>
        <v>15</v>
      </c>
      <c r="T18" s="457">
        <f t="shared" si="4"/>
        <v>138</v>
      </c>
      <c r="U18" s="457">
        <f t="shared" si="4"/>
        <v>2797</v>
      </c>
      <c r="V18" s="457">
        <f t="shared" si="4"/>
        <v>5096</v>
      </c>
      <c r="W18" s="457">
        <f t="shared" si="4"/>
        <v>772</v>
      </c>
      <c r="X18" s="457">
        <f t="shared" si="4"/>
        <v>2144</v>
      </c>
      <c r="Y18" s="457">
        <f t="shared" si="4"/>
        <v>48</v>
      </c>
      <c r="Z18" s="457">
        <f t="shared" si="4"/>
        <v>18</v>
      </c>
      <c r="AA18" s="457">
        <f t="shared" si="4"/>
        <v>364</v>
      </c>
      <c r="AB18" s="457">
        <f t="shared" si="4"/>
        <v>762</v>
      </c>
      <c r="AC18" s="457">
        <f t="shared" si="4"/>
        <v>345</v>
      </c>
      <c r="AD18" s="457">
        <f t="shared" si="4"/>
        <v>1322</v>
      </c>
      <c r="AE18" s="457">
        <f t="shared" si="4"/>
        <v>28</v>
      </c>
      <c r="AF18" s="457">
        <f t="shared" si="4"/>
        <v>275</v>
      </c>
      <c r="AG18" s="457">
        <f t="shared" si="4"/>
        <v>1300</v>
      </c>
      <c r="AH18" s="457">
        <f t="shared" si="4"/>
        <v>414</v>
      </c>
      <c r="AI18" s="457">
        <f t="shared" si="4"/>
        <v>1134</v>
      </c>
      <c r="AJ18" s="457">
        <f t="shared" si="4"/>
        <v>820</v>
      </c>
      <c r="AK18" s="457">
        <f t="shared" si="4"/>
        <v>806</v>
      </c>
      <c r="AL18" s="457">
        <f t="shared" si="4"/>
        <v>541</v>
      </c>
      <c r="AM18" s="457">
        <f t="shared" si="4"/>
        <v>826</v>
      </c>
      <c r="AN18" s="457">
        <f t="shared" si="4"/>
        <v>547</v>
      </c>
      <c r="AO18" s="457">
        <f t="shared" si="4"/>
        <v>0</v>
      </c>
      <c r="AP18" s="458">
        <f t="shared" si="4"/>
        <v>22809</v>
      </c>
    </row>
    <row r="19" spans="1:42" s="216" customFormat="1" ht="21" customHeight="1" x14ac:dyDescent="0.35">
      <c r="A19" s="222"/>
      <c r="B19" s="215" t="s">
        <v>44</v>
      </c>
      <c r="C19" s="453">
        <v>242</v>
      </c>
      <c r="D19" s="453">
        <v>0</v>
      </c>
      <c r="E19" s="453">
        <v>166</v>
      </c>
      <c r="F19" s="453">
        <v>29</v>
      </c>
      <c r="G19" s="453">
        <v>66</v>
      </c>
      <c r="H19" s="453">
        <v>0</v>
      </c>
      <c r="I19" s="453">
        <v>31</v>
      </c>
      <c r="J19" s="453">
        <v>4</v>
      </c>
      <c r="K19" s="453">
        <v>88</v>
      </c>
      <c r="L19" s="453">
        <v>200</v>
      </c>
      <c r="M19" s="453">
        <v>11</v>
      </c>
      <c r="N19" s="453">
        <v>14</v>
      </c>
      <c r="O19" s="453">
        <v>38</v>
      </c>
      <c r="P19" s="453">
        <v>27</v>
      </c>
      <c r="Q19" s="453">
        <v>96</v>
      </c>
      <c r="R19" s="453">
        <f>SUM(E19:Q19)</f>
        <v>770</v>
      </c>
      <c r="S19" s="453">
        <v>11</v>
      </c>
      <c r="T19" s="453">
        <v>61</v>
      </c>
      <c r="U19" s="453">
        <v>1326</v>
      </c>
      <c r="V19" s="453">
        <v>2726</v>
      </c>
      <c r="W19" s="453">
        <v>417</v>
      </c>
      <c r="X19" s="453">
        <v>1136</v>
      </c>
      <c r="Y19" s="453">
        <v>35</v>
      </c>
      <c r="Z19" s="453">
        <v>11</v>
      </c>
      <c r="AA19" s="453">
        <v>268</v>
      </c>
      <c r="AB19" s="453">
        <v>412</v>
      </c>
      <c r="AC19" s="453">
        <v>204</v>
      </c>
      <c r="AD19" s="453">
        <v>802</v>
      </c>
      <c r="AE19" s="453">
        <v>23</v>
      </c>
      <c r="AF19" s="453">
        <v>151</v>
      </c>
      <c r="AG19" s="453">
        <v>753</v>
      </c>
      <c r="AH19" s="453">
        <v>207</v>
      </c>
      <c r="AI19" s="453">
        <v>580</v>
      </c>
      <c r="AJ19" s="453">
        <v>471</v>
      </c>
      <c r="AK19" s="453">
        <v>460</v>
      </c>
      <c r="AL19" s="453">
        <v>276</v>
      </c>
      <c r="AM19" s="453">
        <v>491</v>
      </c>
      <c r="AN19" s="453">
        <v>273</v>
      </c>
      <c r="AO19" s="453">
        <v>0</v>
      </c>
      <c r="AP19" s="454">
        <f>SUM(S19:AO19)+R19+C19+D19</f>
        <v>12106</v>
      </c>
    </row>
    <row r="20" spans="1:42" s="216" customFormat="1" ht="21" customHeight="1" x14ac:dyDescent="0.35">
      <c r="A20" s="224"/>
      <c r="B20" s="215" t="s">
        <v>45</v>
      </c>
      <c r="C20" s="453">
        <v>137</v>
      </c>
      <c r="D20" s="453">
        <v>10</v>
      </c>
      <c r="E20" s="453">
        <v>84</v>
      </c>
      <c r="F20" s="453">
        <v>20</v>
      </c>
      <c r="G20" s="453">
        <v>42</v>
      </c>
      <c r="H20" s="453">
        <v>0</v>
      </c>
      <c r="I20" s="453">
        <v>8</v>
      </c>
      <c r="J20" s="453">
        <v>3</v>
      </c>
      <c r="K20" s="453">
        <v>73</v>
      </c>
      <c r="L20" s="453">
        <v>215</v>
      </c>
      <c r="M20" s="453">
        <v>1</v>
      </c>
      <c r="N20" s="453">
        <v>7</v>
      </c>
      <c r="O20" s="453">
        <v>22</v>
      </c>
      <c r="P20" s="453">
        <v>20</v>
      </c>
      <c r="Q20" s="453">
        <v>83</v>
      </c>
      <c r="R20" s="453">
        <f>SUM(E20:Q20)</f>
        <v>578</v>
      </c>
      <c r="S20" s="453">
        <v>3</v>
      </c>
      <c r="T20" s="453">
        <v>51</v>
      </c>
      <c r="U20" s="453">
        <v>881</v>
      </c>
      <c r="V20" s="453">
        <v>1294</v>
      </c>
      <c r="W20" s="453">
        <v>190</v>
      </c>
      <c r="X20" s="453">
        <v>515</v>
      </c>
      <c r="Y20" s="453">
        <v>9</v>
      </c>
      <c r="Z20" s="453">
        <v>2</v>
      </c>
      <c r="AA20" s="453">
        <v>63</v>
      </c>
      <c r="AB20" s="453">
        <v>204</v>
      </c>
      <c r="AC20" s="453">
        <v>75</v>
      </c>
      <c r="AD20" s="453">
        <v>282</v>
      </c>
      <c r="AE20" s="453">
        <v>2</v>
      </c>
      <c r="AF20" s="453">
        <v>74</v>
      </c>
      <c r="AG20" s="453">
        <v>308</v>
      </c>
      <c r="AH20" s="453">
        <v>97</v>
      </c>
      <c r="AI20" s="453">
        <v>317</v>
      </c>
      <c r="AJ20" s="453">
        <v>188</v>
      </c>
      <c r="AK20" s="453">
        <v>185</v>
      </c>
      <c r="AL20" s="453">
        <v>156</v>
      </c>
      <c r="AM20" s="453">
        <v>182</v>
      </c>
      <c r="AN20" s="453">
        <v>148</v>
      </c>
      <c r="AO20" s="453">
        <v>0</v>
      </c>
      <c r="AP20" s="454">
        <f>SUM(S20:AO20)+R20+C20+D20</f>
        <v>5951</v>
      </c>
    </row>
    <row r="21" spans="1:42" s="216" customFormat="1" ht="21" customHeight="1" x14ac:dyDescent="0.35">
      <c r="A21" s="224"/>
      <c r="B21" s="215" t="s">
        <v>46</v>
      </c>
      <c r="C21" s="453">
        <v>252</v>
      </c>
      <c r="D21" s="453">
        <v>4</v>
      </c>
      <c r="E21" s="453">
        <v>86</v>
      </c>
      <c r="F21" s="453">
        <v>12</v>
      </c>
      <c r="G21" s="453">
        <v>20</v>
      </c>
      <c r="H21" s="453">
        <v>0</v>
      </c>
      <c r="I21" s="453">
        <v>9</v>
      </c>
      <c r="J21" s="453">
        <v>0</v>
      </c>
      <c r="K21" s="453">
        <v>48</v>
      </c>
      <c r="L21" s="453">
        <v>80</v>
      </c>
      <c r="M21" s="453">
        <v>3</v>
      </c>
      <c r="N21" s="453">
        <v>2</v>
      </c>
      <c r="O21" s="453">
        <v>4</v>
      </c>
      <c r="P21" s="453">
        <v>4</v>
      </c>
      <c r="Q21" s="453">
        <v>36</v>
      </c>
      <c r="R21" s="453">
        <f>SUM(E21:Q21)</f>
        <v>304</v>
      </c>
      <c r="S21" s="453">
        <v>1</v>
      </c>
      <c r="T21" s="453">
        <v>26</v>
      </c>
      <c r="U21" s="453">
        <v>590</v>
      </c>
      <c r="V21" s="453">
        <v>1076</v>
      </c>
      <c r="W21" s="453">
        <v>165</v>
      </c>
      <c r="X21" s="453">
        <v>493</v>
      </c>
      <c r="Y21" s="453">
        <v>4</v>
      </c>
      <c r="Z21" s="453">
        <v>5</v>
      </c>
      <c r="AA21" s="453">
        <v>33</v>
      </c>
      <c r="AB21" s="453">
        <v>146</v>
      </c>
      <c r="AC21" s="453">
        <v>66</v>
      </c>
      <c r="AD21" s="453">
        <v>238</v>
      </c>
      <c r="AE21" s="453">
        <v>3</v>
      </c>
      <c r="AF21" s="453">
        <v>50</v>
      </c>
      <c r="AG21" s="453">
        <v>239</v>
      </c>
      <c r="AH21" s="453">
        <v>110</v>
      </c>
      <c r="AI21" s="453">
        <v>237</v>
      </c>
      <c r="AJ21" s="453">
        <v>161</v>
      </c>
      <c r="AK21" s="453">
        <v>161</v>
      </c>
      <c r="AL21" s="453">
        <v>109</v>
      </c>
      <c r="AM21" s="453">
        <v>153</v>
      </c>
      <c r="AN21" s="453">
        <v>126</v>
      </c>
      <c r="AO21" s="453">
        <v>0</v>
      </c>
      <c r="AP21" s="454">
        <f>SUM(S21:AO21)+R21+C21+D21</f>
        <v>4752</v>
      </c>
    </row>
    <row r="22" spans="1:42" s="220" customFormat="1" ht="26.4" customHeight="1" x14ac:dyDescent="0.35">
      <c r="A22" s="218" t="s">
        <v>47</v>
      </c>
      <c r="B22" s="225"/>
      <c r="C22" s="457">
        <f>SUM(C23:C28)</f>
        <v>664</v>
      </c>
      <c r="D22" s="457">
        <f t="shared" ref="D22:AP22" si="5">SUM(D23:D28)</f>
        <v>6</v>
      </c>
      <c r="E22" s="457">
        <f t="shared" si="5"/>
        <v>803</v>
      </c>
      <c r="F22" s="457">
        <f t="shared" si="5"/>
        <v>190</v>
      </c>
      <c r="G22" s="457">
        <f t="shared" si="5"/>
        <v>235</v>
      </c>
      <c r="H22" s="457">
        <f t="shared" si="5"/>
        <v>4</v>
      </c>
      <c r="I22" s="457">
        <f t="shared" si="5"/>
        <v>96</v>
      </c>
      <c r="J22" s="457">
        <f t="shared" si="5"/>
        <v>14</v>
      </c>
      <c r="K22" s="457">
        <f t="shared" si="5"/>
        <v>261</v>
      </c>
      <c r="L22" s="457">
        <f t="shared" si="5"/>
        <v>461</v>
      </c>
      <c r="M22" s="457">
        <f t="shared" si="5"/>
        <v>23</v>
      </c>
      <c r="N22" s="457">
        <f t="shared" si="5"/>
        <v>42</v>
      </c>
      <c r="O22" s="457">
        <f t="shared" si="5"/>
        <v>107</v>
      </c>
      <c r="P22" s="457">
        <f t="shared" si="5"/>
        <v>53</v>
      </c>
      <c r="Q22" s="457">
        <f t="shared" si="5"/>
        <v>320</v>
      </c>
      <c r="R22" s="457">
        <f t="shared" si="5"/>
        <v>2609</v>
      </c>
      <c r="S22" s="457">
        <f t="shared" si="5"/>
        <v>32</v>
      </c>
      <c r="T22" s="457">
        <f t="shared" si="5"/>
        <v>219</v>
      </c>
      <c r="U22" s="457">
        <f t="shared" si="5"/>
        <v>4703</v>
      </c>
      <c r="V22" s="457">
        <f t="shared" si="5"/>
        <v>8450</v>
      </c>
      <c r="W22" s="457">
        <f t="shared" si="5"/>
        <v>1594</v>
      </c>
      <c r="X22" s="457">
        <f t="shared" si="5"/>
        <v>3371</v>
      </c>
      <c r="Y22" s="457">
        <f t="shared" si="5"/>
        <v>152</v>
      </c>
      <c r="Z22" s="457">
        <f t="shared" si="5"/>
        <v>40</v>
      </c>
      <c r="AA22" s="457">
        <f t="shared" si="5"/>
        <v>790</v>
      </c>
      <c r="AB22" s="457">
        <f t="shared" si="5"/>
        <v>1479</v>
      </c>
      <c r="AC22" s="457">
        <f t="shared" si="5"/>
        <v>710</v>
      </c>
      <c r="AD22" s="457">
        <f t="shared" si="5"/>
        <v>2530</v>
      </c>
      <c r="AE22" s="457">
        <f t="shared" si="5"/>
        <v>114</v>
      </c>
      <c r="AF22" s="457">
        <f t="shared" si="5"/>
        <v>479</v>
      </c>
      <c r="AG22" s="457">
        <f t="shared" si="5"/>
        <v>2304</v>
      </c>
      <c r="AH22" s="457">
        <f t="shared" si="5"/>
        <v>808</v>
      </c>
      <c r="AI22" s="457">
        <f t="shared" si="5"/>
        <v>2037</v>
      </c>
      <c r="AJ22" s="457">
        <f t="shared" si="5"/>
        <v>1296</v>
      </c>
      <c r="AK22" s="457">
        <f t="shared" si="5"/>
        <v>1460</v>
      </c>
      <c r="AL22" s="457">
        <f t="shared" si="5"/>
        <v>983</v>
      </c>
      <c r="AM22" s="457">
        <f t="shared" si="5"/>
        <v>1495</v>
      </c>
      <c r="AN22" s="457">
        <f t="shared" si="5"/>
        <v>734</v>
      </c>
      <c r="AO22" s="457">
        <f t="shared" si="5"/>
        <v>0</v>
      </c>
      <c r="AP22" s="458">
        <f t="shared" si="5"/>
        <v>39059</v>
      </c>
    </row>
    <row r="23" spans="1:42" s="216" customFormat="1" ht="21" customHeight="1" x14ac:dyDescent="0.35">
      <c r="A23" s="224"/>
      <c r="B23" s="215" t="s">
        <v>48</v>
      </c>
      <c r="C23" s="453">
        <v>48</v>
      </c>
      <c r="D23" s="453">
        <v>0</v>
      </c>
      <c r="E23" s="453">
        <v>118</v>
      </c>
      <c r="F23" s="453">
        <v>27</v>
      </c>
      <c r="G23" s="453">
        <v>31</v>
      </c>
      <c r="H23" s="453">
        <v>0</v>
      </c>
      <c r="I23" s="453">
        <v>4</v>
      </c>
      <c r="J23" s="453">
        <v>0</v>
      </c>
      <c r="K23" s="453">
        <v>41</v>
      </c>
      <c r="L23" s="453">
        <v>59</v>
      </c>
      <c r="M23" s="453">
        <v>1</v>
      </c>
      <c r="N23" s="453">
        <v>2</v>
      </c>
      <c r="O23" s="453">
        <v>15</v>
      </c>
      <c r="P23" s="453">
        <v>6</v>
      </c>
      <c r="Q23" s="453">
        <v>46</v>
      </c>
      <c r="R23" s="453">
        <f t="shared" ref="R23:R28" si="6">SUM(E23:Q23)</f>
        <v>350</v>
      </c>
      <c r="S23" s="453">
        <v>2</v>
      </c>
      <c r="T23" s="453">
        <v>32</v>
      </c>
      <c r="U23" s="453">
        <v>729</v>
      </c>
      <c r="V23" s="453">
        <v>1488</v>
      </c>
      <c r="W23" s="453">
        <v>202</v>
      </c>
      <c r="X23" s="453">
        <v>545</v>
      </c>
      <c r="Y23" s="453">
        <v>21</v>
      </c>
      <c r="Z23" s="453">
        <v>8</v>
      </c>
      <c r="AA23" s="453">
        <v>91</v>
      </c>
      <c r="AB23" s="453">
        <v>211</v>
      </c>
      <c r="AC23" s="453">
        <v>101</v>
      </c>
      <c r="AD23" s="453">
        <v>341</v>
      </c>
      <c r="AE23" s="453">
        <v>5</v>
      </c>
      <c r="AF23" s="453">
        <v>62</v>
      </c>
      <c r="AG23" s="453">
        <v>305</v>
      </c>
      <c r="AH23" s="453">
        <v>107</v>
      </c>
      <c r="AI23" s="453">
        <v>364</v>
      </c>
      <c r="AJ23" s="453">
        <v>190</v>
      </c>
      <c r="AK23" s="453">
        <v>244</v>
      </c>
      <c r="AL23" s="453">
        <v>116</v>
      </c>
      <c r="AM23" s="453">
        <v>224</v>
      </c>
      <c r="AN23" s="453">
        <v>134</v>
      </c>
      <c r="AO23" s="453">
        <v>0</v>
      </c>
      <c r="AP23" s="454">
        <f t="shared" ref="AP23:AP28" si="7">SUM(S23:AO23)+R23+C23+D23</f>
        <v>5920</v>
      </c>
    </row>
    <row r="24" spans="1:42" s="216" customFormat="1" ht="21" customHeight="1" x14ac:dyDescent="0.35">
      <c r="A24" s="224"/>
      <c r="B24" s="215" t="s">
        <v>49</v>
      </c>
      <c r="C24" s="453">
        <v>100</v>
      </c>
      <c r="D24" s="453">
        <v>0</v>
      </c>
      <c r="E24" s="453">
        <v>94</v>
      </c>
      <c r="F24" s="453">
        <v>29</v>
      </c>
      <c r="G24" s="453">
        <v>35</v>
      </c>
      <c r="H24" s="453">
        <v>0</v>
      </c>
      <c r="I24" s="453">
        <v>8</v>
      </c>
      <c r="J24" s="453">
        <v>2</v>
      </c>
      <c r="K24" s="453">
        <v>28</v>
      </c>
      <c r="L24" s="453">
        <v>72</v>
      </c>
      <c r="M24" s="453">
        <v>6</v>
      </c>
      <c r="N24" s="453">
        <v>5</v>
      </c>
      <c r="O24" s="453">
        <v>6</v>
      </c>
      <c r="P24" s="453">
        <v>4</v>
      </c>
      <c r="Q24" s="453">
        <v>35</v>
      </c>
      <c r="R24" s="453">
        <f t="shared" si="6"/>
        <v>324</v>
      </c>
      <c r="S24" s="453">
        <v>1</v>
      </c>
      <c r="T24" s="453">
        <v>22</v>
      </c>
      <c r="U24" s="453">
        <v>748</v>
      </c>
      <c r="V24" s="453">
        <v>997</v>
      </c>
      <c r="W24" s="453">
        <v>189</v>
      </c>
      <c r="X24" s="453">
        <v>369</v>
      </c>
      <c r="Y24" s="453">
        <v>10</v>
      </c>
      <c r="Z24" s="453">
        <v>3</v>
      </c>
      <c r="AA24" s="453">
        <v>49</v>
      </c>
      <c r="AB24" s="453">
        <v>172</v>
      </c>
      <c r="AC24" s="453">
        <v>63</v>
      </c>
      <c r="AD24" s="453">
        <v>240</v>
      </c>
      <c r="AE24" s="453">
        <v>3</v>
      </c>
      <c r="AF24" s="453">
        <v>46</v>
      </c>
      <c r="AG24" s="453">
        <v>250</v>
      </c>
      <c r="AH24" s="453">
        <v>104</v>
      </c>
      <c r="AI24" s="453">
        <v>252</v>
      </c>
      <c r="AJ24" s="453">
        <v>149</v>
      </c>
      <c r="AK24" s="453">
        <v>146</v>
      </c>
      <c r="AL24" s="453">
        <v>83</v>
      </c>
      <c r="AM24" s="453">
        <v>165</v>
      </c>
      <c r="AN24" s="453">
        <v>100</v>
      </c>
      <c r="AO24" s="453">
        <v>0</v>
      </c>
      <c r="AP24" s="454">
        <f t="shared" si="7"/>
        <v>4585</v>
      </c>
    </row>
    <row r="25" spans="1:42" s="216" customFormat="1" ht="21" customHeight="1" x14ac:dyDescent="0.35">
      <c r="A25" s="224"/>
      <c r="B25" s="215" t="s">
        <v>50</v>
      </c>
      <c r="C25" s="453">
        <v>66</v>
      </c>
      <c r="D25" s="453">
        <v>1</v>
      </c>
      <c r="E25" s="453">
        <v>51</v>
      </c>
      <c r="F25" s="453">
        <v>7</v>
      </c>
      <c r="G25" s="453">
        <v>18</v>
      </c>
      <c r="H25" s="453">
        <v>0</v>
      </c>
      <c r="I25" s="453">
        <v>2</v>
      </c>
      <c r="J25" s="453">
        <v>0</v>
      </c>
      <c r="K25" s="453">
        <v>17</v>
      </c>
      <c r="L25" s="453">
        <v>40</v>
      </c>
      <c r="M25" s="453">
        <v>0</v>
      </c>
      <c r="N25" s="453">
        <v>3</v>
      </c>
      <c r="O25" s="453">
        <v>8</v>
      </c>
      <c r="P25" s="453">
        <v>2</v>
      </c>
      <c r="Q25" s="453">
        <v>34</v>
      </c>
      <c r="R25" s="453">
        <f t="shared" si="6"/>
        <v>182</v>
      </c>
      <c r="S25" s="453">
        <v>2</v>
      </c>
      <c r="T25" s="453">
        <v>18</v>
      </c>
      <c r="U25" s="453">
        <v>287</v>
      </c>
      <c r="V25" s="453">
        <v>445</v>
      </c>
      <c r="W25" s="453">
        <v>80</v>
      </c>
      <c r="X25" s="453">
        <v>140</v>
      </c>
      <c r="Y25" s="453">
        <v>4</v>
      </c>
      <c r="Z25" s="453">
        <v>2</v>
      </c>
      <c r="AA25" s="453">
        <v>25</v>
      </c>
      <c r="AB25" s="453">
        <v>80</v>
      </c>
      <c r="AC25" s="453">
        <v>30</v>
      </c>
      <c r="AD25" s="453">
        <v>101</v>
      </c>
      <c r="AE25" s="453">
        <v>0</v>
      </c>
      <c r="AF25" s="453">
        <v>11</v>
      </c>
      <c r="AG25" s="453">
        <v>124</v>
      </c>
      <c r="AH25" s="453">
        <v>57</v>
      </c>
      <c r="AI25" s="453">
        <v>115</v>
      </c>
      <c r="AJ25" s="453">
        <v>86</v>
      </c>
      <c r="AK25" s="453">
        <v>83</v>
      </c>
      <c r="AL25" s="453">
        <v>42</v>
      </c>
      <c r="AM25" s="453">
        <v>77</v>
      </c>
      <c r="AN25" s="453">
        <v>37</v>
      </c>
      <c r="AO25" s="453">
        <v>0</v>
      </c>
      <c r="AP25" s="454">
        <f t="shared" si="7"/>
        <v>2095</v>
      </c>
    </row>
    <row r="26" spans="1:42" s="216" customFormat="1" ht="21" customHeight="1" x14ac:dyDescent="0.35">
      <c r="A26" s="224"/>
      <c r="B26" s="215" t="s">
        <v>51</v>
      </c>
      <c r="C26" s="453">
        <v>275</v>
      </c>
      <c r="D26" s="453">
        <v>2</v>
      </c>
      <c r="E26" s="453">
        <v>325</v>
      </c>
      <c r="F26" s="453">
        <v>58</v>
      </c>
      <c r="G26" s="453">
        <v>86</v>
      </c>
      <c r="H26" s="453">
        <v>4</v>
      </c>
      <c r="I26" s="453">
        <v>54</v>
      </c>
      <c r="J26" s="453">
        <v>10</v>
      </c>
      <c r="K26" s="453">
        <v>83</v>
      </c>
      <c r="L26" s="453">
        <v>138</v>
      </c>
      <c r="M26" s="453">
        <v>6</v>
      </c>
      <c r="N26" s="453">
        <v>20</v>
      </c>
      <c r="O26" s="453">
        <v>41</v>
      </c>
      <c r="P26" s="453">
        <v>31</v>
      </c>
      <c r="Q26" s="453">
        <v>120</v>
      </c>
      <c r="R26" s="453">
        <f t="shared" si="6"/>
        <v>976</v>
      </c>
      <c r="S26" s="453">
        <v>15</v>
      </c>
      <c r="T26" s="453">
        <v>81</v>
      </c>
      <c r="U26" s="453">
        <v>1604</v>
      </c>
      <c r="V26" s="453">
        <v>3303</v>
      </c>
      <c r="W26" s="453">
        <v>619</v>
      </c>
      <c r="X26" s="453">
        <v>1548</v>
      </c>
      <c r="Y26" s="453">
        <v>101</v>
      </c>
      <c r="Z26" s="453">
        <v>20</v>
      </c>
      <c r="AA26" s="453">
        <v>491</v>
      </c>
      <c r="AB26" s="453">
        <v>651</v>
      </c>
      <c r="AC26" s="453">
        <v>374</v>
      </c>
      <c r="AD26" s="453">
        <v>1320</v>
      </c>
      <c r="AE26" s="453">
        <v>99</v>
      </c>
      <c r="AF26" s="453">
        <v>269</v>
      </c>
      <c r="AG26" s="453">
        <v>1054</v>
      </c>
      <c r="AH26" s="453">
        <v>347</v>
      </c>
      <c r="AI26" s="453">
        <v>816</v>
      </c>
      <c r="AJ26" s="453">
        <v>566</v>
      </c>
      <c r="AK26" s="453">
        <v>640</v>
      </c>
      <c r="AL26" s="453">
        <v>525</v>
      </c>
      <c r="AM26" s="453">
        <v>693</v>
      </c>
      <c r="AN26" s="453">
        <v>254</v>
      </c>
      <c r="AO26" s="453">
        <v>0</v>
      </c>
      <c r="AP26" s="454">
        <f t="shared" si="7"/>
        <v>16643</v>
      </c>
    </row>
    <row r="27" spans="1:42" s="216" customFormat="1" ht="21" customHeight="1" x14ac:dyDescent="0.35">
      <c r="A27" s="224"/>
      <c r="B27" s="215" t="s">
        <v>52</v>
      </c>
      <c r="C27" s="453">
        <v>44</v>
      </c>
      <c r="D27" s="453">
        <v>0</v>
      </c>
      <c r="E27" s="453">
        <v>66</v>
      </c>
      <c r="F27" s="453">
        <v>35</v>
      </c>
      <c r="G27" s="453">
        <v>25</v>
      </c>
      <c r="H27" s="453">
        <v>0</v>
      </c>
      <c r="I27" s="453">
        <v>7</v>
      </c>
      <c r="J27" s="453">
        <v>1</v>
      </c>
      <c r="K27" s="453">
        <v>40</v>
      </c>
      <c r="L27" s="453">
        <v>47</v>
      </c>
      <c r="M27" s="453">
        <v>5</v>
      </c>
      <c r="N27" s="453">
        <v>2</v>
      </c>
      <c r="O27" s="453">
        <v>10</v>
      </c>
      <c r="P27" s="453">
        <v>0</v>
      </c>
      <c r="Q27" s="453">
        <v>26</v>
      </c>
      <c r="R27" s="453">
        <f t="shared" si="6"/>
        <v>264</v>
      </c>
      <c r="S27" s="453">
        <v>1</v>
      </c>
      <c r="T27" s="453">
        <v>15</v>
      </c>
      <c r="U27" s="453">
        <v>391</v>
      </c>
      <c r="V27" s="453">
        <v>655</v>
      </c>
      <c r="W27" s="453">
        <v>110</v>
      </c>
      <c r="X27" s="453">
        <v>271</v>
      </c>
      <c r="Y27" s="453">
        <v>5</v>
      </c>
      <c r="Z27" s="453">
        <v>1</v>
      </c>
      <c r="AA27" s="453">
        <v>37</v>
      </c>
      <c r="AB27" s="453">
        <v>138</v>
      </c>
      <c r="AC27" s="453">
        <v>50</v>
      </c>
      <c r="AD27" s="453">
        <v>195</v>
      </c>
      <c r="AE27" s="453">
        <v>3</v>
      </c>
      <c r="AF27" s="453">
        <v>33</v>
      </c>
      <c r="AG27" s="453">
        <v>164</v>
      </c>
      <c r="AH27" s="453">
        <v>86</v>
      </c>
      <c r="AI27" s="453">
        <v>165</v>
      </c>
      <c r="AJ27" s="453">
        <v>93</v>
      </c>
      <c r="AK27" s="453">
        <v>111</v>
      </c>
      <c r="AL27" s="453">
        <v>59</v>
      </c>
      <c r="AM27" s="453">
        <v>94</v>
      </c>
      <c r="AN27" s="453">
        <v>74</v>
      </c>
      <c r="AO27" s="453">
        <v>0</v>
      </c>
      <c r="AP27" s="454">
        <f t="shared" si="7"/>
        <v>3059</v>
      </c>
    </row>
    <row r="28" spans="1:42" s="216" customFormat="1" ht="21" customHeight="1" x14ac:dyDescent="0.35">
      <c r="A28" s="224"/>
      <c r="B28" s="215" t="s">
        <v>53</v>
      </c>
      <c r="C28" s="453">
        <v>131</v>
      </c>
      <c r="D28" s="453">
        <v>3</v>
      </c>
      <c r="E28" s="453">
        <v>149</v>
      </c>
      <c r="F28" s="453">
        <v>34</v>
      </c>
      <c r="G28" s="453">
        <v>40</v>
      </c>
      <c r="H28" s="453">
        <v>0</v>
      </c>
      <c r="I28" s="453">
        <v>21</v>
      </c>
      <c r="J28" s="453">
        <v>1</v>
      </c>
      <c r="K28" s="453">
        <v>52</v>
      </c>
      <c r="L28" s="453">
        <v>105</v>
      </c>
      <c r="M28" s="453">
        <v>5</v>
      </c>
      <c r="N28" s="453">
        <v>10</v>
      </c>
      <c r="O28" s="453">
        <v>27</v>
      </c>
      <c r="P28" s="453">
        <v>10</v>
      </c>
      <c r="Q28" s="453">
        <v>59</v>
      </c>
      <c r="R28" s="453">
        <f t="shared" si="6"/>
        <v>513</v>
      </c>
      <c r="S28" s="453">
        <v>11</v>
      </c>
      <c r="T28" s="453">
        <v>51</v>
      </c>
      <c r="U28" s="453">
        <v>944</v>
      </c>
      <c r="V28" s="453">
        <v>1562</v>
      </c>
      <c r="W28" s="453">
        <v>394</v>
      </c>
      <c r="X28" s="453">
        <v>498</v>
      </c>
      <c r="Y28" s="453">
        <v>11</v>
      </c>
      <c r="Z28" s="453">
        <v>6</v>
      </c>
      <c r="AA28" s="453">
        <v>97</v>
      </c>
      <c r="AB28" s="453">
        <v>227</v>
      </c>
      <c r="AC28" s="453">
        <v>92</v>
      </c>
      <c r="AD28" s="453">
        <v>333</v>
      </c>
      <c r="AE28" s="453">
        <v>4</v>
      </c>
      <c r="AF28" s="453">
        <v>58</v>
      </c>
      <c r="AG28" s="453">
        <v>407</v>
      </c>
      <c r="AH28" s="453">
        <v>107</v>
      </c>
      <c r="AI28" s="453">
        <v>325</v>
      </c>
      <c r="AJ28" s="453">
        <v>212</v>
      </c>
      <c r="AK28" s="453">
        <v>236</v>
      </c>
      <c r="AL28" s="453">
        <v>158</v>
      </c>
      <c r="AM28" s="453">
        <v>242</v>
      </c>
      <c r="AN28" s="453">
        <v>135</v>
      </c>
      <c r="AO28" s="453">
        <v>0</v>
      </c>
      <c r="AP28" s="454">
        <f t="shared" si="7"/>
        <v>6757</v>
      </c>
    </row>
    <row r="29" spans="1:42" s="220" customFormat="1" ht="26.4" customHeight="1" x14ac:dyDescent="0.35">
      <c r="A29" s="218" t="s">
        <v>54</v>
      </c>
      <c r="B29" s="225"/>
      <c r="C29" s="457">
        <f>SUM(C30:C37)</f>
        <v>1129</v>
      </c>
      <c r="D29" s="457">
        <f t="shared" ref="D29:AP29" si="8">SUM(D30:D37)</f>
        <v>3</v>
      </c>
      <c r="E29" s="457">
        <f t="shared" si="8"/>
        <v>824</v>
      </c>
      <c r="F29" s="457">
        <f t="shared" si="8"/>
        <v>305</v>
      </c>
      <c r="G29" s="457">
        <f t="shared" si="8"/>
        <v>228</v>
      </c>
      <c r="H29" s="457">
        <f t="shared" si="8"/>
        <v>0</v>
      </c>
      <c r="I29" s="457">
        <f t="shared" si="8"/>
        <v>57</v>
      </c>
      <c r="J29" s="457">
        <f t="shared" si="8"/>
        <v>3</v>
      </c>
      <c r="K29" s="457">
        <f t="shared" si="8"/>
        <v>236</v>
      </c>
      <c r="L29" s="457">
        <f t="shared" si="8"/>
        <v>562</v>
      </c>
      <c r="M29" s="457">
        <f t="shared" si="8"/>
        <v>35</v>
      </c>
      <c r="N29" s="457">
        <f t="shared" si="8"/>
        <v>40</v>
      </c>
      <c r="O29" s="457">
        <f t="shared" si="8"/>
        <v>184</v>
      </c>
      <c r="P29" s="457">
        <f t="shared" si="8"/>
        <v>52</v>
      </c>
      <c r="Q29" s="457">
        <f t="shared" si="8"/>
        <v>370</v>
      </c>
      <c r="R29" s="457">
        <f t="shared" si="8"/>
        <v>2896</v>
      </c>
      <c r="S29" s="457">
        <f t="shared" si="8"/>
        <v>39</v>
      </c>
      <c r="T29" s="457">
        <f t="shared" si="8"/>
        <v>191</v>
      </c>
      <c r="U29" s="457">
        <f t="shared" si="8"/>
        <v>4264</v>
      </c>
      <c r="V29" s="457">
        <f t="shared" si="8"/>
        <v>8248</v>
      </c>
      <c r="W29" s="457">
        <f t="shared" si="8"/>
        <v>1320</v>
      </c>
      <c r="X29" s="457">
        <f t="shared" si="8"/>
        <v>4044</v>
      </c>
      <c r="Y29" s="457">
        <f t="shared" si="8"/>
        <v>63</v>
      </c>
      <c r="Z29" s="457">
        <f t="shared" si="8"/>
        <v>34</v>
      </c>
      <c r="AA29" s="457">
        <f t="shared" si="8"/>
        <v>411</v>
      </c>
      <c r="AB29" s="457">
        <f t="shared" si="8"/>
        <v>1397</v>
      </c>
      <c r="AC29" s="457">
        <f t="shared" si="8"/>
        <v>906</v>
      </c>
      <c r="AD29" s="457">
        <f t="shared" si="8"/>
        <v>1934</v>
      </c>
      <c r="AE29" s="457">
        <f t="shared" si="8"/>
        <v>21</v>
      </c>
      <c r="AF29" s="457">
        <f t="shared" si="8"/>
        <v>370</v>
      </c>
      <c r="AG29" s="457">
        <f t="shared" si="8"/>
        <v>2044</v>
      </c>
      <c r="AH29" s="457">
        <f t="shared" si="8"/>
        <v>744</v>
      </c>
      <c r="AI29" s="457">
        <f t="shared" si="8"/>
        <v>1630</v>
      </c>
      <c r="AJ29" s="457">
        <f t="shared" si="8"/>
        <v>959</v>
      </c>
      <c r="AK29" s="457">
        <f t="shared" si="8"/>
        <v>1193</v>
      </c>
      <c r="AL29" s="457">
        <f t="shared" si="8"/>
        <v>827</v>
      </c>
      <c r="AM29" s="457">
        <f t="shared" si="8"/>
        <v>1383</v>
      </c>
      <c r="AN29" s="457">
        <f t="shared" si="8"/>
        <v>561</v>
      </c>
      <c r="AO29" s="457">
        <f t="shared" si="8"/>
        <v>0</v>
      </c>
      <c r="AP29" s="458">
        <f t="shared" si="8"/>
        <v>36611</v>
      </c>
    </row>
    <row r="30" spans="1:42" s="216" customFormat="1" ht="21" customHeight="1" x14ac:dyDescent="0.35">
      <c r="A30" s="224"/>
      <c r="B30" s="215" t="s">
        <v>55</v>
      </c>
      <c r="C30" s="453">
        <v>183</v>
      </c>
      <c r="D30" s="453">
        <v>0</v>
      </c>
      <c r="E30" s="453">
        <v>186</v>
      </c>
      <c r="F30" s="453">
        <v>32</v>
      </c>
      <c r="G30" s="453">
        <v>30</v>
      </c>
      <c r="H30" s="453">
        <v>0</v>
      </c>
      <c r="I30" s="453">
        <v>11</v>
      </c>
      <c r="J30" s="453">
        <v>2</v>
      </c>
      <c r="K30" s="453">
        <v>32</v>
      </c>
      <c r="L30" s="453">
        <v>71</v>
      </c>
      <c r="M30" s="453">
        <v>7</v>
      </c>
      <c r="N30" s="453">
        <v>4</v>
      </c>
      <c r="O30" s="453">
        <v>29</v>
      </c>
      <c r="P30" s="453">
        <v>6</v>
      </c>
      <c r="Q30" s="453">
        <v>73</v>
      </c>
      <c r="R30" s="453">
        <f t="shared" ref="R30:R38" si="9">SUM(E30:Q30)</f>
        <v>483</v>
      </c>
      <c r="S30" s="453">
        <v>8</v>
      </c>
      <c r="T30" s="453">
        <v>30</v>
      </c>
      <c r="U30" s="453">
        <v>903</v>
      </c>
      <c r="V30" s="453">
        <v>2179</v>
      </c>
      <c r="W30" s="453">
        <v>314</v>
      </c>
      <c r="X30" s="453">
        <v>1349</v>
      </c>
      <c r="Y30" s="453">
        <v>23</v>
      </c>
      <c r="Z30" s="453">
        <v>12</v>
      </c>
      <c r="AA30" s="453">
        <v>127</v>
      </c>
      <c r="AB30" s="453">
        <v>292</v>
      </c>
      <c r="AC30" s="453">
        <v>300</v>
      </c>
      <c r="AD30" s="453">
        <v>500</v>
      </c>
      <c r="AE30" s="453">
        <v>3</v>
      </c>
      <c r="AF30" s="453">
        <v>82</v>
      </c>
      <c r="AG30" s="453">
        <v>472</v>
      </c>
      <c r="AH30" s="453">
        <v>188</v>
      </c>
      <c r="AI30" s="453">
        <v>393</v>
      </c>
      <c r="AJ30" s="453">
        <v>258</v>
      </c>
      <c r="AK30" s="453">
        <v>312</v>
      </c>
      <c r="AL30" s="453">
        <v>216</v>
      </c>
      <c r="AM30" s="453">
        <v>385</v>
      </c>
      <c r="AN30" s="453">
        <v>160</v>
      </c>
      <c r="AO30" s="453">
        <v>0</v>
      </c>
      <c r="AP30" s="454">
        <f t="shared" ref="AP30:AP37" si="10">SUM(S30:AO30)+R30+C30+D30</f>
        <v>9172</v>
      </c>
    </row>
    <row r="31" spans="1:42" s="216" customFormat="1" ht="21" customHeight="1" x14ac:dyDescent="0.35">
      <c r="A31" s="224"/>
      <c r="B31" s="215" t="s">
        <v>56</v>
      </c>
      <c r="C31" s="453">
        <v>130</v>
      </c>
      <c r="D31" s="453">
        <v>0</v>
      </c>
      <c r="E31" s="453">
        <v>38</v>
      </c>
      <c r="F31" s="453">
        <v>3</v>
      </c>
      <c r="G31" s="453">
        <v>10</v>
      </c>
      <c r="H31" s="453">
        <v>0</v>
      </c>
      <c r="I31" s="453">
        <v>0</v>
      </c>
      <c r="J31" s="453">
        <v>0</v>
      </c>
      <c r="K31" s="453">
        <v>6</v>
      </c>
      <c r="L31" s="453">
        <v>32</v>
      </c>
      <c r="M31" s="453">
        <v>0</v>
      </c>
      <c r="N31" s="453">
        <v>0</v>
      </c>
      <c r="O31" s="453">
        <v>7</v>
      </c>
      <c r="P31" s="453">
        <v>2</v>
      </c>
      <c r="Q31" s="453">
        <v>20</v>
      </c>
      <c r="R31" s="453">
        <f t="shared" si="9"/>
        <v>118</v>
      </c>
      <c r="S31" s="453">
        <v>1</v>
      </c>
      <c r="T31" s="453">
        <v>18</v>
      </c>
      <c r="U31" s="453">
        <v>242</v>
      </c>
      <c r="V31" s="453">
        <v>244</v>
      </c>
      <c r="W31" s="453">
        <v>63</v>
      </c>
      <c r="X31" s="453">
        <v>93</v>
      </c>
      <c r="Y31" s="453">
        <v>2</v>
      </c>
      <c r="Z31" s="453">
        <v>0</v>
      </c>
      <c r="AA31" s="453">
        <v>6</v>
      </c>
      <c r="AB31" s="453">
        <v>57</v>
      </c>
      <c r="AC31" s="453">
        <v>15</v>
      </c>
      <c r="AD31" s="453">
        <v>62</v>
      </c>
      <c r="AE31" s="453">
        <v>1</v>
      </c>
      <c r="AF31" s="453">
        <v>9</v>
      </c>
      <c r="AG31" s="453">
        <v>89</v>
      </c>
      <c r="AH31" s="453">
        <v>44</v>
      </c>
      <c r="AI31" s="453">
        <v>73</v>
      </c>
      <c r="AJ31" s="453">
        <v>31</v>
      </c>
      <c r="AK31" s="453">
        <v>49</v>
      </c>
      <c r="AL31" s="453">
        <v>38</v>
      </c>
      <c r="AM31" s="453">
        <v>39</v>
      </c>
      <c r="AN31" s="453">
        <v>29</v>
      </c>
      <c r="AO31" s="453">
        <v>0</v>
      </c>
      <c r="AP31" s="454">
        <f t="shared" si="10"/>
        <v>1453</v>
      </c>
    </row>
    <row r="32" spans="1:42" s="216" customFormat="1" ht="21" customHeight="1" x14ac:dyDescent="0.35">
      <c r="A32" s="224"/>
      <c r="B32" s="215" t="s">
        <v>57</v>
      </c>
      <c r="C32" s="453">
        <v>195</v>
      </c>
      <c r="D32" s="453">
        <v>0</v>
      </c>
      <c r="E32" s="453">
        <v>83</v>
      </c>
      <c r="F32" s="453">
        <v>13</v>
      </c>
      <c r="G32" s="453">
        <v>22</v>
      </c>
      <c r="H32" s="453">
        <v>0</v>
      </c>
      <c r="I32" s="453">
        <v>11</v>
      </c>
      <c r="J32" s="453">
        <v>0</v>
      </c>
      <c r="K32" s="453">
        <v>12</v>
      </c>
      <c r="L32" s="453">
        <v>55</v>
      </c>
      <c r="M32" s="453">
        <v>7</v>
      </c>
      <c r="N32" s="453">
        <v>3</v>
      </c>
      <c r="O32" s="453">
        <v>13</v>
      </c>
      <c r="P32" s="453">
        <v>3</v>
      </c>
      <c r="Q32" s="453">
        <v>30</v>
      </c>
      <c r="R32" s="453">
        <f t="shared" si="9"/>
        <v>252</v>
      </c>
      <c r="S32" s="453">
        <v>1</v>
      </c>
      <c r="T32" s="453">
        <v>23</v>
      </c>
      <c r="U32" s="453">
        <v>372</v>
      </c>
      <c r="V32" s="453">
        <v>618</v>
      </c>
      <c r="W32" s="453">
        <v>104</v>
      </c>
      <c r="X32" s="453">
        <v>291</v>
      </c>
      <c r="Y32" s="453">
        <v>1</v>
      </c>
      <c r="Z32" s="453">
        <v>1</v>
      </c>
      <c r="AA32" s="453">
        <v>25</v>
      </c>
      <c r="AB32" s="453">
        <v>129</v>
      </c>
      <c r="AC32" s="453">
        <v>30</v>
      </c>
      <c r="AD32" s="453">
        <v>147</v>
      </c>
      <c r="AE32" s="453">
        <v>1</v>
      </c>
      <c r="AF32" s="453">
        <v>21</v>
      </c>
      <c r="AG32" s="453">
        <v>156</v>
      </c>
      <c r="AH32" s="453">
        <v>71</v>
      </c>
      <c r="AI32" s="453">
        <v>157</v>
      </c>
      <c r="AJ32" s="453">
        <v>86</v>
      </c>
      <c r="AK32" s="453">
        <v>106</v>
      </c>
      <c r="AL32" s="453">
        <v>68</v>
      </c>
      <c r="AM32" s="453">
        <v>89</v>
      </c>
      <c r="AN32" s="453">
        <v>52</v>
      </c>
      <c r="AO32" s="453">
        <v>0</v>
      </c>
      <c r="AP32" s="454">
        <f t="shared" si="10"/>
        <v>2996</v>
      </c>
    </row>
    <row r="33" spans="1:42" s="216" customFormat="1" ht="21" customHeight="1" x14ac:dyDescent="0.35">
      <c r="A33" s="224"/>
      <c r="B33" s="215" t="s">
        <v>58</v>
      </c>
      <c r="C33" s="453">
        <v>87</v>
      </c>
      <c r="D33" s="453">
        <v>0</v>
      </c>
      <c r="E33" s="453">
        <v>163</v>
      </c>
      <c r="F33" s="453">
        <v>145</v>
      </c>
      <c r="G33" s="453">
        <v>82</v>
      </c>
      <c r="H33" s="453">
        <v>0</v>
      </c>
      <c r="I33" s="453">
        <v>11</v>
      </c>
      <c r="J33" s="453">
        <v>1</v>
      </c>
      <c r="K33" s="453">
        <v>76</v>
      </c>
      <c r="L33" s="453">
        <v>154</v>
      </c>
      <c r="M33" s="453">
        <v>11</v>
      </c>
      <c r="N33" s="453">
        <v>15</v>
      </c>
      <c r="O33" s="453">
        <v>55</v>
      </c>
      <c r="P33" s="453">
        <v>13</v>
      </c>
      <c r="Q33" s="453">
        <v>92</v>
      </c>
      <c r="R33" s="453">
        <f t="shared" si="9"/>
        <v>818</v>
      </c>
      <c r="S33" s="453">
        <v>15</v>
      </c>
      <c r="T33" s="453">
        <v>48</v>
      </c>
      <c r="U33" s="453">
        <v>1049</v>
      </c>
      <c r="V33" s="453">
        <v>2096</v>
      </c>
      <c r="W33" s="453">
        <v>287</v>
      </c>
      <c r="X33" s="453">
        <v>680</v>
      </c>
      <c r="Y33" s="453">
        <v>12</v>
      </c>
      <c r="Z33" s="453">
        <v>11</v>
      </c>
      <c r="AA33" s="453">
        <v>145</v>
      </c>
      <c r="AB33" s="453">
        <v>392</v>
      </c>
      <c r="AC33" s="453">
        <v>131</v>
      </c>
      <c r="AD33" s="453">
        <v>561</v>
      </c>
      <c r="AE33" s="453">
        <v>7</v>
      </c>
      <c r="AF33" s="453">
        <v>119</v>
      </c>
      <c r="AG33" s="453">
        <v>575</v>
      </c>
      <c r="AH33" s="453">
        <v>153</v>
      </c>
      <c r="AI33" s="453">
        <v>433</v>
      </c>
      <c r="AJ33" s="453">
        <v>228</v>
      </c>
      <c r="AK33" s="453">
        <v>267</v>
      </c>
      <c r="AL33" s="453">
        <v>199</v>
      </c>
      <c r="AM33" s="453">
        <v>344</v>
      </c>
      <c r="AN33" s="453">
        <v>124</v>
      </c>
      <c r="AO33" s="453">
        <v>0</v>
      </c>
      <c r="AP33" s="454">
        <f t="shared" si="10"/>
        <v>8781</v>
      </c>
    </row>
    <row r="34" spans="1:42" s="216" customFormat="1" ht="21" customHeight="1" x14ac:dyDescent="0.35">
      <c r="A34" s="224"/>
      <c r="B34" s="215" t="s">
        <v>59</v>
      </c>
      <c r="C34" s="453">
        <v>70</v>
      </c>
      <c r="D34" s="453">
        <v>1</v>
      </c>
      <c r="E34" s="453">
        <v>96</v>
      </c>
      <c r="F34" s="453">
        <v>12</v>
      </c>
      <c r="G34" s="453">
        <v>14</v>
      </c>
      <c r="H34" s="453">
        <v>0</v>
      </c>
      <c r="I34" s="453">
        <v>8</v>
      </c>
      <c r="J34" s="453">
        <v>0</v>
      </c>
      <c r="K34" s="453">
        <v>11</v>
      </c>
      <c r="L34" s="453">
        <v>24</v>
      </c>
      <c r="M34" s="453">
        <v>3</v>
      </c>
      <c r="N34" s="453">
        <v>1</v>
      </c>
      <c r="O34" s="453">
        <v>8</v>
      </c>
      <c r="P34" s="453">
        <v>5</v>
      </c>
      <c r="Q34" s="453">
        <v>30</v>
      </c>
      <c r="R34" s="453">
        <f t="shared" si="9"/>
        <v>212</v>
      </c>
      <c r="S34" s="453">
        <v>9</v>
      </c>
      <c r="T34" s="453">
        <v>24</v>
      </c>
      <c r="U34" s="453">
        <v>338</v>
      </c>
      <c r="V34" s="453">
        <v>926</v>
      </c>
      <c r="W34" s="453">
        <v>137</v>
      </c>
      <c r="X34" s="453">
        <v>731</v>
      </c>
      <c r="Y34" s="453">
        <v>5</v>
      </c>
      <c r="Z34" s="453">
        <v>3</v>
      </c>
      <c r="AA34" s="453">
        <v>22</v>
      </c>
      <c r="AB34" s="453">
        <v>116</v>
      </c>
      <c r="AC34" s="453">
        <v>205</v>
      </c>
      <c r="AD34" s="453">
        <v>149</v>
      </c>
      <c r="AE34" s="453">
        <v>3</v>
      </c>
      <c r="AF34" s="453">
        <v>30</v>
      </c>
      <c r="AG34" s="453">
        <v>157</v>
      </c>
      <c r="AH34" s="453">
        <v>95</v>
      </c>
      <c r="AI34" s="453">
        <v>171</v>
      </c>
      <c r="AJ34" s="453">
        <v>106</v>
      </c>
      <c r="AK34" s="453">
        <v>167</v>
      </c>
      <c r="AL34" s="453">
        <v>114</v>
      </c>
      <c r="AM34" s="453">
        <v>187</v>
      </c>
      <c r="AN34" s="453">
        <v>72</v>
      </c>
      <c r="AO34" s="453">
        <v>0</v>
      </c>
      <c r="AP34" s="454">
        <f t="shared" si="10"/>
        <v>4050</v>
      </c>
    </row>
    <row r="35" spans="1:42" s="216" customFormat="1" ht="21" customHeight="1" x14ac:dyDescent="0.35">
      <c r="A35" s="224"/>
      <c r="B35" s="215" t="s">
        <v>60</v>
      </c>
      <c r="C35" s="453">
        <v>197</v>
      </c>
      <c r="D35" s="453">
        <v>1</v>
      </c>
      <c r="E35" s="453">
        <v>124</v>
      </c>
      <c r="F35" s="453">
        <v>41</v>
      </c>
      <c r="G35" s="453">
        <v>39</v>
      </c>
      <c r="H35" s="453">
        <v>0</v>
      </c>
      <c r="I35" s="453">
        <v>8</v>
      </c>
      <c r="J35" s="453">
        <v>0</v>
      </c>
      <c r="K35" s="453">
        <v>40</v>
      </c>
      <c r="L35" s="453">
        <v>127</v>
      </c>
      <c r="M35" s="453">
        <v>6</v>
      </c>
      <c r="N35" s="453">
        <v>8</v>
      </c>
      <c r="O35" s="453">
        <v>46</v>
      </c>
      <c r="P35" s="453">
        <v>14</v>
      </c>
      <c r="Q35" s="453">
        <v>66</v>
      </c>
      <c r="R35" s="453">
        <f t="shared" si="9"/>
        <v>519</v>
      </c>
      <c r="S35" s="453">
        <v>2</v>
      </c>
      <c r="T35" s="453">
        <v>24</v>
      </c>
      <c r="U35" s="453">
        <v>652</v>
      </c>
      <c r="V35" s="453">
        <v>1092</v>
      </c>
      <c r="W35" s="453">
        <v>181</v>
      </c>
      <c r="X35" s="453">
        <v>305</v>
      </c>
      <c r="Y35" s="453">
        <v>15</v>
      </c>
      <c r="Z35" s="453">
        <v>4</v>
      </c>
      <c r="AA35" s="453">
        <v>49</v>
      </c>
      <c r="AB35" s="453">
        <v>218</v>
      </c>
      <c r="AC35" s="453">
        <v>78</v>
      </c>
      <c r="AD35" s="453">
        <v>288</v>
      </c>
      <c r="AE35" s="453">
        <v>5</v>
      </c>
      <c r="AF35" s="453">
        <v>59</v>
      </c>
      <c r="AG35" s="453">
        <v>334</v>
      </c>
      <c r="AH35" s="453">
        <v>84</v>
      </c>
      <c r="AI35" s="453">
        <v>214</v>
      </c>
      <c r="AJ35" s="453">
        <v>131</v>
      </c>
      <c r="AK35" s="453">
        <v>169</v>
      </c>
      <c r="AL35" s="453">
        <v>77</v>
      </c>
      <c r="AM35" s="453">
        <v>180</v>
      </c>
      <c r="AN35" s="453">
        <v>64</v>
      </c>
      <c r="AO35" s="453">
        <v>0</v>
      </c>
      <c r="AP35" s="454">
        <f t="shared" si="10"/>
        <v>4942</v>
      </c>
    </row>
    <row r="36" spans="1:42" s="216" customFormat="1" ht="21" customHeight="1" x14ac:dyDescent="0.35">
      <c r="A36" s="224"/>
      <c r="B36" s="215" t="s">
        <v>61</v>
      </c>
      <c r="C36" s="453">
        <v>221</v>
      </c>
      <c r="D36" s="453">
        <v>0</v>
      </c>
      <c r="E36" s="453">
        <v>79</v>
      </c>
      <c r="F36" s="453">
        <v>55</v>
      </c>
      <c r="G36" s="453">
        <v>27</v>
      </c>
      <c r="H36" s="453">
        <v>0</v>
      </c>
      <c r="I36" s="453">
        <v>6</v>
      </c>
      <c r="J36" s="453">
        <v>0</v>
      </c>
      <c r="K36" s="453">
        <v>52</v>
      </c>
      <c r="L36" s="453">
        <v>81</v>
      </c>
      <c r="M36" s="453">
        <v>0</v>
      </c>
      <c r="N36" s="453">
        <v>7</v>
      </c>
      <c r="O36" s="453">
        <v>23</v>
      </c>
      <c r="P36" s="453">
        <v>8</v>
      </c>
      <c r="Q36" s="453">
        <v>49</v>
      </c>
      <c r="R36" s="453">
        <f t="shared" si="9"/>
        <v>387</v>
      </c>
      <c r="S36" s="453">
        <v>3</v>
      </c>
      <c r="T36" s="453">
        <v>18</v>
      </c>
      <c r="U36" s="453">
        <v>555</v>
      </c>
      <c r="V36" s="453">
        <v>529</v>
      </c>
      <c r="W36" s="453">
        <v>191</v>
      </c>
      <c r="X36" s="453">
        <v>154</v>
      </c>
      <c r="Y36" s="453">
        <v>2</v>
      </c>
      <c r="Z36" s="453">
        <v>1</v>
      </c>
      <c r="AA36" s="453">
        <v>29</v>
      </c>
      <c r="AB36" s="453">
        <v>131</v>
      </c>
      <c r="AC36" s="453">
        <v>42</v>
      </c>
      <c r="AD36" s="453">
        <v>145</v>
      </c>
      <c r="AE36" s="453">
        <v>1</v>
      </c>
      <c r="AF36" s="453">
        <v>36</v>
      </c>
      <c r="AG36" s="453">
        <v>157</v>
      </c>
      <c r="AH36" s="453">
        <v>48</v>
      </c>
      <c r="AI36" s="453">
        <v>107</v>
      </c>
      <c r="AJ36" s="453">
        <v>58</v>
      </c>
      <c r="AK36" s="453">
        <v>72</v>
      </c>
      <c r="AL36" s="453">
        <v>51</v>
      </c>
      <c r="AM36" s="453">
        <v>83</v>
      </c>
      <c r="AN36" s="453">
        <v>34</v>
      </c>
      <c r="AO36" s="453">
        <v>0</v>
      </c>
      <c r="AP36" s="454">
        <f t="shared" si="10"/>
        <v>3055</v>
      </c>
    </row>
    <row r="37" spans="1:42" s="216" customFormat="1" ht="21" customHeight="1" x14ac:dyDescent="0.35">
      <c r="A37" s="224"/>
      <c r="B37" s="215" t="s">
        <v>62</v>
      </c>
      <c r="C37" s="453">
        <v>46</v>
      </c>
      <c r="D37" s="453">
        <v>1</v>
      </c>
      <c r="E37" s="453">
        <v>55</v>
      </c>
      <c r="F37" s="453">
        <v>4</v>
      </c>
      <c r="G37" s="453">
        <v>4</v>
      </c>
      <c r="H37" s="453">
        <v>0</v>
      </c>
      <c r="I37" s="453">
        <v>2</v>
      </c>
      <c r="J37" s="453">
        <v>0</v>
      </c>
      <c r="K37" s="453">
        <v>7</v>
      </c>
      <c r="L37" s="453">
        <v>18</v>
      </c>
      <c r="M37" s="453">
        <v>1</v>
      </c>
      <c r="N37" s="453">
        <v>2</v>
      </c>
      <c r="O37" s="453">
        <v>3</v>
      </c>
      <c r="P37" s="453">
        <v>1</v>
      </c>
      <c r="Q37" s="453">
        <v>10</v>
      </c>
      <c r="R37" s="453">
        <f t="shared" si="9"/>
        <v>107</v>
      </c>
      <c r="S37" s="453">
        <v>0</v>
      </c>
      <c r="T37" s="453">
        <v>6</v>
      </c>
      <c r="U37" s="453">
        <v>153</v>
      </c>
      <c r="V37" s="453">
        <v>564</v>
      </c>
      <c r="W37" s="453">
        <v>43</v>
      </c>
      <c r="X37" s="453">
        <v>441</v>
      </c>
      <c r="Y37" s="453">
        <v>3</v>
      </c>
      <c r="Z37" s="453">
        <v>2</v>
      </c>
      <c r="AA37" s="453">
        <v>8</v>
      </c>
      <c r="AB37" s="453">
        <v>62</v>
      </c>
      <c r="AC37" s="453">
        <v>105</v>
      </c>
      <c r="AD37" s="453">
        <v>82</v>
      </c>
      <c r="AE37" s="453">
        <v>0</v>
      </c>
      <c r="AF37" s="453">
        <v>14</v>
      </c>
      <c r="AG37" s="453">
        <v>104</v>
      </c>
      <c r="AH37" s="453">
        <v>61</v>
      </c>
      <c r="AI37" s="453">
        <v>82</v>
      </c>
      <c r="AJ37" s="453">
        <v>61</v>
      </c>
      <c r="AK37" s="453">
        <v>51</v>
      </c>
      <c r="AL37" s="453">
        <v>64</v>
      </c>
      <c r="AM37" s="453">
        <v>76</v>
      </c>
      <c r="AN37" s="453">
        <v>26</v>
      </c>
      <c r="AO37" s="453">
        <v>0</v>
      </c>
      <c r="AP37" s="454">
        <f t="shared" si="10"/>
        <v>2162</v>
      </c>
    </row>
    <row r="38" spans="1:42" s="216" customFormat="1" ht="42" customHeight="1" x14ac:dyDescent="0.35">
      <c r="A38" s="552" t="s">
        <v>251</v>
      </c>
      <c r="B38" s="553"/>
      <c r="C38" s="457">
        <v>13</v>
      </c>
      <c r="D38" s="457">
        <v>1</v>
      </c>
      <c r="E38" s="457">
        <v>7</v>
      </c>
      <c r="F38" s="457">
        <v>1</v>
      </c>
      <c r="G38" s="457">
        <v>6</v>
      </c>
      <c r="H38" s="457">
        <v>0</v>
      </c>
      <c r="I38" s="457">
        <v>6</v>
      </c>
      <c r="J38" s="457">
        <v>1</v>
      </c>
      <c r="K38" s="457">
        <v>4</v>
      </c>
      <c r="L38" s="457">
        <v>15</v>
      </c>
      <c r="M38" s="457">
        <v>0</v>
      </c>
      <c r="N38" s="457">
        <v>2</v>
      </c>
      <c r="O38" s="457">
        <v>8</v>
      </c>
      <c r="P38" s="457">
        <v>3</v>
      </c>
      <c r="Q38" s="457">
        <v>28</v>
      </c>
      <c r="R38" s="457">
        <f t="shared" si="9"/>
        <v>81</v>
      </c>
      <c r="S38" s="457">
        <v>2</v>
      </c>
      <c r="T38" s="457">
        <v>4</v>
      </c>
      <c r="U38" s="457">
        <v>41</v>
      </c>
      <c r="V38" s="457">
        <v>1634</v>
      </c>
      <c r="W38" s="457">
        <v>71</v>
      </c>
      <c r="X38" s="457">
        <v>6</v>
      </c>
      <c r="Y38" s="457">
        <v>11</v>
      </c>
      <c r="Z38" s="457">
        <v>5</v>
      </c>
      <c r="AA38" s="457">
        <v>199</v>
      </c>
      <c r="AB38" s="457">
        <v>79</v>
      </c>
      <c r="AC38" s="457">
        <v>10</v>
      </c>
      <c r="AD38" s="457">
        <v>156</v>
      </c>
      <c r="AE38" s="457">
        <v>35</v>
      </c>
      <c r="AF38" s="457">
        <v>77</v>
      </c>
      <c r="AG38" s="457">
        <v>97</v>
      </c>
      <c r="AH38" s="457">
        <v>0</v>
      </c>
      <c r="AI38" s="457">
        <v>38</v>
      </c>
      <c r="AJ38" s="457">
        <v>14</v>
      </c>
      <c r="AK38" s="457">
        <v>8</v>
      </c>
      <c r="AL38" s="457">
        <v>27</v>
      </c>
      <c r="AM38" s="457">
        <v>47</v>
      </c>
      <c r="AN38" s="457">
        <v>22</v>
      </c>
      <c r="AO38" s="457">
        <v>1</v>
      </c>
      <c r="AP38" s="458">
        <f>SUM(S38:AO38)+R38+C38+D38</f>
        <v>2679</v>
      </c>
    </row>
    <row r="39" spans="1:42" s="213" customFormat="1" ht="33.9" customHeight="1" x14ac:dyDescent="0.35">
      <c r="A39" s="555" t="s">
        <v>258</v>
      </c>
      <c r="B39" s="556"/>
      <c r="C39" s="455">
        <f>C40+C42+C50+C55+C61+C65</f>
        <v>1663</v>
      </c>
      <c r="D39" s="455">
        <f t="shared" ref="D39:AP39" si="11">D40+D42+D50+D55+D61+D65</f>
        <v>82</v>
      </c>
      <c r="E39" s="455">
        <f t="shared" si="11"/>
        <v>1657</v>
      </c>
      <c r="F39" s="455">
        <f t="shared" si="11"/>
        <v>140</v>
      </c>
      <c r="G39" s="455">
        <f t="shared" si="11"/>
        <v>416</v>
      </c>
      <c r="H39" s="455">
        <f t="shared" si="11"/>
        <v>1</v>
      </c>
      <c r="I39" s="455">
        <f t="shared" si="11"/>
        <v>173</v>
      </c>
      <c r="J39" s="455">
        <f t="shared" si="11"/>
        <v>66</v>
      </c>
      <c r="K39" s="455">
        <f t="shared" si="11"/>
        <v>497</v>
      </c>
      <c r="L39" s="455">
        <f t="shared" si="11"/>
        <v>1102</v>
      </c>
      <c r="M39" s="455">
        <f t="shared" si="11"/>
        <v>70</v>
      </c>
      <c r="N39" s="455">
        <f t="shared" si="11"/>
        <v>96</v>
      </c>
      <c r="O39" s="455">
        <f t="shared" si="11"/>
        <v>247</v>
      </c>
      <c r="P39" s="455">
        <f t="shared" si="11"/>
        <v>84</v>
      </c>
      <c r="Q39" s="455">
        <f t="shared" si="11"/>
        <v>708</v>
      </c>
      <c r="R39" s="455">
        <f t="shared" si="11"/>
        <v>5257</v>
      </c>
      <c r="S39" s="455">
        <f t="shared" si="11"/>
        <v>94</v>
      </c>
      <c r="T39" s="455">
        <f t="shared" si="11"/>
        <v>609</v>
      </c>
      <c r="U39" s="455">
        <f t="shared" si="11"/>
        <v>10270</v>
      </c>
      <c r="V39" s="455">
        <f t="shared" si="11"/>
        <v>20718</v>
      </c>
      <c r="W39" s="455">
        <f t="shared" si="11"/>
        <v>2530</v>
      </c>
      <c r="X39" s="455">
        <f t="shared" si="11"/>
        <v>8129</v>
      </c>
      <c r="Y39" s="455">
        <f t="shared" si="11"/>
        <v>341</v>
      </c>
      <c r="Z39" s="455">
        <f t="shared" si="11"/>
        <v>148</v>
      </c>
      <c r="AA39" s="455">
        <f t="shared" si="11"/>
        <v>1236</v>
      </c>
      <c r="AB39" s="455">
        <f t="shared" si="11"/>
        <v>2547</v>
      </c>
      <c r="AC39" s="455">
        <f t="shared" si="11"/>
        <v>1803</v>
      </c>
      <c r="AD39" s="455">
        <f t="shared" si="11"/>
        <v>5475</v>
      </c>
      <c r="AE39" s="455">
        <f t="shared" si="11"/>
        <v>250</v>
      </c>
      <c r="AF39" s="455">
        <f t="shared" si="11"/>
        <v>888</v>
      </c>
      <c r="AG39" s="455">
        <f t="shared" si="11"/>
        <v>4737</v>
      </c>
      <c r="AH39" s="455">
        <f t="shared" si="11"/>
        <v>2665</v>
      </c>
      <c r="AI39" s="455">
        <f t="shared" si="11"/>
        <v>5850</v>
      </c>
      <c r="AJ39" s="455">
        <f t="shared" si="11"/>
        <v>3150</v>
      </c>
      <c r="AK39" s="455">
        <f t="shared" si="11"/>
        <v>3754</v>
      </c>
      <c r="AL39" s="455">
        <f t="shared" si="11"/>
        <v>2563</v>
      </c>
      <c r="AM39" s="455">
        <f t="shared" si="11"/>
        <v>5546</v>
      </c>
      <c r="AN39" s="455">
        <f t="shared" si="11"/>
        <v>300</v>
      </c>
      <c r="AO39" s="455">
        <f t="shared" si="11"/>
        <v>9</v>
      </c>
      <c r="AP39" s="455">
        <f t="shared" si="11"/>
        <v>90614</v>
      </c>
    </row>
    <row r="40" spans="1:42" s="220" customFormat="1" ht="26.4" customHeight="1" x14ac:dyDescent="0.35">
      <c r="A40" s="218" t="s">
        <v>63</v>
      </c>
      <c r="B40" s="219"/>
      <c r="C40" s="457">
        <f>C41</f>
        <v>211</v>
      </c>
      <c r="D40" s="457">
        <f t="shared" ref="D40:AP40" si="12">D41</f>
        <v>1</v>
      </c>
      <c r="E40" s="457">
        <f t="shared" si="12"/>
        <v>171</v>
      </c>
      <c r="F40" s="457">
        <f t="shared" si="12"/>
        <v>17</v>
      </c>
      <c r="G40" s="457">
        <f t="shared" si="12"/>
        <v>53</v>
      </c>
      <c r="H40" s="457">
        <f t="shared" si="12"/>
        <v>0</v>
      </c>
      <c r="I40" s="457">
        <f t="shared" si="12"/>
        <v>18</v>
      </c>
      <c r="J40" s="457">
        <f t="shared" si="12"/>
        <v>23</v>
      </c>
      <c r="K40" s="457">
        <f t="shared" si="12"/>
        <v>54</v>
      </c>
      <c r="L40" s="457">
        <f t="shared" si="12"/>
        <v>90</v>
      </c>
      <c r="M40" s="457">
        <f t="shared" si="12"/>
        <v>19</v>
      </c>
      <c r="N40" s="457">
        <f t="shared" si="12"/>
        <v>15</v>
      </c>
      <c r="O40" s="457">
        <f t="shared" si="12"/>
        <v>26</v>
      </c>
      <c r="P40" s="457">
        <f t="shared" si="12"/>
        <v>10</v>
      </c>
      <c r="Q40" s="457">
        <f t="shared" si="12"/>
        <v>92</v>
      </c>
      <c r="R40" s="457">
        <f t="shared" si="12"/>
        <v>588</v>
      </c>
      <c r="S40" s="457">
        <f t="shared" si="12"/>
        <v>4</v>
      </c>
      <c r="T40" s="457">
        <f t="shared" si="12"/>
        <v>66</v>
      </c>
      <c r="U40" s="457">
        <f t="shared" si="12"/>
        <v>1099</v>
      </c>
      <c r="V40" s="457">
        <f t="shared" si="12"/>
        <v>2770</v>
      </c>
      <c r="W40" s="457">
        <f t="shared" si="12"/>
        <v>275</v>
      </c>
      <c r="X40" s="457">
        <f t="shared" si="12"/>
        <v>898</v>
      </c>
      <c r="Y40" s="457">
        <f t="shared" si="12"/>
        <v>87</v>
      </c>
      <c r="Z40" s="457">
        <f t="shared" si="12"/>
        <v>25</v>
      </c>
      <c r="AA40" s="457">
        <f t="shared" si="12"/>
        <v>432</v>
      </c>
      <c r="AB40" s="457">
        <f t="shared" si="12"/>
        <v>340</v>
      </c>
      <c r="AC40" s="457">
        <f t="shared" si="12"/>
        <v>315</v>
      </c>
      <c r="AD40" s="457">
        <f t="shared" si="12"/>
        <v>1060</v>
      </c>
      <c r="AE40" s="457">
        <f t="shared" si="12"/>
        <v>50</v>
      </c>
      <c r="AF40" s="457">
        <f t="shared" si="12"/>
        <v>191</v>
      </c>
      <c r="AG40" s="457">
        <f t="shared" si="12"/>
        <v>816</v>
      </c>
      <c r="AH40" s="457">
        <f t="shared" si="12"/>
        <v>221</v>
      </c>
      <c r="AI40" s="457">
        <f t="shared" si="12"/>
        <v>600</v>
      </c>
      <c r="AJ40" s="457">
        <f t="shared" si="12"/>
        <v>402</v>
      </c>
      <c r="AK40" s="457">
        <f t="shared" si="12"/>
        <v>458</v>
      </c>
      <c r="AL40" s="457">
        <f t="shared" si="12"/>
        <v>392</v>
      </c>
      <c r="AM40" s="457">
        <f t="shared" si="12"/>
        <v>538</v>
      </c>
      <c r="AN40" s="457">
        <f t="shared" si="12"/>
        <v>104</v>
      </c>
      <c r="AO40" s="457">
        <f t="shared" si="12"/>
        <v>0</v>
      </c>
      <c r="AP40" s="458">
        <f t="shared" si="12"/>
        <v>11943</v>
      </c>
    </row>
    <row r="41" spans="1:42" s="216" customFormat="1" ht="21" customHeight="1" x14ac:dyDescent="0.35">
      <c r="A41" s="222"/>
      <c r="B41" s="215" t="s">
        <v>64</v>
      </c>
      <c r="C41" s="453">
        <v>211</v>
      </c>
      <c r="D41" s="453">
        <v>1</v>
      </c>
      <c r="E41" s="453">
        <v>171</v>
      </c>
      <c r="F41" s="453">
        <v>17</v>
      </c>
      <c r="G41" s="453">
        <v>53</v>
      </c>
      <c r="H41" s="453">
        <v>0</v>
      </c>
      <c r="I41" s="453">
        <v>18</v>
      </c>
      <c r="J41" s="453">
        <v>23</v>
      </c>
      <c r="K41" s="453">
        <v>54</v>
      </c>
      <c r="L41" s="453">
        <v>90</v>
      </c>
      <c r="M41" s="453">
        <v>19</v>
      </c>
      <c r="N41" s="453">
        <v>15</v>
      </c>
      <c r="O41" s="453">
        <v>26</v>
      </c>
      <c r="P41" s="453">
        <v>10</v>
      </c>
      <c r="Q41" s="453">
        <v>92</v>
      </c>
      <c r="R41" s="453">
        <f>SUM(E41:Q41)</f>
        <v>588</v>
      </c>
      <c r="S41" s="453">
        <v>4</v>
      </c>
      <c r="T41" s="453">
        <v>66</v>
      </c>
      <c r="U41" s="453">
        <v>1099</v>
      </c>
      <c r="V41" s="453">
        <v>2770</v>
      </c>
      <c r="W41" s="453">
        <v>275</v>
      </c>
      <c r="X41" s="453">
        <v>898</v>
      </c>
      <c r="Y41" s="453">
        <v>87</v>
      </c>
      <c r="Z41" s="453">
        <v>25</v>
      </c>
      <c r="AA41" s="453">
        <v>432</v>
      </c>
      <c r="AB41" s="453">
        <v>340</v>
      </c>
      <c r="AC41" s="453">
        <v>315</v>
      </c>
      <c r="AD41" s="453">
        <v>1060</v>
      </c>
      <c r="AE41" s="453">
        <v>50</v>
      </c>
      <c r="AF41" s="453">
        <v>191</v>
      </c>
      <c r="AG41" s="453">
        <v>816</v>
      </c>
      <c r="AH41" s="453">
        <v>221</v>
      </c>
      <c r="AI41" s="453">
        <v>600</v>
      </c>
      <c r="AJ41" s="453">
        <v>402</v>
      </c>
      <c r="AK41" s="453">
        <v>458</v>
      </c>
      <c r="AL41" s="453">
        <v>392</v>
      </c>
      <c r="AM41" s="453">
        <v>538</v>
      </c>
      <c r="AN41" s="453">
        <v>104</v>
      </c>
      <c r="AO41" s="453">
        <v>0</v>
      </c>
      <c r="AP41" s="454">
        <f>SUM(S41:AO41)+R41+C41+D41</f>
        <v>11943</v>
      </c>
    </row>
    <row r="42" spans="1:42" s="220" customFormat="1" ht="26.4" customHeight="1" x14ac:dyDescent="0.35">
      <c r="A42" s="218" t="s">
        <v>65</v>
      </c>
      <c r="B42" s="225"/>
      <c r="C42" s="457">
        <f>SUM(C43:C49)</f>
        <v>392</v>
      </c>
      <c r="D42" s="457">
        <f t="shared" ref="D42:AP42" si="13">SUM(D43:D49)</f>
        <v>18</v>
      </c>
      <c r="E42" s="457">
        <f t="shared" si="13"/>
        <v>525</v>
      </c>
      <c r="F42" s="457">
        <f t="shared" si="13"/>
        <v>65</v>
      </c>
      <c r="G42" s="457">
        <f t="shared" si="13"/>
        <v>115</v>
      </c>
      <c r="H42" s="457">
        <f t="shared" si="13"/>
        <v>1</v>
      </c>
      <c r="I42" s="457">
        <f t="shared" si="13"/>
        <v>74</v>
      </c>
      <c r="J42" s="457">
        <f t="shared" si="13"/>
        <v>18</v>
      </c>
      <c r="K42" s="457">
        <f t="shared" si="13"/>
        <v>181</v>
      </c>
      <c r="L42" s="457">
        <f t="shared" si="13"/>
        <v>392</v>
      </c>
      <c r="M42" s="457">
        <f t="shared" si="13"/>
        <v>12</v>
      </c>
      <c r="N42" s="457">
        <f t="shared" si="13"/>
        <v>28</v>
      </c>
      <c r="O42" s="457">
        <f t="shared" si="13"/>
        <v>75</v>
      </c>
      <c r="P42" s="457">
        <f t="shared" si="13"/>
        <v>21</v>
      </c>
      <c r="Q42" s="457">
        <f t="shared" si="13"/>
        <v>216</v>
      </c>
      <c r="R42" s="457">
        <f t="shared" si="13"/>
        <v>1723</v>
      </c>
      <c r="S42" s="457">
        <f t="shared" si="13"/>
        <v>22</v>
      </c>
      <c r="T42" s="457">
        <f t="shared" si="13"/>
        <v>204</v>
      </c>
      <c r="U42" s="457">
        <f t="shared" si="13"/>
        <v>3445</v>
      </c>
      <c r="V42" s="457">
        <f t="shared" si="13"/>
        <v>6812</v>
      </c>
      <c r="W42" s="457">
        <f t="shared" si="13"/>
        <v>865</v>
      </c>
      <c r="X42" s="457">
        <f t="shared" si="13"/>
        <v>2598</v>
      </c>
      <c r="Y42" s="457">
        <f t="shared" si="13"/>
        <v>65</v>
      </c>
      <c r="Z42" s="457">
        <f t="shared" si="13"/>
        <v>50</v>
      </c>
      <c r="AA42" s="457">
        <f t="shared" si="13"/>
        <v>281</v>
      </c>
      <c r="AB42" s="457">
        <f t="shared" si="13"/>
        <v>847</v>
      </c>
      <c r="AC42" s="457">
        <f t="shared" si="13"/>
        <v>492</v>
      </c>
      <c r="AD42" s="457">
        <f t="shared" si="13"/>
        <v>1577</v>
      </c>
      <c r="AE42" s="457">
        <f t="shared" si="13"/>
        <v>52</v>
      </c>
      <c r="AF42" s="457">
        <f t="shared" si="13"/>
        <v>243</v>
      </c>
      <c r="AG42" s="457">
        <f t="shared" si="13"/>
        <v>1481</v>
      </c>
      <c r="AH42" s="457">
        <f t="shared" si="13"/>
        <v>866</v>
      </c>
      <c r="AI42" s="457">
        <f t="shared" si="13"/>
        <v>2098</v>
      </c>
      <c r="AJ42" s="457">
        <f t="shared" si="13"/>
        <v>1031</v>
      </c>
      <c r="AK42" s="457">
        <f t="shared" si="13"/>
        <v>1346</v>
      </c>
      <c r="AL42" s="457">
        <f t="shared" si="13"/>
        <v>724</v>
      </c>
      <c r="AM42" s="457">
        <f t="shared" si="13"/>
        <v>1897</v>
      </c>
      <c r="AN42" s="457">
        <f t="shared" si="13"/>
        <v>63</v>
      </c>
      <c r="AO42" s="457">
        <f t="shared" si="13"/>
        <v>6</v>
      </c>
      <c r="AP42" s="458">
        <f t="shared" si="13"/>
        <v>29198</v>
      </c>
    </row>
    <row r="43" spans="1:42" s="348" customFormat="1" ht="21" customHeight="1" x14ac:dyDescent="0.35">
      <c r="A43" s="346"/>
      <c r="B43" s="347" t="s">
        <v>66</v>
      </c>
      <c r="C43" s="453">
        <v>67</v>
      </c>
      <c r="D43" s="453">
        <v>2</v>
      </c>
      <c r="E43" s="453">
        <v>63</v>
      </c>
      <c r="F43" s="453">
        <v>3</v>
      </c>
      <c r="G43" s="453">
        <v>10</v>
      </c>
      <c r="H43" s="453">
        <v>0</v>
      </c>
      <c r="I43" s="453">
        <v>13</v>
      </c>
      <c r="J43" s="453">
        <v>4</v>
      </c>
      <c r="K43" s="453">
        <v>15</v>
      </c>
      <c r="L43" s="453">
        <v>42</v>
      </c>
      <c r="M43" s="453">
        <v>0</v>
      </c>
      <c r="N43" s="453">
        <v>3</v>
      </c>
      <c r="O43" s="453">
        <v>9</v>
      </c>
      <c r="P43" s="453">
        <v>0</v>
      </c>
      <c r="Q43" s="453">
        <v>15</v>
      </c>
      <c r="R43" s="453">
        <f t="shared" ref="R43:R49" si="14">SUM(E43:Q43)</f>
        <v>177</v>
      </c>
      <c r="S43" s="453">
        <v>0</v>
      </c>
      <c r="T43" s="453">
        <v>17</v>
      </c>
      <c r="U43" s="453">
        <v>341</v>
      </c>
      <c r="V43" s="453">
        <v>561</v>
      </c>
      <c r="W43" s="453">
        <v>86</v>
      </c>
      <c r="X43" s="453">
        <v>217</v>
      </c>
      <c r="Y43" s="453">
        <v>5</v>
      </c>
      <c r="Z43" s="453">
        <v>3</v>
      </c>
      <c r="AA43" s="453">
        <v>37</v>
      </c>
      <c r="AB43" s="453">
        <v>95</v>
      </c>
      <c r="AC43" s="453">
        <v>31</v>
      </c>
      <c r="AD43" s="453">
        <v>133</v>
      </c>
      <c r="AE43" s="453">
        <v>6</v>
      </c>
      <c r="AF43" s="453">
        <v>24</v>
      </c>
      <c r="AG43" s="453">
        <v>162</v>
      </c>
      <c r="AH43" s="453">
        <v>80</v>
      </c>
      <c r="AI43" s="453">
        <v>178</v>
      </c>
      <c r="AJ43" s="453">
        <v>86</v>
      </c>
      <c r="AK43" s="453">
        <v>122</v>
      </c>
      <c r="AL43" s="453">
        <v>75</v>
      </c>
      <c r="AM43" s="453">
        <v>161</v>
      </c>
      <c r="AN43" s="453">
        <v>5</v>
      </c>
      <c r="AO43" s="453">
        <v>0</v>
      </c>
      <c r="AP43" s="454">
        <f t="shared" ref="AP43:AP49" si="15">SUM(S43:AO43)+R43+C43+D43</f>
        <v>2671</v>
      </c>
    </row>
    <row r="44" spans="1:42" s="216" customFormat="1" ht="21" customHeight="1" x14ac:dyDescent="0.35">
      <c r="A44" s="224"/>
      <c r="B44" s="215" t="s">
        <v>67</v>
      </c>
      <c r="C44" s="453">
        <v>54</v>
      </c>
      <c r="D44" s="453">
        <v>1</v>
      </c>
      <c r="E44" s="453">
        <v>118</v>
      </c>
      <c r="F44" s="453">
        <v>9</v>
      </c>
      <c r="G44" s="453">
        <v>24</v>
      </c>
      <c r="H44" s="453">
        <v>0</v>
      </c>
      <c r="I44" s="453">
        <v>16</v>
      </c>
      <c r="J44" s="453">
        <v>11</v>
      </c>
      <c r="K44" s="453">
        <v>36</v>
      </c>
      <c r="L44" s="453">
        <v>127</v>
      </c>
      <c r="M44" s="453">
        <v>5</v>
      </c>
      <c r="N44" s="453">
        <v>14</v>
      </c>
      <c r="O44" s="453">
        <v>26</v>
      </c>
      <c r="P44" s="453">
        <v>5</v>
      </c>
      <c r="Q44" s="453">
        <v>62</v>
      </c>
      <c r="R44" s="453">
        <f t="shared" si="14"/>
        <v>453</v>
      </c>
      <c r="S44" s="453">
        <v>12</v>
      </c>
      <c r="T44" s="453">
        <v>73</v>
      </c>
      <c r="U44" s="453">
        <v>1007</v>
      </c>
      <c r="V44" s="453">
        <v>2106</v>
      </c>
      <c r="W44" s="453">
        <v>231</v>
      </c>
      <c r="X44" s="453">
        <v>688</v>
      </c>
      <c r="Y44" s="453">
        <v>21</v>
      </c>
      <c r="Z44" s="453">
        <v>22</v>
      </c>
      <c r="AA44" s="453">
        <v>80</v>
      </c>
      <c r="AB44" s="453">
        <v>220</v>
      </c>
      <c r="AC44" s="453">
        <v>141</v>
      </c>
      <c r="AD44" s="453">
        <v>491</v>
      </c>
      <c r="AE44" s="453">
        <v>24</v>
      </c>
      <c r="AF44" s="453">
        <v>55</v>
      </c>
      <c r="AG44" s="453">
        <v>390</v>
      </c>
      <c r="AH44" s="453">
        <v>231</v>
      </c>
      <c r="AI44" s="453">
        <v>624</v>
      </c>
      <c r="AJ44" s="453">
        <v>324</v>
      </c>
      <c r="AK44" s="453">
        <v>308</v>
      </c>
      <c r="AL44" s="453">
        <v>153</v>
      </c>
      <c r="AM44" s="453">
        <v>532</v>
      </c>
      <c r="AN44" s="453">
        <v>15</v>
      </c>
      <c r="AO44" s="453">
        <v>1</v>
      </c>
      <c r="AP44" s="454">
        <f t="shared" si="15"/>
        <v>8257</v>
      </c>
    </row>
    <row r="45" spans="1:42" s="216" customFormat="1" ht="21" customHeight="1" x14ac:dyDescent="0.35">
      <c r="A45" s="224"/>
      <c r="B45" s="215" t="s">
        <v>68</v>
      </c>
      <c r="C45" s="453">
        <v>42</v>
      </c>
      <c r="D45" s="453">
        <v>4</v>
      </c>
      <c r="E45" s="453">
        <v>67</v>
      </c>
      <c r="F45" s="453">
        <v>2</v>
      </c>
      <c r="G45" s="453">
        <v>20</v>
      </c>
      <c r="H45" s="453">
        <v>0</v>
      </c>
      <c r="I45" s="453">
        <v>16</v>
      </c>
      <c r="J45" s="453">
        <v>1</v>
      </c>
      <c r="K45" s="453">
        <v>30</v>
      </c>
      <c r="L45" s="453">
        <v>60</v>
      </c>
      <c r="M45" s="453">
        <v>2</v>
      </c>
      <c r="N45" s="453">
        <v>5</v>
      </c>
      <c r="O45" s="453">
        <v>11</v>
      </c>
      <c r="P45" s="453">
        <v>2</v>
      </c>
      <c r="Q45" s="453">
        <v>38</v>
      </c>
      <c r="R45" s="453">
        <f t="shared" si="14"/>
        <v>254</v>
      </c>
      <c r="S45" s="453">
        <v>3</v>
      </c>
      <c r="T45" s="453">
        <v>36</v>
      </c>
      <c r="U45" s="453">
        <v>520</v>
      </c>
      <c r="V45" s="453">
        <v>1269</v>
      </c>
      <c r="W45" s="453">
        <v>138</v>
      </c>
      <c r="X45" s="453">
        <v>534</v>
      </c>
      <c r="Y45" s="453">
        <v>14</v>
      </c>
      <c r="Z45" s="453">
        <v>10</v>
      </c>
      <c r="AA45" s="453">
        <v>66</v>
      </c>
      <c r="AB45" s="453">
        <v>152</v>
      </c>
      <c r="AC45" s="453">
        <v>123</v>
      </c>
      <c r="AD45" s="453">
        <v>317</v>
      </c>
      <c r="AE45" s="453">
        <v>10</v>
      </c>
      <c r="AF45" s="453">
        <v>54</v>
      </c>
      <c r="AG45" s="453">
        <v>271</v>
      </c>
      <c r="AH45" s="453">
        <v>223</v>
      </c>
      <c r="AI45" s="453">
        <v>428</v>
      </c>
      <c r="AJ45" s="453">
        <v>207</v>
      </c>
      <c r="AK45" s="453">
        <v>263</v>
      </c>
      <c r="AL45" s="453">
        <v>151</v>
      </c>
      <c r="AM45" s="453">
        <v>373</v>
      </c>
      <c r="AN45" s="453">
        <v>7</v>
      </c>
      <c r="AO45" s="453">
        <v>5</v>
      </c>
      <c r="AP45" s="454">
        <f t="shared" si="15"/>
        <v>5474</v>
      </c>
    </row>
    <row r="46" spans="1:42" s="216" customFormat="1" ht="21" customHeight="1" x14ac:dyDescent="0.35">
      <c r="A46" s="224"/>
      <c r="B46" s="215" t="s">
        <v>69</v>
      </c>
      <c r="C46" s="453">
        <v>39</v>
      </c>
      <c r="D46" s="453">
        <v>6</v>
      </c>
      <c r="E46" s="453">
        <v>45</v>
      </c>
      <c r="F46" s="453">
        <v>1</v>
      </c>
      <c r="G46" s="453">
        <v>9</v>
      </c>
      <c r="H46" s="453">
        <v>0</v>
      </c>
      <c r="I46" s="453">
        <v>10</v>
      </c>
      <c r="J46" s="453">
        <v>1</v>
      </c>
      <c r="K46" s="453">
        <v>26</v>
      </c>
      <c r="L46" s="453">
        <v>35</v>
      </c>
      <c r="M46" s="453">
        <v>0</v>
      </c>
      <c r="N46" s="453">
        <v>4</v>
      </c>
      <c r="O46" s="453">
        <v>6</v>
      </c>
      <c r="P46" s="453">
        <v>5</v>
      </c>
      <c r="Q46" s="453">
        <v>30</v>
      </c>
      <c r="R46" s="453">
        <f t="shared" si="14"/>
        <v>172</v>
      </c>
      <c r="S46" s="453">
        <v>0</v>
      </c>
      <c r="T46" s="453">
        <v>16</v>
      </c>
      <c r="U46" s="453">
        <v>326</v>
      </c>
      <c r="V46" s="453">
        <v>411</v>
      </c>
      <c r="W46" s="453">
        <v>69</v>
      </c>
      <c r="X46" s="453">
        <v>144</v>
      </c>
      <c r="Y46" s="453">
        <v>3</v>
      </c>
      <c r="Z46" s="453">
        <v>0</v>
      </c>
      <c r="AA46" s="453">
        <v>25</v>
      </c>
      <c r="AB46" s="453">
        <v>51</v>
      </c>
      <c r="AC46" s="453">
        <v>34</v>
      </c>
      <c r="AD46" s="453">
        <v>113</v>
      </c>
      <c r="AE46" s="453">
        <v>5</v>
      </c>
      <c r="AF46" s="453">
        <v>15</v>
      </c>
      <c r="AG46" s="453">
        <v>120</v>
      </c>
      <c r="AH46" s="453">
        <v>45</v>
      </c>
      <c r="AI46" s="453">
        <v>124</v>
      </c>
      <c r="AJ46" s="453">
        <v>54</v>
      </c>
      <c r="AK46" s="453">
        <v>84</v>
      </c>
      <c r="AL46" s="453">
        <v>54</v>
      </c>
      <c r="AM46" s="453">
        <v>105</v>
      </c>
      <c r="AN46" s="453">
        <v>5</v>
      </c>
      <c r="AO46" s="453">
        <v>0</v>
      </c>
      <c r="AP46" s="454">
        <f t="shared" si="15"/>
        <v>2020</v>
      </c>
    </row>
    <row r="47" spans="1:42" s="216" customFormat="1" ht="21" customHeight="1" x14ac:dyDescent="0.35">
      <c r="A47" s="224"/>
      <c r="B47" s="215" t="s">
        <v>70</v>
      </c>
      <c r="C47" s="453">
        <v>77</v>
      </c>
      <c r="D47" s="453">
        <v>3</v>
      </c>
      <c r="E47" s="453">
        <v>33</v>
      </c>
      <c r="F47" s="453">
        <v>6</v>
      </c>
      <c r="G47" s="453">
        <v>4</v>
      </c>
      <c r="H47" s="453">
        <v>0</v>
      </c>
      <c r="I47" s="453">
        <v>1</v>
      </c>
      <c r="J47" s="453">
        <v>0</v>
      </c>
      <c r="K47" s="453">
        <v>7</v>
      </c>
      <c r="L47" s="453">
        <v>12</v>
      </c>
      <c r="M47" s="453">
        <v>1</v>
      </c>
      <c r="N47" s="453">
        <v>0</v>
      </c>
      <c r="O47" s="453">
        <v>5</v>
      </c>
      <c r="P47" s="453">
        <v>3</v>
      </c>
      <c r="Q47" s="453">
        <v>14</v>
      </c>
      <c r="R47" s="453">
        <f t="shared" si="14"/>
        <v>86</v>
      </c>
      <c r="S47" s="453">
        <v>2</v>
      </c>
      <c r="T47" s="453">
        <v>12</v>
      </c>
      <c r="U47" s="453">
        <v>266</v>
      </c>
      <c r="V47" s="453">
        <v>438</v>
      </c>
      <c r="W47" s="453">
        <v>56</v>
      </c>
      <c r="X47" s="453">
        <v>190</v>
      </c>
      <c r="Y47" s="453">
        <v>3</v>
      </c>
      <c r="Z47" s="453">
        <v>0</v>
      </c>
      <c r="AA47" s="453">
        <v>12</v>
      </c>
      <c r="AB47" s="453">
        <v>60</v>
      </c>
      <c r="AC47" s="453">
        <v>23</v>
      </c>
      <c r="AD47" s="453">
        <v>85</v>
      </c>
      <c r="AE47" s="453">
        <v>1</v>
      </c>
      <c r="AF47" s="453">
        <v>19</v>
      </c>
      <c r="AG47" s="453">
        <v>102</v>
      </c>
      <c r="AH47" s="453">
        <v>75</v>
      </c>
      <c r="AI47" s="453">
        <v>151</v>
      </c>
      <c r="AJ47" s="453">
        <v>86</v>
      </c>
      <c r="AK47" s="453">
        <v>104</v>
      </c>
      <c r="AL47" s="453">
        <v>63</v>
      </c>
      <c r="AM47" s="453">
        <v>137</v>
      </c>
      <c r="AN47" s="453">
        <v>3</v>
      </c>
      <c r="AO47" s="453">
        <v>0</v>
      </c>
      <c r="AP47" s="454">
        <f t="shared" si="15"/>
        <v>2054</v>
      </c>
    </row>
    <row r="48" spans="1:42" s="216" customFormat="1" ht="21" customHeight="1" x14ac:dyDescent="0.35">
      <c r="A48" s="224"/>
      <c r="B48" s="215" t="s">
        <v>263</v>
      </c>
      <c r="C48" s="453">
        <v>94</v>
      </c>
      <c r="D48" s="453">
        <v>1</v>
      </c>
      <c r="E48" s="453">
        <v>160</v>
      </c>
      <c r="F48" s="453">
        <v>40</v>
      </c>
      <c r="G48" s="453">
        <v>38</v>
      </c>
      <c r="H48" s="453">
        <v>1</v>
      </c>
      <c r="I48" s="453">
        <v>16</v>
      </c>
      <c r="J48" s="453">
        <v>0</v>
      </c>
      <c r="K48" s="453">
        <v>55</v>
      </c>
      <c r="L48" s="453">
        <v>76</v>
      </c>
      <c r="M48" s="453">
        <v>3</v>
      </c>
      <c r="N48" s="453">
        <v>1</v>
      </c>
      <c r="O48" s="453">
        <v>18</v>
      </c>
      <c r="P48" s="453">
        <v>5</v>
      </c>
      <c r="Q48" s="453">
        <v>41</v>
      </c>
      <c r="R48" s="453">
        <f t="shared" si="14"/>
        <v>454</v>
      </c>
      <c r="S48" s="453">
        <v>4</v>
      </c>
      <c r="T48" s="453">
        <v>41</v>
      </c>
      <c r="U48" s="453">
        <v>568</v>
      </c>
      <c r="V48" s="453">
        <v>1352</v>
      </c>
      <c r="W48" s="453">
        <v>206</v>
      </c>
      <c r="X48" s="453">
        <v>599</v>
      </c>
      <c r="Y48" s="453">
        <v>12</v>
      </c>
      <c r="Z48" s="453">
        <v>7</v>
      </c>
      <c r="AA48" s="453">
        <v>45</v>
      </c>
      <c r="AB48" s="453">
        <v>184</v>
      </c>
      <c r="AC48" s="453">
        <v>98</v>
      </c>
      <c r="AD48" s="453">
        <v>296</v>
      </c>
      <c r="AE48" s="453">
        <v>5</v>
      </c>
      <c r="AF48" s="453">
        <v>54</v>
      </c>
      <c r="AG48" s="453">
        <v>304</v>
      </c>
      <c r="AH48" s="453">
        <v>146</v>
      </c>
      <c r="AI48" s="453">
        <v>427</v>
      </c>
      <c r="AJ48" s="453">
        <v>181</v>
      </c>
      <c r="AK48" s="453">
        <v>352</v>
      </c>
      <c r="AL48" s="453">
        <v>152</v>
      </c>
      <c r="AM48" s="453">
        <v>388</v>
      </c>
      <c r="AN48" s="453">
        <v>26</v>
      </c>
      <c r="AO48" s="453">
        <v>0</v>
      </c>
      <c r="AP48" s="454">
        <f t="shared" si="15"/>
        <v>5996</v>
      </c>
    </row>
    <row r="49" spans="1:42" s="216" customFormat="1" ht="21" customHeight="1" x14ac:dyDescent="0.35">
      <c r="A49" s="224"/>
      <c r="B49" s="215" t="s">
        <v>264</v>
      </c>
      <c r="C49" s="453">
        <v>19</v>
      </c>
      <c r="D49" s="453">
        <v>1</v>
      </c>
      <c r="E49" s="453">
        <v>39</v>
      </c>
      <c r="F49" s="453">
        <v>4</v>
      </c>
      <c r="G49" s="453">
        <v>10</v>
      </c>
      <c r="H49" s="453">
        <v>0</v>
      </c>
      <c r="I49" s="453">
        <v>2</v>
      </c>
      <c r="J49" s="453">
        <v>1</v>
      </c>
      <c r="K49" s="453">
        <v>12</v>
      </c>
      <c r="L49" s="453">
        <v>40</v>
      </c>
      <c r="M49" s="453">
        <v>1</v>
      </c>
      <c r="N49" s="453">
        <v>1</v>
      </c>
      <c r="O49" s="453">
        <v>0</v>
      </c>
      <c r="P49" s="453">
        <v>1</v>
      </c>
      <c r="Q49" s="453">
        <v>16</v>
      </c>
      <c r="R49" s="453">
        <f t="shared" si="14"/>
        <v>127</v>
      </c>
      <c r="S49" s="453">
        <v>1</v>
      </c>
      <c r="T49" s="453">
        <v>9</v>
      </c>
      <c r="U49" s="453">
        <v>417</v>
      </c>
      <c r="V49" s="453">
        <v>675</v>
      </c>
      <c r="W49" s="453">
        <v>79</v>
      </c>
      <c r="X49" s="453">
        <v>226</v>
      </c>
      <c r="Y49" s="453">
        <v>7</v>
      </c>
      <c r="Z49" s="453">
        <v>8</v>
      </c>
      <c r="AA49" s="453">
        <v>16</v>
      </c>
      <c r="AB49" s="453">
        <v>85</v>
      </c>
      <c r="AC49" s="453">
        <v>42</v>
      </c>
      <c r="AD49" s="453">
        <v>142</v>
      </c>
      <c r="AE49" s="453">
        <v>1</v>
      </c>
      <c r="AF49" s="453">
        <v>22</v>
      </c>
      <c r="AG49" s="453">
        <v>132</v>
      </c>
      <c r="AH49" s="453">
        <v>66</v>
      </c>
      <c r="AI49" s="453">
        <v>166</v>
      </c>
      <c r="AJ49" s="453">
        <v>93</v>
      </c>
      <c r="AK49" s="453">
        <v>113</v>
      </c>
      <c r="AL49" s="453">
        <v>76</v>
      </c>
      <c r="AM49" s="453">
        <v>201</v>
      </c>
      <c r="AN49" s="453">
        <v>2</v>
      </c>
      <c r="AO49" s="453">
        <v>0</v>
      </c>
      <c r="AP49" s="454">
        <f t="shared" si="15"/>
        <v>2726</v>
      </c>
    </row>
    <row r="50" spans="1:42" s="220" customFormat="1" ht="26.4" customHeight="1" x14ac:dyDescent="0.35">
      <c r="A50" s="218" t="s">
        <v>71</v>
      </c>
      <c r="B50" s="225"/>
      <c r="C50" s="457">
        <f t="shared" ref="C50:AP50" si="16">C51+C52+C53+C54</f>
        <v>422</v>
      </c>
      <c r="D50" s="457">
        <f t="shared" si="16"/>
        <v>26</v>
      </c>
      <c r="E50" s="457">
        <f t="shared" si="16"/>
        <v>540</v>
      </c>
      <c r="F50" s="457">
        <f t="shared" si="16"/>
        <v>42</v>
      </c>
      <c r="G50" s="457">
        <f t="shared" si="16"/>
        <v>122</v>
      </c>
      <c r="H50" s="457">
        <f t="shared" si="16"/>
        <v>0</v>
      </c>
      <c r="I50" s="457">
        <f t="shared" si="16"/>
        <v>45</v>
      </c>
      <c r="J50" s="457">
        <f t="shared" si="16"/>
        <v>16</v>
      </c>
      <c r="K50" s="457">
        <f t="shared" si="16"/>
        <v>152</v>
      </c>
      <c r="L50" s="457">
        <f t="shared" si="16"/>
        <v>435</v>
      </c>
      <c r="M50" s="457">
        <f t="shared" si="16"/>
        <v>29</v>
      </c>
      <c r="N50" s="457">
        <f t="shared" si="16"/>
        <v>33</v>
      </c>
      <c r="O50" s="457">
        <f t="shared" si="16"/>
        <v>98</v>
      </c>
      <c r="P50" s="457">
        <f t="shared" si="16"/>
        <v>32</v>
      </c>
      <c r="Q50" s="457">
        <f t="shared" si="16"/>
        <v>265</v>
      </c>
      <c r="R50" s="457">
        <f t="shared" si="16"/>
        <v>1809</v>
      </c>
      <c r="S50" s="457">
        <f t="shared" si="16"/>
        <v>40</v>
      </c>
      <c r="T50" s="457">
        <f t="shared" si="16"/>
        <v>153</v>
      </c>
      <c r="U50" s="457">
        <f t="shared" si="16"/>
        <v>3289</v>
      </c>
      <c r="V50" s="457">
        <f t="shared" si="16"/>
        <v>6430</v>
      </c>
      <c r="W50" s="457">
        <f t="shared" si="16"/>
        <v>860</v>
      </c>
      <c r="X50" s="457">
        <f t="shared" si="16"/>
        <v>2690</v>
      </c>
      <c r="Y50" s="457">
        <f t="shared" si="16"/>
        <v>112</v>
      </c>
      <c r="Z50" s="457">
        <f t="shared" si="16"/>
        <v>42</v>
      </c>
      <c r="AA50" s="457">
        <f t="shared" si="16"/>
        <v>308</v>
      </c>
      <c r="AB50" s="457">
        <f t="shared" si="16"/>
        <v>767</v>
      </c>
      <c r="AC50" s="457">
        <f t="shared" si="16"/>
        <v>631</v>
      </c>
      <c r="AD50" s="457">
        <f t="shared" si="16"/>
        <v>1779</v>
      </c>
      <c r="AE50" s="457">
        <f t="shared" si="16"/>
        <v>85</v>
      </c>
      <c r="AF50" s="457">
        <f t="shared" si="16"/>
        <v>260</v>
      </c>
      <c r="AG50" s="457">
        <f t="shared" si="16"/>
        <v>1354</v>
      </c>
      <c r="AH50" s="457">
        <f t="shared" si="16"/>
        <v>812</v>
      </c>
      <c r="AI50" s="457">
        <f t="shared" si="16"/>
        <v>1777</v>
      </c>
      <c r="AJ50" s="457">
        <f t="shared" si="16"/>
        <v>1061</v>
      </c>
      <c r="AK50" s="457">
        <f t="shared" si="16"/>
        <v>1067</v>
      </c>
      <c r="AL50" s="457">
        <f t="shared" si="16"/>
        <v>844</v>
      </c>
      <c r="AM50" s="457">
        <f t="shared" si="16"/>
        <v>1519</v>
      </c>
      <c r="AN50" s="457">
        <f t="shared" si="16"/>
        <v>61</v>
      </c>
      <c r="AO50" s="457">
        <f t="shared" si="16"/>
        <v>2</v>
      </c>
      <c r="AP50" s="458">
        <f t="shared" si="16"/>
        <v>28200</v>
      </c>
    </row>
    <row r="51" spans="1:42" s="216" customFormat="1" ht="21" customHeight="1" x14ac:dyDescent="0.35">
      <c r="A51" s="224"/>
      <c r="B51" s="215" t="s">
        <v>72</v>
      </c>
      <c r="C51" s="453">
        <v>75</v>
      </c>
      <c r="D51" s="453">
        <v>7</v>
      </c>
      <c r="E51" s="453">
        <v>61</v>
      </c>
      <c r="F51" s="453">
        <v>3</v>
      </c>
      <c r="G51" s="453">
        <v>5</v>
      </c>
      <c r="H51" s="453">
        <v>0</v>
      </c>
      <c r="I51" s="453">
        <v>14</v>
      </c>
      <c r="J51" s="453">
        <v>1</v>
      </c>
      <c r="K51" s="453">
        <v>24</v>
      </c>
      <c r="L51" s="453">
        <v>35</v>
      </c>
      <c r="M51" s="453">
        <v>1</v>
      </c>
      <c r="N51" s="453">
        <v>2</v>
      </c>
      <c r="O51" s="453">
        <v>8</v>
      </c>
      <c r="P51" s="453">
        <v>0</v>
      </c>
      <c r="Q51" s="453">
        <v>19</v>
      </c>
      <c r="R51" s="453">
        <f t="shared" ref="R51:R54" si="17">SUM(E51:Q51)</f>
        <v>173</v>
      </c>
      <c r="S51" s="453">
        <v>5</v>
      </c>
      <c r="T51" s="453">
        <v>26</v>
      </c>
      <c r="U51" s="453">
        <v>349</v>
      </c>
      <c r="V51" s="453">
        <v>544</v>
      </c>
      <c r="W51" s="453">
        <v>88</v>
      </c>
      <c r="X51" s="453">
        <v>216</v>
      </c>
      <c r="Y51" s="453">
        <v>8</v>
      </c>
      <c r="Z51" s="453">
        <v>2</v>
      </c>
      <c r="AA51" s="453">
        <v>24</v>
      </c>
      <c r="AB51" s="453">
        <v>66</v>
      </c>
      <c r="AC51" s="453">
        <v>39</v>
      </c>
      <c r="AD51" s="453">
        <v>161</v>
      </c>
      <c r="AE51" s="453">
        <v>6</v>
      </c>
      <c r="AF51" s="453">
        <v>24</v>
      </c>
      <c r="AG51" s="453">
        <v>154</v>
      </c>
      <c r="AH51" s="453">
        <v>112</v>
      </c>
      <c r="AI51" s="453">
        <v>176</v>
      </c>
      <c r="AJ51" s="453">
        <v>92</v>
      </c>
      <c r="AK51" s="453">
        <v>113</v>
      </c>
      <c r="AL51" s="453">
        <v>89</v>
      </c>
      <c r="AM51" s="453">
        <v>100</v>
      </c>
      <c r="AN51" s="453">
        <v>14</v>
      </c>
      <c r="AO51" s="453">
        <v>0</v>
      </c>
      <c r="AP51" s="454">
        <f>SUM(S51:AO51)+R51+C51+D51</f>
        <v>2663</v>
      </c>
    </row>
    <row r="52" spans="1:42" s="216" customFormat="1" ht="21" customHeight="1" x14ac:dyDescent="0.35">
      <c r="A52" s="224"/>
      <c r="B52" s="215" t="s">
        <v>71</v>
      </c>
      <c r="C52" s="453">
        <v>115</v>
      </c>
      <c r="D52" s="453">
        <v>12</v>
      </c>
      <c r="E52" s="453">
        <v>239</v>
      </c>
      <c r="F52" s="453">
        <v>17</v>
      </c>
      <c r="G52" s="453">
        <v>55</v>
      </c>
      <c r="H52" s="453">
        <v>0</v>
      </c>
      <c r="I52" s="453">
        <v>20</v>
      </c>
      <c r="J52" s="453">
        <v>11</v>
      </c>
      <c r="K52" s="453">
        <v>70</v>
      </c>
      <c r="L52" s="453">
        <v>249</v>
      </c>
      <c r="M52" s="453">
        <v>20</v>
      </c>
      <c r="N52" s="453">
        <v>17</v>
      </c>
      <c r="O52" s="453">
        <v>51</v>
      </c>
      <c r="P52" s="453">
        <v>20</v>
      </c>
      <c r="Q52" s="453">
        <v>127</v>
      </c>
      <c r="R52" s="453">
        <f t="shared" si="17"/>
        <v>896</v>
      </c>
      <c r="S52" s="453">
        <v>26</v>
      </c>
      <c r="T52" s="453">
        <v>77</v>
      </c>
      <c r="U52" s="453">
        <v>1601</v>
      </c>
      <c r="V52" s="453">
        <v>3700</v>
      </c>
      <c r="W52" s="453">
        <v>497</v>
      </c>
      <c r="X52" s="453">
        <v>1579</v>
      </c>
      <c r="Y52" s="453">
        <v>79</v>
      </c>
      <c r="Z52" s="453">
        <v>31</v>
      </c>
      <c r="AA52" s="453">
        <v>216</v>
      </c>
      <c r="AB52" s="453">
        <v>413</v>
      </c>
      <c r="AC52" s="453">
        <v>397</v>
      </c>
      <c r="AD52" s="453">
        <v>1047</v>
      </c>
      <c r="AE52" s="453">
        <v>74</v>
      </c>
      <c r="AF52" s="453">
        <v>155</v>
      </c>
      <c r="AG52" s="453">
        <v>712</v>
      </c>
      <c r="AH52" s="453">
        <v>391</v>
      </c>
      <c r="AI52" s="453">
        <v>1069</v>
      </c>
      <c r="AJ52" s="453">
        <v>621</v>
      </c>
      <c r="AK52" s="453">
        <v>613</v>
      </c>
      <c r="AL52" s="453">
        <v>472</v>
      </c>
      <c r="AM52" s="453">
        <v>907</v>
      </c>
      <c r="AN52" s="453">
        <v>12</v>
      </c>
      <c r="AO52" s="453">
        <v>1</v>
      </c>
      <c r="AP52" s="454">
        <f>SUM(S52:AO52)+R52+C52+D52</f>
        <v>15713</v>
      </c>
    </row>
    <row r="53" spans="1:42" s="216" customFormat="1" ht="21" customHeight="1" x14ac:dyDescent="0.35">
      <c r="A53" s="224"/>
      <c r="B53" s="215" t="s">
        <v>73</v>
      </c>
      <c r="C53" s="453">
        <v>156</v>
      </c>
      <c r="D53" s="453">
        <v>6</v>
      </c>
      <c r="E53" s="453">
        <v>201</v>
      </c>
      <c r="F53" s="453">
        <v>22</v>
      </c>
      <c r="G53" s="453">
        <v>58</v>
      </c>
      <c r="H53" s="453">
        <v>0</v>
      </c>
      <c r="I53" s="453">
        <v>10</v>
      </c>
      <c r="J53" s="453">
        <v>3</v>
      </c>
      <c r="K53" s="453">
        <v>50</v>
      </c>
      <c r="L53" s="453">
        <v>135</v>
      </c>
      <c r="M53" s="453">
        <v>5</v>
      </c>
      <c r="N53" s="453">
        <v>13</v>
      </c>
      <c r="O53" s="453">
        <v>35</v>
      </c>
      <c r="P53" s="453">
        <v>12</v>
      </c>
      <c r="Q53" s="453">
        <v>104</v>
      </c>
      <c r="R53" s="453">
        <f t="shared" si="17"/>
        <v>648</v>
      </c>
      <c r="S53" s="453">
        <v>8</v>
      </c>
      <c r="T53" s="453">
        <v>46</v>
      </c>
      <c r="U53" s="453">
        <v>1079</v>
      </c>
      <c r="V53" s="453">
        <v>1756</v>
      </c>
      <c r="W53" s="453">
        <v>209</v>
      </c>
      <c r="X53" s="453">
        <v>723</v>
      </c>
      <c r="Y53" s="453">
        <v>25</v>
      </c>
      <c r="Z53" s="453">
        <v>7</v>
      </c>
      <c r="AA53" s="453">
        <v>46</v>
      </c>
      <c r="AB53" s="453">
        <v>230</v>
      </c>
      <c r="AC53" s="453">
        <v>152</v>
      </c>
      <c r="AD53" s="453">
        <v>456</v>
      </c>
      <c r="AE53" s="453">
        <v>4</v>
      </c>
      <c r="AF53" s="453">
        <v>66</v>
      </c>
      <c r="AG53" s="453">
        <v>372</v>
      </c>
      <c r="AH53" s="453">
        <v>262</v>
      </c>
      <c r="AI53" s="453">
        <v>418</v>
      </c>
      <c r="AJ53" s="453">
        <v>301</v>
      </c>
      <c r="AK53" s="453">
        <v>275</v>
      </c>
      <c r="AL53" s="453">
        <v>232</v>
      </c>
      <c r="AM53" s="453">
        <v>437</v>
      </c>
      <c r="AN53" s="453">
        <v>29</v>
      </c>
      <c r="AO53" s="453">
        <v>1</v>
      </c>
      <c r="AP53" s="454">
        <f>SUM(S53:AO53)+R53+C53+D53</f>
        <v>7944</v>
      </c>
    </row>
    <row r="54" spans="1:42" s="216" customFormat="1" ht="21" customHeight="1" x14ac:dyDescent="0.35">
      <c r="A54" s="224"/>
      <c r="B54" s="215" t="s">
        <v>74</v>
      </c>
      <c r="C54" s="453">
        <v>76</v>
      </c>
      <c r="D54" s="453">
        <v>1</v>
      </c>
      <c r="E54" s="453">
        <v>39</v>
      </c>
      <c r="F54" s="453">
        <v>0</v>
      </c>
      <c r="G54" s="453">
        <v>4</v>
      </c>
      <c r="H54" s="453">
        <v>0</v>
      </c>
      <c r="I54" s="453">
        <v>1</v>
      </c>
      <c r="J54" s="453">
        <v>1</v>
      </c>
      <c r="K54" s="453">
        <v>8</v>
      </c>
      <c r="L54" s="453">
        <v>16</v>
      </c>
      <c r="M54" s="453">
        <v>3</v>
      </c>
      <c r="N54" s="453">
        <v>1</v>
      </c>
      <c r="O54" s="453">
        <v>4</v>
      </c>
      <c r="P54" s="453">
        <v>0</v>
      </c>
      <c r="Q54" s="453">
        <v>15</v>
      </c>
      <c r="R54" s="453">
        <f t="shared" si="17"/>
        <v>92</v>
      </c>
      <c r="S54" s="453">
        <v>1</v>
      </c>
      <c r="T54" s="453">
        <v>4</v>
      </c>
      <c r="U54" s="453">
        <v>260</v>
      </c>
      <c r="V54" s="453">
        <v>430</v>
      </c>
      <c r="W54" s="453">
        <v>66</v>
      </c>
      <c r="X54" s="453">
        <v>172</v>
      </c>
      <c r="Y54" s="453">
        <v>0</v>
      </c>
      <c r="Z54" s="453">
        <v>2</v>
      </c>
      <c r="AA54" s="453">
        <v>22</v>
      </c>
      <c r="AB54" s="453">
        <v>58</v>
      </c>
      <c r="AC54" s="453">
        <v>43</v>
      </c>
      <c r="AD54" s="453">
        <v>115</v>
      </c>
      <c r="AE54" s="453">
        <v>1</v>
      </c>
      <c r="AF54" s="453">
        <v>15</v>
      </c>
      <c r="AG54" s="453">
        <v>116</v>
      </c>
      <c r="AH54" s="453">
        <v>47</v>
      </c>
      <c r="AI54" s="453">
        <v>114</v>
      </c>
      <c r="AJ54" s="453">
        <v>47</v>
      </c>
      <c r="AK54" s="453">
        <v>66</v>
      </c>
      <c r="AL54" s="453">
        <v>51</v>
      </c>
      <c r="AM54" s="453">
        <v>75</v>
      </c>
      <c r="AN54" s="453">
        <v>6</v>
      </c>
      <c r="AO54" s="453">
        <v>0</v>
      </c>
      <c r="AP54" s="454">
        <f>SUM(S54:AO54)+R54+C54+D54</f>
        <v>1880</v>
      </c>
    </row>
    <row r="55" spans="1:42" s="220" customFormat="1" ht="26.4" customHeight="1" x14ac:dyDescent="0.35">
      <c r="A55" s="218" t="s">
        <v>75</v>
      </c>
      <c r="B55" s="225"/>
      <c r="C55" s="457">
        <f>SUM(C56:C60)</f>
        <v>247</v>
      </c>
      <c r="D55" s="457">
        <f t="shared" ref="D55:AP55" si="18">SUM(D56:D60)</f>
        <v>17</v>
      </c>
      <c r="E55" s="457">
        <f t="shared" si="18"/>
        <v>166</v>
      </c>
      <c r="F55" s="457">
        <f t="shared" si="18"/>
        <v>7</v>
      </c>
      <c r="G55" s="457">
        <f t="shared" si="18"/>
        <v>58</v>
      </c>
      <c r="H55" s="457">
        <f t="shared" si="18"/>
        <v>0</v>
      </c>
      <c r="I55" s="457">
        <f t="shared" si="18"/>
        <v>9</v>
      </c>
      <c r="J55" s="457">
        <f t="shared" si="18"/>
        <v>4</v>
      </c>
      <c r="K55" s="457">
        <f t="shared" si="18"/>
        <v>40</v>
      </c>
      <c r="L55" s="457">
        <f t="shared" si="18"/>
        <v>46</v>
      </c>
      <c r="M55" s="457">
        <f t="shared" si="18"/>
        <v>2</v>
      </c>
      <c r="N55" s="457">
        <f t="shared" si="18"/>
        <v>4</v>
      </c>
      <c r="O55" s="457">
        <f t="shared" si="18"/>
        <v>19</v>
      </c>
      <c r="P55" s="457">
        <f t="shared" si="18"/>
        <v>6</v>
      </c>
      <c r="Q55" s="457">
        <f t="shared" si="18"/>
        <v>32</v>
      </c>
      <c r="R55" s="457">
        <f t="shared" si="18"/>
        <v>393</v>
      </c>
      <c r="S55" s="457">
        <f t="shared" si="18"/>
        <v>12</v>
      </c>
      <c r="T55" s="457">
        <f t="shared" si="18"/>
        <v>79</v>
      </c>
      <c r="U55" s="457">
        <f t="shared" si="18"/>
        <v>858</v>
      </c>
      <c r="V55" s="457">
        <f t="shared" si="18"/>
        <v>1589</v>
      </c>
      <c r="W55" s="457">
        <f t="shared" si="18"/>
        <v>186</v>
      </c>
      <c r="X55" s="457">
        <f t="shared" si="18"/>
        <v>784</v>
      </c>
      <c r="Y55" s="457">
        <f t="shared" si="18"/>
        <v>16</v>
      </c>
      <c r="Z55" s="457">
        <f t="shared" si="18"/>
        <v>11</v>
      </c>
      <c r="AA55" s="457">
        <f t="shared" si="18"/>
        <v>25</v>
      </c>
      <c r="AB55" s="457">
        <f t="shared" si="18"/>
        <v>211</v>
      </c>
      <c r="AC55" s="457">
        <f t="shared" si="18"/>
        <v>138</v>
      </c>
      <c r="AD55" s="457">
        <f t="shared" si="18"/>
        <v>303</v>
      </c>
      <c r="AE55" s="457">
        <f t="shared" si="18"/>
        <v>11</v>
      </c>
      <c r="AF55" s="457">
        <f t="shared" si="18"/>
        <v>50</v>
      </c>
      <c r="AG55" s="457">
        <f t="shared" si="18"/>
        <v>345</v>
      </c>
      <c r="AH55" s="457">
        <f t="shared" si="18"/>
        <v>309</v>
      </c>
      <c r="AI55" s="457">
        <f t="shared" si="18"/>
        <v>555</v>
      </c>
      <c r="AJ55" s="457">
        <f t="shared" si="18"/>
        <v>240</v>
      </c>
      <c r="AK55" s="457">
        <f t="shared" si="18"/>
        <v>345</v>
      </c>
      <c r="AL55" s="457">
        <f t="shared" si="18"/>
        <v>241</v>
      </c>
      <c r="AM55" s="457">
        <f t="shared" si="18"/>
        <v>550</v>
      </c>
      <c r="AN55" s="457">
        <f t="shared" si="18"/>
        <v>24</v>
      </c>
      <c r="AO55" s="457">
        <f t="shared" si="18"/>
        <v>0</v>
      </c>
      <c r="AP55" s="458">
        <f t="shared" si="18"/>
        <v>7539</v>
      </c>
    </row>
    <row r="56" spans="1:42" s="216" customFormat="1" ht="21" customHeight="1" x14ac:dyDescent="0.35">
      <c r="A56" s="224"/>
      <c r="B56" s="215" t="s">
        <v>76</v>
      </c>
      <c r="C56" s="453">
        <v>17</v>
      </c>
      <c r="D56" s="453">
        <v>2</v>
      </c>
      <c r="E56" s="453">
        <v>28</v>
      </c>
      <c r="F56" s="453">
        <v>2</v>
      </c>
      <c r="G56" s="453">
        <v>5</v>
      </c>
      <c r="H56" s="453">
        <v>0</v>
      </c>
      <c r="I56" s="453">
        <v>2</v>
      </c>
      <c r="J56" s="453">
        <v>0</v>
      </c>
      <c r="K56" s="453">
        <v>6</v>
      </c>
      <c r="L56" s="453">
        <v>4</v>
      </c>
      <c r="M56" s="453">
        <v>0</v>
      </c>
      <c r="N56" s="453">
        <v>1</v>
      </c>
      <c r="O56" s="453">
        <v>1</v>
      </c>
      <c r="P56" s="453">
        <v>3</v>
      </c>
      <c r="Q56" s="453">
        <v>1</v>
      </c>
      <c r="R56" s="453">
        <f t="shared" ref="R56:R60" si="19">SUM(E56:Q56)</f>
        <v>53</v>
      </c>
      <c r="S56" s="453">
        <v>2</v>
      </c>
      <c r="T56" s="453">
        <v>13</v>
      </c>
      <c r="U56" s="453">
        <v>70</v>
      </c>
      <c r="V56" s="453">
        <v>361</v>
      </c>
      <c r="W56" s="453">
        <v>38</v>
      </c>
      <c r="X56" s="453">
        <v>132</v>
      </c>
      <c r="Y56" s="453">
        <v>4</v>
      </c>
      <c r="Z56" s="453">
        <v>3</v>
      </c>
      <c r="AA56" s="453">
        <v>4</v>
      </c>
      <c r="AB56" s="453">
        <v>33</v>
      </c>
      <c r="AC56" s="453">
        <v>22</v>
      </c>
      <c r="AD56" s="453">
        <v>43</v>
      </c>
      <c r="AE56" s="453">
        <v>0</v>
      </c>
      <c r="AF56" s="453">
        <v>11</v>
      </c>
      <c r="AG56" s="453">
        <v>64</v>
      </c>
      <c r="AH56" s="453">
        <v>75</v>
      </c>
      <c r="AI56" s="453">
        <v>120</v>
      </c>
      <c r="AJ56" s="453">
        <v>43</v>
      </c>
      <c r="AK56" s="453">
        <v>68</v>
      </c>
      <c r="AL56" s="453">
        <v>49</v>
      </c>
      <c r="AM56" s="453">
        <v>111</v>
      </c>
      <c r="AN56" s="453">
        <v>8</v>
      </c>
      <c r="AO56" s="453">
        <v>0</v>
      </c>
      <c r="AP56" s="454">
        <f>SUM(S56:AO56)+R56+C56+D56</f>
        <v>1346</v>
      </c>
    </row>
    <row r="57" spans="1:42" s="216" customFormat="1" ht="21" customHeight="1" x14ac:dyDescent="0.35">
      <c r="A57" s="224"/>
      <c r="B57" s="215" t="s">
        <v>77</v>
      </c>
      <c r="C57" s="453">
        <v>66</v>
      </c>
      <c r="D57" s="453">
        <v>3</v>
      </c>
      <c r="E57" s="453">
        <v>35</v>
      </c>
      <c r="F57" s="453">
        <v>3</v>
      </c>
      <c r="G57" s="453">
        <v>10</v>
      </c>
      <c r="H57" s="453">
        <v>0</v>
      </c>
      <c r="I57" s="453">
        <v>1</v>
      </c>
      <c r="J57" s="453">
        <v>0</v>
      </c>
      <c r="K57" s="453">
        <v>6</v>
      </c>
      <c r="L57" s="453">
        <v>12</v>
      </c>
      <c r="M57" s="453">
        <v>0</v>
      </c>
      <c r="N57" s="453">
        <v>1</v>
      </c>
      <c r="O57" s="453">
        <v>0</v>
      </c>
      <c r="P57" s="453">
        <v>0</v>
      </c>
      <c r="Q57" s="453">
        <v>5</v>
      </c>
      <c r="R57" s="453">
        <f t="shared" si="19"/>
        <v>73</v>
      </c>
      <c r="S57" s="453">
        <v>3</v>
      </c>
      <c r="T57" s="453">
        <v>11</v>
      </c>
      <c r="U57" s="453">
        <v>176</v>
      </c>
      <c r="V57" s="453">
        <v>267</v>
      </c>
      <c r="W57" s="453">
        <v>30</v>
      </c>
      <c r="X57" s="453">
        <v>132</v>
      </c>
      <c r="Y57" s="453">
        <v>3</v>
      </c>
      <c r="Z57" s="453">
        <v>1</v>
      </c>
      <c r="AA57" s="453">
        <v>2</v>
      </c>
      <c r="AB57" s="453">
        <v>35</v>
      </c>
      <c r="AC57" s="453">
        <v>17</v>
      </c>
      <c r="AD57" s="453">
        <v>46</v>
      </c>
      <c r="AE57" s="453">
        <v>1</v>
      </c>
      <c r="AF57" s="453">
        <v>9</v>
      </c>
      <c r="AG57" s="453">
        <v>56</v>
      </c>
      <c r="AH57" s="453">
        <v>40</v>
      </c>
      <c r="AI57" s="453">
        <v>97</v>
      </c>
      <c r="AJ57" s="453">
        <v>48</v>
      </c>
      <c r="AK57" s="453">
        <v>62</v>
      </c>
      <c r="AL57" s="453">
        <v>34</v>
      </c>
      <c r="AM57" s="453">
        <v>84</v>
      </c>
      <c r="AN57" s="453">
        <v>2</v>
      </c>
      <c r="AO57" s="453">
        <v>0</v>
      </c>
      <c r="AP57" s="454">
        <f>SUM(S57:AO57)+R57+C57+D57</f>
        <v>1298</v>
      </c>
    </row>
    <row r="58" spans="1:42" s="216" customFormat="1" ht="21" customHeight="1" x14ac:dyDescent="0.35">
      <c r="A58" s="224"/>
      <c r="B58" s="215" t="s">
        <v>78</v>
      </c>
      <c r="C58" s="453">
        <v>52</v>
      </c>
      <c r="D58" s="453">
        <v>3</v>
      </c>
      <c r="E58" s="453">
        <v>34</v>
      </c>
      <c r="F58" s="453">
        <v>1</v>
      </c>
      <c r="G58" s="453">
        <v>20</v>
      </c>
      <c r="H58" s="453">
        <v>0</v>
      </c>
      <c r="I58" s="453">
        <v>3</v>
      </c>
      <c r="J58" s="453">
        <v>4</v>
      </c>
      <c r="K58" s="453">
        <v>6</v>
      </c>
      <c r="L58" s="453">
        <v>12</v>
      </c>
      <c r="M58" s="453">
        <v>1</v>
      </c>
      <c r="N58" s="453">
        <v>2</v>
      </c>
      <c r="O58" s="453">
        <v>7</v>
      </c>
      <c r="P58" s="453">
        <v>0</v>
      </c>
      <c r="Q58" s="453">
        <v>15</v>
      </c>
      <c r="R58" s="453">
        <f t="shared" si="19"/>
        <v>105</v>
      </c>
      <c r="S58" s="453">
        <v>3</v>
      </c>
      <c r="T58" s="453">
        <v>19</v>
      </c>
      <c r="U58" s="453">
        <v>243</v>
      </c>
      <c r="V58" s="453">
        <v>369</v>
      </c>
      <c r="W58" s="453">
        <v>35</v>
      </c>
      <c r="X58" s="453">
        <v>229</v>
      </c>
      <c r="Y58" s="453">
        <v>4</v>
      </c>
      <c r="Z58" s="453">
        <v>5</v>
      </c>
      <c r="AA58" s="453">
        <v>9</v>
      </c>
      <c r="AB58" s="453">
        <v>50</v>
      </c>
      <c r="AC58" s="453">
        <v>49</v>
      </c>
      <c r="AD58" s="453">
        <v>76</v>
      </c>
      <c r="AE58" s="453">
        <v>7</v>
      </c>
      <c r="AF58" s="453">
        <v>17</v>
      </c>
      <c r="AG58" s="453">
        <v>80</v>
      </c>
      <c r="AH58" s="453">
        <v>66</v>
      </c>
      <c r="AI58" s="453">
        <v>114</v>
      </c>
      <c r="AJ58" s="453">
        <v>57</v>
      </c>
      <c r="AK58" s="453">
        <v>74</v>
      </c>
      <c r="AL58" s="453">
        <v>72</v>
      </c>
      <c r="AM58" s="453">
        <v>133</v>
      </c>
      <c r="AN58" s="453">
        <v>2</v>
      </c>
      <c r="AO58" s="453">
        <v>0</v>
      </c>
      <c r="AP58" s="454">
        <f>SUM(S58:AO58)+R58+C58+D58</f>
        <v>1873</v>
      </c>
    </row>
    <row r="59" spans="1:42" s="216" customFormat="1" ht="21" customHeight="1" x14ac:dyDescent="0.35">
      <c r="A59" s="224"/>
      <c r="B59" s="215" t="s">
        <v>79</v>
      </c>
      <c r="C59" s="453">
        <v>74</v>
      </c>
      <c r="D59" s="453">
        <v>6</v>
      </c>
      <c r="E59" s="453">
        <v>39</v>
      </c>
      <c r="F59" s="453">
        <v>1</v>
      </c>
      <c r="G59" s="453">
        <v>13</v>
      </c>
      <c r="H59" s="453">
        <v>0</v>
      </c>
      <c r="I59" s="453">
        <v>2</v>
      </c>
      <c r="J59" s="453">
        <v>0</v>
      </c>
      <c r="K59" s="453">
        <v>15</v>
      </c>
      <c r="L59" s="453">
        <v>15</v>
      </c>
      <c r="M59" s="453">
        <v>1</v>
      </c>
      <c r="N59" s="453">
        <v>0</v>
      </c>
      <c r="O59" s="453">
        <v>4</v>
      </c>
      <c r="P59" s="453">
        <v>2</v>
      </c>
      <c r="Q59" s="453">
        <v>7</v>
      </c>
      <c r="R59" s="453">
        <f t="shared" si="19"/>
        <v>99</v>
      </c>
      <c r="S59" s="453">
        <v>3</v>
      </c>
      <c r="T59" s="453">
        <v>21</v>
      </c>
      <c r="U59" s="453">
        <v>237</v>
      </c>
      <c r="V59" s="453">
        <v>377</v>
      </c>
      <c r="W59" s="453">
        <v>59</v>
      </c>
      <c r="X59" s="453">
        <v>188</v>
      </c>
      <c r="Y59" s="453">
        <v>5</v>
      </c>
      <c r="Z59" s="453">
        <v>2</v>
      </c>
      <c r="AA59" s="453">
        <v>8</v>
      </c>
      <c r="AB59" s="453">
        <v>50</v>
      </c>
      <c r="AC59" s="453">
        <v>34</v>
      </c>
      <c r="AD59" s="453">
        <v>95</v>
      </c>
      <c r="AE59" s="453">
        <v>2</v>
      </c>
      <c r="AF59" s="453">
        <v>8</v>
      </c>
      <c r="AG59" s="453">
        <v>96</v>
      </c>
      <c r="AH59" s="453">
        <v>91</v>
      </c>
      <c r="AI59" s="453">
        <v>122</v>
      </c>
      <c r="AJ59" s="453">
        <v>51</v>
      </c>
      <c r="AK59" s="453">
        <v>79</v>
      </c>
      <c r="AL59" s="453">
        <v>44</v>
      </c>
      <c r="AM59" s="453">
        <v>135</v>
      </c>
      <c r="AN59" s="453">
        <v>6</v>
      </c>
      <c r="AO59" s="453">
        <v>0</v>
      </c>
      <c r="AP59" s="454">
        <f>SUM(S59:AO59)+R59+C59+D59</f>
        <v>1892</v>
      </c>
    </row>
    <row r="60" spans="1:42" s="216" customFormat="1" ht="21" customHeight="1" x14ac:dyDescent="0.35">
      <c r="A60" s="224"/>
      <c r="B60" s="215" t="s">
        <v>80</v>
      </c>
      <c r="C60" s="453">
        <v>38</v>
      </c>
      <c r="D60" s="453">
        <v>3</v>
      </c>
      <c r="E60" s="453">
        <v>30</v>
      </c>
      <c r="F60" s="453">
        <v>0</v>
      </c>
      <c r="G60" s="453">
        <v>10</v>
      </c>
      <c r="H60" s="453">
        <v>0</v>
      </c>
      <c r="I60" s="453">
        <v>1</v>
      </c>
      <c r="J60" s="453">
        <v>0</v>
      </c>
      <c r="K60" s="453">
        <v>7</v>
      </c>
      <c r="L60" s="453">
        <v>3</v>
      </c>
      <c r="M60" s="453">
        <v>0</v>
      </c>
      <c r="N60" s="453">
        <v>0</v>
      </c>
      <c r="O60" s="453">
        <v>7</v>
      </c>
      <c r="P60" s="453">
        <v>1</v>
      </c>
      <c r="Q60" s="453">
        <v>4</v>
      </c>
      <c r="R60" s="453">
        <f t="shared" si="19"/>
        <v>63</v>
      </c>
      <c r="S60" s="453">
        <v>1</v>
      </c>
      <c r="T60" s="453">
        <v>15</v>
      </c>
      <c r="U60" s="453">
        <v>132</v>
      </c>
      <c r="V60" s="453">
        <v>215</v>
      </c>
      <c r="W60" s="453">
        <v>24</v>
      </c>
      <c r="X60" s="453">
        <v>103</v>
      </c>
      <c r="Y60" s="453">
        <v>0</v>
      </c>
      <c r="Z60" s="453">
        <v>0</v>
      </c>
      <c r="AA60" s="453">
        <v>2</v>
      </c>
      <c r="AB60" s="453">
        <v>43</v>
      </c>
      <c r="AC60" s="453">
        <v>16</v>
      </c>
      <c r="AD60" s="453">
        <v>43</v>
      </c>
      <c r="AE60" s="453">
        <v>1</v>
      </c>
      <c r="AF60" s="453">
        <v>5</v>
      </c>
      <c r="AG60" s="453">
        <v>49</v>
      </c>
      <c r="AH60" s="453">
        <v>37</v>
      </c>
      <c r="AI60" s="453">
        <v>102</v>
      </c>
      <c r="AJ60" s="453">
        <v>41</v>
      </c>
      <c r="AK60" s="453">
        <v>62</v>
      </c>
      <c r="AL60" s="453">
        <v>42</v>
      </c>
      <c r="AM60" s="453">
        <v>87</v>
      </c>
      <c r="AN60" s="453">
        <v>6</v>
      </c>
      <c r="AO60" s="453">
        <v>0</v>
      </c>
      <c r="AP60" s="454">
        <f>SUM(S60:AO60)+R60+C60+D60</f>
        <v>1130</v>
      </c>
    </row>
    <row r="61" spans="1:42" s="220" customFormat="1" ht="26.4" customHeight="1" x14ac:dyDescent="0.35">
      <c r="A61" s="218" t="s">
        <v>81</v>
      </c>
      <c r="B61" s="225"/>
      <c r="C61" s="457">
        <f>SUM(C62:C64)</f>
        <v>380</v>
      </c>
      <c r="D61" s="457">
        <f t="shared" ref="D61:AP61" si="20">SUM(D62:D64)</f>
        <v>20</v>
      </c>
      <c r="E61" s="457">
        <f t="shared" si="20"/>
        <v>254</v>
      </c>
      <c r="F61" s="457">
        <f t="shared" si="20"/>
        <v>9</v>
      </c>
      <c r="G61" s="457">
        <f t="shared" si="20"/>
        <v>68</v>
      </c>
      <c r="H61" s="457">
        <f t="shared" si="20"/>
        <v>0</v>
      </c>
      <c r="I61" s="457">
        <f t="shared" si="20"/>
        <v>25</v>
      </c>
      <c r="J61" s="457">
        <f t="shared" si="20"/>
        <v>4</v>
      </c>
      <c r="K61" s="457">
        <f t="shared" si="20"/>
        <v>70</v>
      </c>
      <c r="L61" s="457">
        <f t="shared" si="20"/>
        <v>136</v>
      </c>
      <c r="M61" s="457">
        <f t="shared" si="20"/>
        <v>6</v>
      </c>
      <c r="N61" s="457">
        <f t="shared" si="20"/>
        <v>16</v>
      </c>
      <c r="O61" s="457">
        <f t="shared" si="20"/>
        <v>27</v>
      </c>
      <c r="P61" s="457">
        <f t="shared" si="20"/>
        <v>15</v>
      </c>
      <c r="Q61" s="457">
        <f t="shared" si="20"/>
        <v>100</v>
      </c>
      <c r="R61" s="457">
        <f t="shared" si="20"/>
        <v>730</v>
      </c>
      <c r="S61" s="457">
        <f t="shared" si="20"/>
        <v>16</v>
      </c>
      <c r="T61" s="457">
        <f t="shared" si="20"/>
        <v>103</v>
      </c>
      <c r="U61" s="457">
        <f t="shared" si="20"/>
        <v>1558</v>
      </c>
      <c r="V61" s="457">
        <f t="shared" si="20"/>
        <v>2816</v>
      </c>
      <c r="W61" s="457">
        <f t="shared" si="20"/>
        <v>323</v>
      </c>
      <c r="X61" s="457">
        <f t="shared" si="20"/>
        <v>1157</v>
      </c>
      <c r="Y61" s="457">
        <f t="shared" si="20"/>
        <v>49</v>
      </c>
      <c r="Z61" s="457">
        <f t="shared" si="20"/>
        <v>17</v>
      </c>
      <c r="AA61" s="457">
        <f t="shared" si="20"/>
        <v>157</v>
      </c>
      <c r="AB61" s="457">
        <f t="shared" si="20"/>
        <v>364</v>
      </c>
      <c r="AC61" s="457">
        <f t="shared" si="20"/>
        <v>219</v>
      </c>
      <c r="AD61" s="457">
        <f t="shared" si="20"/>
        <v>707</v>
      </c>
      <c r="AE61" s="457">
        <f t="shared" si="20"/>
        <v>43</v>
      </c>
      <c r="AF61" s="457">
        <f t="shared" si="20"/>
        <v>128</v>
      </c>
      <c r="AG61" s="457">
        <f t="shared" si="20"/>
        <v>677</v>
      </c>
      <c r="AH61" s="457">
        <f t="shared" si="20"/>
        <v>457</v>
      </c>
      <c r="AI61" s="457">
        <f t="shared" si="20"/>
        <v>810</v>
      </c>
      <c r="AJ61" s="457">
        <f t="shared" si="20"/>
        <v>416</v>
      </c>
      <c r="AK61" s="457">
        <f t="shared" si="20"/>
        <v>536</v>
      </c>
      <c r="AL61" s="457">
        <f t="shared" si="20"/>
        <v>350</v>
      </c>
      <c r="AM61" s="457">
        <f t="shared" si="20"/>
        <v>1021</v>
      </c>
      <c r="AN61" s="457">
        <f t="shared" si="20"/>
        <v>30</v>
      </c>
      <c r="AO61" s="457">
        <f t="shared" si="20"/>
        <v>0</v>
      </c>
      <c r="AP61" s="458">
        <f t="shared" si="20"/>
        <v>13084</v>
      </c>
    </row>
    <row r="62" spans="1:42" s="216" customFormat="1" ht="21" customHeight="1" x14ac:dyDescent="0.35">
      <c r="A62" s="224"/>
      <c r="B62" s="215" t="s">
        <v>82</v>
      </c>
      <c r="C62" s="453">
        <v>148</v>
      </c>
      <c r="D62" s="453">
        <v>9</v>
      </c>
      <c r="E62" s="453">
        <v>74</v>
      </c>
      <c r="F62" s="453">
        <v>3</v>
      </c>
      <c r="G62" s="453">
        <v>18</v>
      </c>
      <c r="H62" s="453">
        <v>0</v>
      </c>
      <c r="I62" s="453">
        <v>2</v>
      </c>
      <c r="J62" s="453">
        <v>1</v>
      </c>
      <c r="K62" s="453">
        <v>16</v>
      </c>
      <c r="L62" s="453">
        <v>26</v>
      </c>
      <c r="M62" s="453">
        <v>2</v>
      </c>
      <c r="N62" s="453">
        <v>2</v>
      </c>
      <c r="O62" s="453">
        <v>5</v>
      </c>
      <c r="P62" s="453">
        <v>1</v>
      </c>
      <c r="Q62" s="453">
        <v>16</v>
      </c>
      <c r="R62" s="453">
        <f t="shared" ref="R62:R66" si="21">SUM(E62:Q62)</f>
        <v>166</v>
      </c>
      <c r="S62" s="453">
        <v>3</v>
      </c>
      <c r="T62" s="453">
        <v>29</v>
      </c>
      <c r="U62" s="453">
        <v>417</v>
      </c>
      <c r="V62" s="453">
        <v>600</v>
      </c>
      <c r="W62" s="453">
        <v>79</v>
      </c>
      <c r="X62" s="453">
        <v>321</v>
      </c>
      <c r="Y62" s="453">
        <v>3</v>
      </c>
      <c r="Z62" s="453">
        <v>2</v>
      </c>
      <c r="AA62" s="453">
        <v>16</v>
      </c>
      <c r="AB62" s="453">
        <v>76</v>
      </c>
      <c r="AC62" s="453">
        <v>39</v>
      </c>
      <c r="AD62" s="453">
        <v>121</v>
      </c>
      <c r="AE62" s="453">
        <v>0</v>
      </c>
      <c r="AF62" s="453">
        <v>28</v>
      </c>
      <c r="AG62" s="453">
        <v>132</v>
      </c>
      <c r="AH62" s="453">
        <v>94</v>
      </c>
      <c r="AI62" s="453">
        <v>174</v>
      </c>
      <c r="AJ62" s="453">
        <v>84</v>
      </c>
      <c r="AK62" s="453">
        <v>125</v>
      </c>
      <c r="AL62" s="453">
        <v>97</v>
      </c>
      <c r="AM62" s="453">
        <v>234</v>
      </c>
      <c r="AN62" s="453">
        <v>15</v>
      </c>
      <c r="AO62" s="453">
        <v>0</v>
      </c>
      <c r="AP62" s="454">
        <f>SUM(S62:AO62)+R62+C62+D62</f>
        <v>3012</v>
      </c>
    </row>
    <row r="63" spans="1:42" s="216" customFormat="1" ht="21" customHeight="1" x14ac:dyDescent="0.35">
      <c r="A63" s="224"/>
      <c r="B63" s="215" t="s">
        <v>81</v>
      </c>
      <c r="C63" s="453">
        <v>159</v>
      </c>
      <c r="D63" s="453">
        <v>5</v>
      </c>
      <c r="E63" s="453">
        <v>152</v>
      </c>
      <c r="F63" s="453">
        <v>6</v>
      </c>
      <c r="G63" s="453">
        <v>31</v>
      </c>
      <c r="H63" s="453">
        <v>0</v>
      </c>
      <c r="I63" s="453">
        <v>21</v>
      </c>
      <c r="J63" s="453">
        <v>3</v>
      </c>
      <c r="K63" s="453">
        <v>45</v>
      </c>
      <c r="L63" s="453">
        <v>90</v>
      </c>
      <c r="M63" s="453">
        <v>4</v>
      </c>
      <c r="N63" s="453">
        <v>13</v>
      </c>
      <c r="O63" s="453">
        <v>18</v>
      </c>
      <c r="P63" s="453">
        <v>14</v>
      </c>
      <c r="Q63" s="453">
        <v>75</v>
      </c>
      <c r="R63" s="453">
        <f t="shared" si="21"/>
        <v>472</v>
      </c>
      <c r="S63" s="453">
        <v>11</v>
      </c>
      <c r="T63" s="453">
        <v>58</v>
      </c>
      <c r="U63" s="453">
        <v>939</v>
      </c>
      <c r="V63" s="453">
        <v>1906</v>
      </c>
      <c r="W63" s="453">
        <v>205</v>
      </c>
      <c r="X63" s="453">
        <v>713</v>
      </c>
      <c r="Y63" s="453">
        <v>45</v>
      </c>
      <c r="Z63" s="453">
        <v>14</v>
      </c>
      <c r="AA63" s="453">
        <v>135</v>
      </c>
      <c r="AB63" s="453">
        <v>244</v>
      </c>
      <c r="AC63" s="453">
        <v>166</v>
      </c>
      <c r="AD63" s="453">
        <v>519</v>
      </c>
      <c r="AE63" s="453">
        <v>41</v>
      </c>
      <c r="AF63" s="453">
        <v>91</v>
      </c>
      <c r="AG63" s="453">
        <v>477</v>
      </c>
      <c r="AH63" s="453">
        <v>320</v>
      </c>
      <c r="AI63" s="453">
        <v>543</v>
      </c>
      <c r="AJ63" s="453">
        <v>299</v>
      </c>
      <c r="AK63" s="453">
        <v>345</v>
      </c>
      <c r="AL63" s="453">
        <v>216</v>
      </c>
      <c r="AM63" s="453">
        <v>673</v>
      </c>
      <c r="AN63" s="453">
        <v>11</v>
      </c>
      <c r="AO63" s="453">
        <v>0</v>
      </c>
      <c r="AP63" s="454">
        <f>SUM(S63:AO63)+R63+C63+D63</f>
        <v>8607</v>
      </c>
    </row>
    <row r="64" spans="1:42" s="216" customFormat="1" ht="21" customHeight="1" x14ac:dyDescent="0.35">
      <c r="A64" s="224"/>
      <c r="B64" s="215" t="s">
        <v>83</v>
      </c>
      <c r="C64" s="453">
        <v>73</v>
      </c>
      <c r="D64" s="453">
        <v>6</v>
      </c>
      <c r="E64" s="453">
        <v>28</v>
      </c>
      <c r="F64" s="453">
        <v>0</v>
      </c>
      <c r="G64" s="453">
        <v>19</v>
      </c>
      <c r="H64" s="453">
        <v>0</v>
      </c>
      <c r="I64" s="453">
        <v>2</v>
      </c>
      <c r="J64" s="453">
        <v>0</v>
      </c>
      <c r="K64" s="453">
        <v>9</v>
      </c>
      <c r="L64" s="453">
        <v>20</v>
      </c>
      <c r="M64" s="453">
        <v>0</v>
      </c>
      <c r="N64" s="453">
        <v>1</v>
      </c>
      <c r="O64" s="453">
        <v>4</v>
      </c>
      <c r="P64" s="453">
        <v>0</v>
      </c>
      <c r="Q64" s="453">
        <v>9</v>
      </c>
      <c r="R64" s="453">
        <f t="shared" si="21"/>
        <v>92</v>
      </c>
      <c r="S64" s="453">
        <v>2</v>
      </c>
      <c r="T64" s="453">
        <v>16</v>
      </c>
      <c r="U64" s="453">
        <v>202</v>
      </c>
      <c r="V64" s="453">
        <v>310</v>
      </c>
      <c r="W64" s="453">
        <v>39</v>
      </c>
      <c r="X64" s="453">
        <v>123</v>
      </c>
      <c r="Y64" s="453">
        <v>1</v>
      </c>
      <c r="Z64" s="453">
        <v>1</v>
      </c>
      <c r="AA64" s="453">
        <v>6</v>
      </c>
      <c r="AB64" s="453">
        <v>44</v>
      </c>
      <c r="AC64" s="453">
        <v>14</v>
      </c>
      <c r="AD64" s="453">
        <v>67</v>
      </c>
      <c r="AE64" s="453">
        <v>2</v>
      </c>
      <c r="AF64" s="453">
        <v>9</v>
      </c>
      <c r="AG64" s="453">
        <v>68</v>
      </c>
      <c r="AH64" s="453">
        <v>43</v>
      </c>
      <c r="AI64" s="453">
        <v>93</v>
      </c>
      <c r="AJ64" s="453">
        <v>33</v>
      </c>
      <c r="AK64" s="453">
        <v>66</v>
      </c>
      <c r="AL64" s="453">
        <v>37</v>
      </c>
      <c r="AM64" s="453">
        <v>114</v>
      </c>
      <c r="AN64" s="453">
        <v>4</v>
      </c>
      <c r="AO64" s="453">
        <v>0</v>
      </c>
      <c r="AP64" s="454">
        <f>SUM(S64:AO64)+R64+C64+D64</f>
        <v>1465</v>
      </c>
    </row>
    <row r="65" spans="1:42" s="216" customFormat="1" ht="42" customHeight="1" x14ac:dyDescent="0.35">
      <c r="A65" s="554" t="s">
        <v>252</v>
      </c>
      <c r="B65" s="531"/>
      <c r="C65" s="457">
        <v>11</v>
      </c>
      <c r="D65" s="457">
        <v>0</v>
      </c>
      <c r="E65" s="457">
        <v>1</v>
      </c>
      <c r="F65" s="457">
        <v>0</v>
      </c>
      <c r="G65" s="457">
        <v>0</v>
      </c>
      <c r="H65" s="457">
        <v>0</v>
      </c>
      <c r="I65" s="457">
        <v>2</v>
      </c>
      <c r="J65" s="457">
        <v>1</v>
      </c>
      <c r="K65" s="457">
        <v>0</v>
      </c>
      <c r="L65" s="457">
        <v>3</v>
      </c>
      <c r="M65" s="457">
        <v>2</v>
      </c>
      <c r="N65" s="457">
        <v>0</v>
      </c>
      <c r="O65" s="457">
        <v>2</v>
      </c>
      <c r="P65" s="457">
        <v>0</v>
      </c>
      <c r="Q65" s="457">
        <v>3</v>
      </c>
      <c r="R65" s="457">
        <f t="shared" si="21"/>
        <v>14</v>
      </c>
      <c r="S65" s="457">
        <v>0</v>
      </c>
      <c r="T65" s="457">
        <v>4</v>
      </c>
      <c r="U65" s="457">
        <v>21</v>
      </c>
      <c r="V65" s="457">
        <v>301</v>
      </c>
      <c r="W65" s="457">
        <v>21</v>
      </c>
      <c r="X65" s="457">
        <v>2</v>
      </c>
      <c r="Y65" s="457">
        <v>12</v>
      </c>
      <c r="Z65" s="457">
        <v>3</v>
      </c>
      <c r="AA65" s="457">
        <v>33</v>
      </c>
      <c r="AB65" s="457">
        <v>18</v>
      </c>
      <c r="AC65" s="457">
        <v>8</v>
      </c>
      <c r="AD65" s="457">
        <v>49</v>
      </c>
      <c r="AE65" s="457">
        <v>9</v>
      </c>
      <c r="AF65" s="457">
        <v>16</v>
      </c>
      <c r="AG65" s="457">
        <v>64</v>
      </c>
      <c r="AH65" s="457">
        <v>0</v>
      </c>
      <c r="AI65" s="457">
        <v>10</v>
      </c>
      <c r="AJ65" s="457">
        <v>0</v>
      </c>
      <c r="AK65" s="457">
        <v>2</v>
      </c>
      <c r="AL65" s="457">
        <v>12</v>
      </c>
      <c r="AM65" s="457">
        <v>21</v>
      </c>
      <c r="AN65" s="457">
        <v>18</v>
      </c>
      <c r="AO65" s="457">
        <v>1</v>
      </c>
      <c r="AP65" s="458">
        <f>SUM(S65:AO65)+R65+C65+D65</f>
        <v>650</v>
      </c>
    </row>
    <row r="66" spans="1:42" s="216" customFormat="1" ht="38.25" customHeight="1" x14ac:dyDescent="0.35">
      <c r="A66" s="554" t="s">
        <v>260</v>
      </c>
      <c r="B66" s="531"/>
      <c r="C66" s="457">
        <v>61</v>
      </c>
      <c r="D66" s="457">
        <v>1</v>
      </c>
      <c r="E66" s="457">
        <v>48</v>
      </c>
      <c r="F66" s="457">
        <v>8</v>
      </c>
      <c r="G66" s="457">
        <v>24</v>
      </c>
      <c r="H66" s="457">
        <v>0</v>
      </c>
      <c r="I66" s="457">
        <v>5</v>
      </c>
      <c r="J66" s="457">
        <v>1</v>
      </c>
      <c r="K66" s="457">
        <v>19</v>
      </c>
      <c r="L66" s="457">
        <v>43</v>
      </c>
      <c r="M66" s="457">
        <v>1</v>
      </c>
      <c r="N66" s="457">
        <v>3</v>
      </c>
      <c r="O66" s="457">
        <v>9</v>
      </c>
      <c r="P66" s="457">
        <v>3</v>
      </c>
      <c r="Q66" s="457">
        <v>46</v>
      </c>
      <c r="R66" s="457">
        <f t="shared" si="21"/>
        <v>210</v>
      </c>
      <c r="S66" s="457">
        <v>5</v>
      </c>
      <c r="T66" s="457">
        <v>16</v>
      </c>
      <c r="U66" s="457">
        <v>257</v>
      </c>
      <c r="V66" s="457">
        <v>546</v>
      </c>
      <c r="W66" s="457">
        <v>76</v>
      </c>
      <c r="X66" s="457">
        <v>184</v>
      </c>
      <c r="Y66" s="457">
        <v>9</v>
      </c>
      <c r="Z66" s="457">
        <v>3</v>
      </c>
      <c r="AA66" s="457">
        <v>7</v>
      </c>
      <c r="AB66" s="457">
        <v>67</v>
      </c>
      <c r="AC66" s="457">
        <v>18</v>
      </c>
      <c r="AD66" s="457">
        <v>108</v>
      </c>
      <c r="AE66" s="457">
        <v>3</v>
      </c>
      <c r="AF66" s="457">
        <v>17</v>
      </c>
      <c r="AG66" s="457">
        <v>89</v>
      </c>
      <c r="AH66" s="457">
        <v>99</v>
      </c>
      <c r="AI66" s="457">
        <v>81</v>
      </c>
      <c r="AJ66" s="457">
        <v>85</v>
      </c>
      <c r="AK66" s="457">
        <v>74</v>
      </c>
      <c r="AL66" s="457">
        <v>64</v>
      </c>
      <c r="AM66" s="457">
        <v>156</v>
      </c>
      <c r="AN66" s="457">
        <v>18</v>
      </c>
      <c r="AO66" s="457">
        <v>1</v>
      </c>
      <c r="AP66" s="458">
        <f>SUM(S66:AO66)+R66+C66+D66</f>
        <v>2255</v>
      </c>
    </row>
    <row r="67" spans="1:42" s="216" customFormat="1" ht="9" customHeight="1" x14ac:dyDescent="0.35">
      <c r="A67" s="352"/>
      <c r="B67" s="353"/>
      <c r="C67" s="459"/>
      <c r="D67" s="459"/>
      <c r="E67" s="459"/>
      <c r="F67" s="459"/>
      <c r="G67" s="459"/>
      <c r="H67" s="459"/>
      <c r="I67" s="459"/>
      <c r="J67" s="459"/>
      <c r="K67" s="459"/>
      <c r="L67" s="459"/>
      <c r="M67" s="459"/>
      <c r="N67" s="459"/>
      <c r="O67" s="459"/>
      <c r="P67" s="459"/>
      <c r="Q67" s="459"/>
      <c r="R67" s="459"/>
      <c r="S67" s="459"/>
      <c r="T67" s="459"/>
      <c r="U67" s="459"/>
      <c r="V67" s="459"/>
      <c r="W67" s="459"/>
      <c r="X67" s="459"/>
      <c r="Y67" s="459"/>
      <c r="Z67" s="459"/>
      <c r="AA67" s="459"/>
      <c r="AB67" s="459"/>
      <c r="AC67" s="459"/>
      <c r="AD67" s="459"/>
      <c r="AE67" s="459"/>
      <c r="AF67" s="459"/>
      <c r="AG67" s="459"/>
      <c r="AH67" s="459"/>
      <c r="AI67" s="459"/>
      <c r="AJ67" s="459"/>
      <c r="AK67" s="459"/>
      <c r="AL67" s="459"/>
      <c r="AM67" s="459"/>
      <c r="AN67" s="459"/>
      <c r="AO67" s="459"/>
      <c r="AP67" s="460"/>
    </row>
    <row r="68" spans="1:42" s="230" customFormat="1" ht="36" customHeight="1" thickBot="1" x14ac:dyDescent="0.3">
      <c r="A68" s="226" t="s">
        <v>84</v>
      </c>
      <c r="B68" s="227"/>
      <c r="C68" s="228">
        <f t="shared" ref="C68:AP68" si="22">C8+C10+C39</f>
        <v>5335</v>
      </c>
      <c r="D68" s="228">
        <f t="shared" si="22"/>
        <v>117</v>
      </c>
      <c r="E68" s="228">
        <f t="shared" si="22"/>
        <v>5276</v>
      </c>
      <c r="F68" s="228">
        <f t="shared" si="22"/>
        <v>880</v>
      </c>
      <c r="G68" s="228">
        <f t="shared" si="22"/>
        <v>1470</v>
      </c>
      <c r="H68" s="228">
        <f t="shared" si="22"/>
        <v>11</v>
      </c>
      <c r="I68" s="228">
        <f t="shared" si="22"/>
        <v>577</v>
      </c>
      <c r="J68" s="228">
        <f t="shared" si="22"/>
        <v>150</v>
      </c>
      <c r="K68" s="228">
        <f t="shared" si="22"/>
        <v>1554</v>
      </c>
      <c r="L68" s="228">
        <f t="shared" si="22"/>
        <v>3407</v>
      </c>
      <c r="M68" s="228">
        <f t="shared" si="22"/>
        <v>210</v>
      </c>
      <c r="N68" s="228">
        <f t="shared" si="22"/>
        <v>276</v>
      </c>
      <c r="O68" s="228">
        <f t="shared" si="22"/>
        <v>826</v>
      </c>
      <c r="P68" s="228">
        <f t="shared" si="22"/>
        <v>321</v>
      </c>
      <c r="Q68" s="228">
        <f t="shared" si="22"/>
        <v>2461</v>
      </c>
      <c r="R68" s="228">
        <f t="shared" si="22"/>
        <v>17419</v>
      </c>
      <c r="S68" s="228">
        <f t="shared" si="22"/>
        <v>274</v>
      </c>
      <c r="T68" s="228">
        <f t="shared" si="22"/>
        <v>1582</v>
      </c>
      <c r="U68" s="228">
        <f t="shared" si="22"/>
        <v>31095</v>
      </c>
      <c r="V68" s="228">
        <f t="shared" si="22"/>
        <v>69286</v>
      </c>
      <c r="W68" s="228">
        <f t="shared" si="22"/>
        <v>11431</v>
      </c>
      <c r="X68" s="228">
        <f t="shared" si="22"/>
        <v>28510</v>
      </c>
      <c r="Y68" s="228">
        <f t="shared" si="22"/>
        <v>1412</v>
      </c>
      <c r="Z68" s="228">
        <f t="shared" si="22"/>
        <v>449</v>
      </c>
      <c r="AA68" s="228">
        <f t="shared" si="22"/>
        <v>6231</v>
      </c>
      <c r="AB68" s="228">
        <f t="shared" si="22"/>
        <v>10026</v>
      </c>
      <c r="AC68" s="228">
        <f t="shared" si="22"/>
        <v>7365</v>
      </c>
      <c r="AD68" s="228">
        <f t="shared" si="22"/>
        <v>19761</v>
      </c>
      <c r="AE68" s="228">
        <f t="shared" si="22"/>
        <v>727</v>
      </c>
      <c r="AF68" s="228">
        <f t="shared" si="22"/>
        <v>3736</v>
      </c>
      <c r="AG68" s="228">
        <f t="shared" si="22"/>
        <v>16912</v>
      </c>
      <c r="AH68" s="228">
        <f t="shared" si="22"/>
        <v>6949</v>
      </c>
      <c r="AI68" s="228">
        <f t="shared" si="22"/>
        <v>16595</v>
      </c>
      <c r="AJ68" s="228">
        <f t="shared" si="22"/>
        <v>9747</v>
      </c>
      <c r="AK68" s="228">
        <f t="shared" si="22"/>
        <v>11678</v>
      </c>
      <c r="AL68" s="228">
        <f t="shared" si="22"/>
        <v>8287</v>
      </c>
      <c r="AM68" s="228">
        <f t="shared" si="22"/>
        <v>15926</v>
      </c>
      <c r="AN68" s="228">
        <f t="shared" si="22"/>
        <v>4157</v>
      </c>
      <c r="AO68" s="228">
        <f t="shared" si="22"/>
        <v>347</v>
      </c>
      <c r="AP68" s="229">
        <f t="shared" si="22"/>
        <v>305354</v>
      </c>
    </row>
    <row r="69" spans="1:42" s="354" customFormat="1" ht="18" customHeight="1" x14ac:dyDescent="0.3">
      <c r="A69" s="370" t="s">
        <v>253</v>
      </c>
    </row>
    <row r="70" spans="1:42" s="203" customFormat="1" ht="15" x14ac:dyDescent="0.25">
      <c r="C70" s="208"/>
    </row>
    <row r="71" spans="1:42" s="203" customFormat="1" ht="10.95" customHeight="1" x14ac:dyDescent="0.25">
      <c r="C71" s="208"/>
    </row>
    <row r="72" spans="1:42" s="203" customFormat="1" ht="10.95" customHeight="1" x14ac:dyDescent="0.25">
      <c r="C72" s="208"/>
    </row>
    <row r="73" spans="1:42" s="203" customFormat="1" ht="15" x14ac:dyDescent="0.25">
      <c r="C73" s="208"/>
    </row>
    <row r="74" spans="1:42" s="203" customFormat="1" ht="15" x14ac:dyDescent="0.25"/>
    <row r="75" spans="1:42" s="203" customFormat="1" ht="15" x14ac:dyDescent="0.25"/>
    <row r="76" spans="1:42" s="203" customFormat="1" ht="15" x14ac:dyDescent="0.25"/>
    <row r="77" spans="1:42" s="203" customFormat="1" ht="15" x14ac:dyDescent="0.25"/>
    <row r="78" spans="1:42" s="203" customFormat="1" ht="15" x14ac:dyDescent="0.25"/>
    <row r="79" spans="1:42" s="203" customFormat="1" ht="15" x14ac:dyDescent="0.25"/>
    <row r="80" spans="1:42" s="203" customFormat="1" ht="15" x14ac:dyDescent="0.25"/>
    <row r="81" s="203" customFormat="1" ht="15" x14ac:dyDescent="0.25"/>
    <row r="82" s="203" customFormat="1" ht="15" x14ac:dyDescent="0.25"/>
    <row r="83" s="203" customFormat="1" ht="15" x14ac:dyDescent="0.25"/>
    <row r="84" s="203" customFormat="1" ht="15" x14ac:dyDescent="0.25"/>
    <row r="85" s="203" customFormat="1" ht="15" x14ac:dyDescent="0.25"/>
    <row r="86" s="203" customFormat="1" ht="15" x14ac:dyDescent="0.25"/>
    <row r="87" s="203" customFormat="1" ht="15" x14ac:dyDescent="0.25"/>
    <row r="88" s="203" customFormat="1" ht="15" x14ac:dyDescent="0.25"/>
    <row r="89" s="203" customFormat="1" ht="15" x14ac:dyDescent="0.25"/>
    <row r="90" s="203" customFormat="1" ht="15" x14ac:dyDescent="0.25"/>
    <row r="91" s="203" customFormat="1" ht="15" x14ac:dyDescent="0.25"/>
    <row r="92" s="203" customFormat="1" ht="15" x14ac:dyDescent="0.25"/>
    <row r="93" s="203" customFormat="1" ht="15" x14ac:dyDescent="0.25"/>
    <row r="94" s="203" customFormat="1" ht="15" x14ac:dyDescent="0.25"/>
    <row r="95" s="203" customFormat="1" ht="15" x14ac:dyDescent="0.25"/>
    <row r="96" s="203" customFormat="1" ht="15" x14ac:dyDescent="0.25"/>
    <row r="97" s="203" customFormat="1" ht="15" x14ac:dyDescent="0.25"/>
    <row r="98" s="203" customFormat="1" ht="15" x14ac:dyDescent="0.25"/>
    <row r="99" s="203" customFormat="1" ht="15" x14ac:dyDescent="0.25"/>
    <row r="100" s="203" customFormat="1" ht="15" x14ac:dyDescent="0.25"/>
    <row r="101" s="203" customFormat="1" ht="15" x14ac:dyDescent="0.25"/>
    <row r="102" s="203" customFormat="1" ht="15" x14ac:dyDescent="0.25"/>
    <row r="103" s="203" customFormat="1" ht="15" x14ac:dyDescent="0.25"/>
    <row r="104" s="203" customFormat="1" ht="15" x14ac:dyDescent="0.25"/>
    <row r="105" s="203" customFormat="1" ht="15" x14ac:dyDescent="0.25"/>
    <row r="106" s="203" customFormat="1" ht="15" x14ac:dyDescent="0.25"/>
    <row r="107" s="203" customFormat="1" ht="15" x14ac:dyDescent="0.25"/>
    <row r="108" s="203" customFormat="1" ht="15" x14ac:dyDescent="0.25"/>
    <row r="109" s="203" customFormat="1" ht="15" x14ac:dyDescent="0.25"/>
    <row r="110" s="203" customFormat="1" ht="15" x14ac:dyDescent="0.25"/>
    <row r="111" s="203" customFormat="1" ht="15" x14ac:dyDescent="0.25"/>
    <row r="112" s="203" customFormat="1" ht="15" x14ac:dyDescent="0.25"/>
    <row r="113" s="203" customFormat="1" ht="15" x14ac:dyDescent="0.25"/>
    <row r="114" s="203" customFormat="1" ht="15" x14ac:dyDescent="0.25"/>
    <row r="115" s="203" customFormat="1" ht="15" x14ac:dyDescent="0.25"/>
    <row r="116" s="203" customFormat="1" ht="15" x14ac:dyDescent="0.25"/>
    <row r="117" s="203" customFormat="1" ht="15" x14ac:dyDescent="0.25"/>
    <row r="118" s="203" customFormat="1" ht="15" x14ac:dyDescent="0.25"/>
    <row r="119" s="203" customFormat="1" ht="15" x14ac:dyDescent="0.25"/>
    <row r="120" s="203" customFormat="1" ht="15" x14ac:dyDescent="0.25"/>
    <row r="121" s="203" customFormat="1" ht="15" x14ac:dyDescent="0.25"/>
    <row r="122" s="203" customFormat="1" ht="15" x14ac:dyDescent="0.25"/>
    <row r="123" s="203" customFormat="1" ht="15" x14ac:dyDescent="0.25"/>
    <row r="124" s="203" customFormat="1" ht="15" x14ac:dyDescent="0.25"/>
    <row r="125" s="203" customFormat="1" ht="15" x14ac:dyDescent="0.25"/>
    <row r="126" s="203" customFormat="1" ht="15" x14ac:dyDescent="0.25"/>
    <row r="127" s="203" customFormat="1" ht="15" x14ac:dyDescent="0.25"/>
    <row r="128" s="203" customFormat="1" ht="15" x14ac:dyDescent="0.25"/>
    <row r="129" spans="1:2" s="203" customFormat="1" ht="15" x14ac:dyDescent="0.25"/>
    <row r="130" spans="1:2" s="203" customFormat="1" ht="15" x14ac:dyDescent="0.25"/>
    <row r="131" spans="1:2" s="203" customFormat="1" ht="15" x14ac:dyDescent="0.25"/>
    <row r="132" spans="1:2" s="203" customFormat="1" ht="15" x14ac:dyDescent="0.25"/>
    <row r="133" spans="1:2" s="203" customFormat="1" x14ac:dyDescent="0.3">
      <c r="A133" s="231"/>
      <c r="B133" s="231"/>
    </row>
    <row r="134" spans="1:2" s="203" customFormat="1" x14ac:dyDescent="0.3">
      <c r="A134" s="231"/>
      <c r="B134" s="231"/>
    </row>
    <row r="135" spans="1:2" s="203" customFormat="1" x14ac:dyDescent="0.3">
      <c r="A135" s="231"/>
      <c r="B135" s="231"/>
    </row>
    <row r="136" spans="1:2" s="203" customFormat="1" x14ac:dyDescent="0.3">
      <c r="A136" s="231"/>
      <c r="B136" s="231"/>
    </row>
    <row r="137" spans="1:2" s="203" customFormat="1" x14ac:dyDescent="0.3">
      <c r="A137" s="231"/>
      <c r="B137" s="231"/>
    </row>
    <row r="138" spans="1:2" s="203" customFormat="1" x14ac:dyDescent="0.3">
      <c r="A138" s="231"/>
      <c r="B138" s="231"/>
    </row>
    <row r="139" spans="1:2" s="203" customFormat="1" x14ac:dyDescent="0.3">
      <c r="A139" s="231"/>
      <c r="B139" s="231"/>
    </row>
    <row r="140" spans="1:2" s="203" customFormat="1" x14ac:dyDescent="0.3">
      <c r="A140" s="231"/>
      <c r="B140" s="231"/>
    </row>
    <row r="141" spans="1:2" s="203" customFormat="1" x14ac:dyDescent="0.3">
      <c r="A141" s="231"/>
      <c r="B141" s="231"/>
    </row>
    <row r="142" spans="1:2" s="203" customFormat="1" x14ac:dyDescent="0.3">
      <c r="A142" s="231"/>
      <c r="B142" s="231"/>
    </row>
    <row r="143" spans="1:2" s="203" customFormat="1" x14ac:dyDescent="0.3">
      <c r="A143" s="231"/>
      <c r="B143" s="231"/>
    </row>
    <row r="144" spans="1:2" s="203" customFormat="1" x14ac:dyDescent="0.3">
      <c r="A144" s="231"/>
      <c r="B144" s="231"/>
    </row>
    <row r="145" spans="1:2" s="203" customFormat="1" x14ac:dyDescent="0.3">
      <c r="A145" s="231"/>
      <c r="B145" s="231"/>
    </row>
    <row r="146" spans="1:2" s="203" customFormat="1" x14ac:dyDescent="0.3">
      <c r="A146" s="231"/>
      <c r="B146" s="231"/>
    </row>
    <row r="147" spans="1:2" s="203" customFormat="1" x14ac:dyDescent="0.3">
      <c r="A147" s="231"/>
      <c r="B147" s="231"/>
    </row>
  </sheetData>
  <mergeCells count="6">
    <mergeCell ref="A1:U1"/>
    <mergeCell ref="A6:B7"/>
    <mergeCell ref="A38:B38"/>
    <mergeCell ref="A65:B65"/>
    <mergeCell ref="A66:B66"/>
    <mergeCell ref="A39:B39"/>
  </mergeCells>
  <printOptions horizontalCentered="1"/>
  <pageMargins left="0.39370078740157483" right="0.39370078740157483" top="0.82677165354330717" bottom="0.70866141732283472" header="0.51181102362204722" footer="0.51181102362204722"/>
  <pageSetup paperSize="9" scale="42" fitToWidth="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35</vt:i4>
      </vt:variant>
      <vt:variant>
        <vt:lpstr>Benoemde bereiken</vt:lpstr>
      </vt:variant>
      <vt:variant>
        <vt:i4>29</vt:i4>
      </vt:variant>
    </vt:vector>
  </HeadingPairs>
  <TitlesOfParts>
    <vt:vector size="64" baseType="lpstr">
      <vt:lpstr>tableau 1</vt:lpstr>
      <vt:lpstr>tableau 2</vt:lpstr>
      <vt:lpstr>tableau 2 (b)</vt:lpstr>
      <vt:lpstr>tableau 2 (t)</vt:lpstr>
      <vt:lpstr>tableau 3</vt:lpstr>
      <vt:lpstr>tableau 4</vt:lpstr>
      <vt:lpstr>tableau 5</vt:lpstr>
      <vt:lpstr>tableau 6 </vt:lpstr>
      <vt:lpstr>tableau 7</vt:lpstr>
      <vt:lpstr>tableau 8-17</vt:lpstr>
      <vt:lpstr>tableau 8</vt:lpstr>
      <vt:lpstr>tableau 9</vt:lpstr>
      <vt:lpstr>tableau 10</vt:lpstr>
      <vt:lpstr>tableau 11</vt:lpstr>
      <vt:lpstr>tableau 12</vt:lpstr>
      <vt:lpstr>tableau 13</vt:lpstr>
      <vt:lpstr>tableau 14</vt:lpstr>
      <vt:lpstr>tableau 15</vt:lpstr>
      <vt:lpstr>tableau 16</vt:lpstr>
      <vt:lpstr>tableau 17</vt:lpstr>
      <vt:lpstr>tableau 18</vt:lpstr>
      <vt:lpstr>tableau 19_23</vt:lpstr>
      <vt:lpstr>tableau 19</vt:lpstr>
      <vt:lpstr>tableau 20</vt:lpstr>
      <vt:lpstr>tableau 21</vt:lpstr>
      <vt:lpstr>tableau 22</vt:lpstr>
      <vt:lpstr>tableau 23</vt:lpstr>
      <vt:lpstr>tableau 24</vt:lpstr>
      <vt:lpstr>tableau 25-29</vt:lpstr>
      <vt:lpstr>tableau 25</vt:lpstr>
      <vt:lpstr>tableau 26</vt:lpstr>
      <vt:lpstr>tableau 27</vt:lpstr>
      <vt:lpstr>tableau 28</vt:lpstr>
      <vt:lpstr>tableau 29</vt:lpstr>
      <vt:lpstr>Feuil1</vt:lpstr>
      <vt:lpstr>'tableau 19'!Afdrukbereik</vt:lpstr>
      <vt:lpstr>'tableau 19_23'!Afdrukbereik</vt:lpstr>
      <vt:lpstr>'tableau 20'!Afdrukbereik</vt:lpstr>
      <vt:lpstr>'tableau 21'!Afdrukbereik</vt:lpstr>
      <vt:lpstr>'tableau 22'!Afdrukbereik</vt:lpstr>
      <vt:lpstr>'tableau 23'!Afdrukbereik</vt:lpstr>
      <vt:lpstr>'tableau 3'!Afdrukbereik</vt:lpstr>
      <vt:lpstr>'tableau 8-17'!Afdrukbereik</vt:lpstr>
      <vt:lpstr>ANTRIM</vt:lpstr>
      <vt:lpstr>'tableau 10'!Print_Area</vt:lpstr>
      <vt:lpstr>'tableau 11'!Print_Area</vt:lpstr>
      <vt:lpstr>'tableau 12'!Print_Area</vt:lpstr>
      <vt:lpstr>'tableau 13'!Print_Area</vt:lpstr>
      <vt:lpstr>'tableau 14'!Print_Area</vt:lpstr>
      <vt:lpstr>'tableau 15'!Print_Area</vt:lpstr>
      <vt:lpstr>'tableau 16'!Print_Area</vt:lpstr>
      <vt:lpstr>'tableau 17'!Print_Area</vt:lpstr>
      <vt:lpstr>'tableau 19'!Print_Area</vt:lpstr>
      <vt:lpstr>'tableau 19_23'!Print_Area</vt:lpstr>
      <vt:lpstr>'tableau 20'!Print_Area</vt:lpstr>
      <vt:lpstr>'tableau 21'!Print_Area</vt:lpstr>
      <vt:lpstr>'tableau 22'!Print_Area</vt:lpstr>
      <vt:lpstr>'tableau 23'!Print_Area</vt:lpstr>
      <vt:lpstr>'tableau 24'!Print_Area</vt:lpstr>
      <vt:lpstr>'tableau 25-29'!Print_Area</vt:lpstr>
      <vt:lpstr>'tableau 3'!Print_Area</vt:lpstr>
      <vt:lpstr>'tableau 8'!Print_Area</vt:lpstr>
      <vt:lpstr>'tableau 8-17'!Print_Area</vt:lpstr>
      <vt:lpstr>'tableau 9'!Print_Area</vt:lpstr>
    </vt:vector>
  </TitlesOfParts>
  <Company>RSZ-ONSS-LSS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 Daele Linde</cp:lastModifiedBy>
  <cp:lastPrinted>2022-03-23T11:18:52Z</cp:lastPrinted>
  <dcterms:created xsi:type="dcterms:W3CDTF">2013-06-10T07:01:56Z</dcterms:created>
  <dcterms:modified xsi:type="dcterms:W3CDTF">2024-03-05T14:52:11Z</dcterms:modified>
</cp:coreProperties>
</file>