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brm\Desktop\PROJECT\"/>
    </mc:Choice>
  </mc:AlternateContent>
  <xr:revisionPtr revIDLastSave="0" documentId="13_ncr:1_{E6B7F83C-BB16-4A1E-AD8E-355A21C50BB6}" xr6:coauthVersionLast="45" xr6:coauthVersionMax="45" xr10:uidLastSave="{00000000-0000-0000-0000-000000000000}"/>
  <bookViews>
    <workbookView xWindow="810" yWindow="-120" windowWidth="28110" windowHeight="16440" xr2:uid="{8DCB3B8E-17F3-4798-AA33-8EB9938C501A}"/>
  </bookViews>
  <sheets>
    <sheet name="Student" sheetId="6" r:id="rId1"/>
    <sheet name="Normality Tests" sheetId="5" r:id="rId2"/>
    <sheet name="Results" sheetId="4" r:id="rId3"/>
  </sheets>
  <definedNames>
    <definedName name="_xlchart.v1.0" hidden="1">'Normality Tests'!$C$3</definedName>
    <definedName name="_xlchart.v1.1" hidden="1">'Normality Tests'!$C$4:$C$13</definedName>
    <definedName name="_xlchart.v1.10" hidden="1">'Normality Tests'!$C$16</definedName>
    <definedName name="_xlchart.v1.11" hidden="1">'Normality Tests'!$C$17:$C$26</definedName>
    <definedName name="_xlchart.v1.12" hidden="1">'Normality Tests'!$D$16</definedName>
    <definedName name="_xlchart.v1.13" hidden="1">'Normality Tests'!$D$17:$D$26</definedName>
    <definedName name="_xlchart.v1.14" hidden="1">'Normality Tests'!$E$16</definedName>
    <definedName name="_xlchart.v1.15" hidden="1">'Normality Tests'!$E$17:$E$26</definedName>
    <definedName name="_xlchart.v1.16" hidden="1">'Normality Tests'!$F$16</definedName>
    <definedName name="_xlchart.v1.17" hidden="1">'Normality Tests'!$F$17:$F$26</definedName>
    <definedName name="_xlchart.v1.18" hidden="1">'Normality Tests'!$B$16</definedName>
    <definedName name="_xlchart.v1.19" hidden="1">'Normality Tests'!$B$17:$B$26</definedName>
    <definedName name="_xlchart.v1.2" hidden="1">'Normality Tests'!$D$3</definedName>
    <definedName name="_xlchart.v1.20" hidden="1">'Normality Tests'!$C$16</definedName>
    <definedName name="_xlchart.v1.21" hidden="1">'Normality Tests'!$C$17:$C$26</definedName>
    <definedName name="_xlchart.v1.22" hidden="1">'Normality Tests'!$D$16</definedName>
    <definedName name="_xlchart.v1.23" hidden="1">'Normality Tests'!$D$17:$D$26</definedName>
    <definedName name="_xlchart.v1.24" hidden="1">'Normality Tests'!$E$16</definedName>
    <definedName name="_xlchart.v1.25" hidden="1">'Normality Tests'!$E$17:$E$26</definedName>
    <definedName name="_xlchart.v1.26" hidden="1">'Normality Tests'!$F$16</definedName>
    <definedName name="_xlchart.v1.27" hidden="1">'Normality Tests'!$F$17:$F$26</definedName>
    <definedName name="_xlchart.v1.3" hidden="1">'Normality Tests'!$D$4:$D$13</definedName>
    <definedName name="_xlchart.v1.4" hidden="1">'Normality Tests'!$E$3</definedName>
    <definedName name="_xlchart.v1.5" hidden="1">'Normality Tests'!$E$4:$E$13</definedName>
    <definedName name="_xlchart.v1.6" hidden="1">'Normality Tests'!$F$3</definedName>
    <definedName name="_xlchart.v1.7" hidden="1">'Normality Tests'!$F$4:$F$13</definedName>
    <definedName name="_xlchart.v1.8" hidden="1">'Normality Tests'!$B$16</definedName>
    <definedName name="_xlchart.v1.9" hidden="1">'Normality Tests'!$B$17:$B$26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6" i="6" l="1"/>
  <c r="J38" i="5"/>
  <c r="K37" i="5"/>
  <c r="Z37" i="4"/>
  <c r="U51" i="6"/>
  <c r="Z60" i="6" s="1"/>
  <c r="T51" i="6"/>
  <c r="Z59" i="6" s="1"/>
  <c r="S51" i="6"/>
  <c r="Z58" i="6" s="1"/>
  <c r="R51" i="6"/>
  <c r="V50" i="6"/>
  <c r="Z53" i="6" s="1"/>
  <c r="T50" i="6"/>
  <c r="Z52" i="6" s="1"/>
  <c r="S50" i="6"/>
  <c r="Z51" i="6" s="1"/>
  <c r="R50" i="6"/>
  <c r="V49" i="6"/>
  <c r="Z46" i="6" s="1"/>
  <c r="U49" i="6"/>
  <c r="Z45" i="6" s="1"/>
  <c r="S49" i="6"/>
  <c r="Z44" i="6" s="1"/>
  <c r="R49" i="6"/>
  <c r="V48" i="6"/>
  <c r="Z39" i="6" s="1"/>
  <c r="U48" i="6"/>
  <c r="Z38" i="6" s="1"/>
  <c r="T48" i="6"/>
  <c r="Z37" i="6" s="1"/>
  <c r="R48" i="6"/>
  <c r="V47" i="6"/>
  <c r="U47" i="6"/>
  <c r="T47" i="6"/>
  <c r="S47" i="6"/>
  <c r="F43" i="6" a="1"/>
  <c r="F43" i="6" s="1"/>
  <c r="E43" i="6" a="1"/>
  <c r="E43" i="6" s="1"/>
  <c r="D43" i="6" a="1"/>
  <c r="D43" i="6" s="1"/>
  <c r="C43" i="6"/>
  <c r="C43" i="6" a="1"/>
  <c r="B43" i="6" a="1"/>
  <c r="B43" i="6" s="1"/>
  <c r="O39" i="6"/>
  <c r="N39" i="6"/>
  <c r="M39" i="6"/>
  <c r="L39" i="6"/>
  <c r="K39" i="6"/>
  <c r="O37" i="6"/>
  <c r="O38" i="6" s="1"/>
  <c r="N37" i="6"/>
  <c r="N38" i="6" s="1"/>
  <c r="M37" i="6"/>
  <c r="M38" i="6" s="1"/>
  <c r="L37" i="6"/>
  <c r="L38" i="6" s="1"/>
  <c r="K37" i="6"/>
  <c r="K38" i="6" s="1"/>
  <c r="O36" i="6"/>
  <c r="N36" i="6"/>
  <c r="M36" i="6"/>
  <c r="L36" i="6"/>
  <c r="K36" i="6"/>
  <c r="Z30" i="6"/>
  <c r="F30" i="6" a="1"/>
  <c r="F30" i="6" s="1"/>
  <c r="E30" i="6" a="1"/>
  <c r="E30" i="6" s="1"/>
  <c r="D30" i="6" a="1"/>
  <c r="D30" i="6" s="1"/>
  <c r="C30" i="6" a="1"/>
  <c r="C30" i="6" s="1"/>
  <c r="Z29" i="6"/>
  <c r="T16" i="6"/>
  <c r="S16" i="6"/>
  <c r="R16" i="6"/>
  <c r="Z28" i="6" s="1"/>
  <c r="U15" i="6"/>
  <c r="Z23" i="6" s="1"/>
  <c r="S15" i="6"/>
  <c r="Z22" i="6" s="1"/>
  <c r="R15" i="6"/>
  <c r="Z21" i="6" s="1"/>
  <c r="U14" i="6"/>
  <c r="Z16" i="6" s="1"/>
  <c r="T14" i="6"/>
  <c r="Z15" i="6" s="1"/>
  <c r="R14" i="6"/>
  <c r="Z14" i="6" s="1"/>
  <c r="U13" i="6"/>
  <c r="T13" i="6"/>
  <c r="S13" i="6"/>
  <c r="Z9" i="6"/>
  <c r="O9" i="6"/>
  <c r="N9" i="6"/>
  <c r="M9" i="6"/>
  <c r="T7" i="6" s="1"/>
  <c r="Y15" i="6" s="1"/>
  <c r="AA15" i="6" s="1"/>
  <c r="L9" i="6"/>
  <c r="Z8" i="6"/>
  <c r="M8" i="6"/>
  <c r="L8" i="6"/>
  <c r="Z7" i="6"/>
  <c r="O7" i="6"/>
  <c r="O8" i="6" s="1"/>
  <c r="N7" i="6"/>
  <c r="N8" i="6" s="1"/>
  <c r="M7" i="6"/>
  <c r="L7" i="6"/>
  <c r="O6" i="6"/>
  <c r="T9" i="6" s="1"/>
  <c r="Y30" i="6" s="1"/>
  <c r="AA30" i="6" s="1"/>
  <c r="N6" i="6"/>
  <c r="M6" i="6"/>
  <c r="S9" i="6" s="1"/>
  <c r="Y29" i="6" s="1"/>
  <c r="AA29" i="6" s="1"/>
  <c r="L6" i="6"/>
  <c r="R8" i="6" s="1"/>
  <c r="Y21" i="6" s="1"/>
  <c r="AA21" i="6" s="1"/>
  <c r="V39" i="6" l="1"/>
  <c r="Y53" i="6" s="1"/>
  <c r="AA53" i="6" s="1"/>
  <c r="R40" i="6"/>
  <c r="V38" i="6"/>
  <c r="Y46" i="6" s="1"/>
  <c r="AA46" i="6" s="1"/>
  <c r="U37" i="6"/>
  <c r="Y38" i="6" s="1"/>
  <c r="AA38" i="6" s="1"/>
  <c r="T37" i="6"/>
  <c r="Y37" i="6" s="1"/>
  <c r="AA37" i="6" s="1"/>
  <c r="S8" i="6"/>
  <c r="Y22" i="6" s="1"/>
  <c r="AA22" i="6" s="1"/>
  <c r="U8" i="6"/>
  <c r="Y23" i="6" s="1"/>
  <c r="AA23" i="6" s="1"/>
  <c r="U38" i="6"/>
  <c r="Y45" i="6" s="1"/>
  <c r="AA45" i="6" s="1"/>
  <c r="T40" i="6"/>
  <c r="Y59" i="6" s="1"/>
  <c r="AA59" i="6" s="1"/>
  <c r="S38" i="6"/>
  <c r="Y44" i="6" s="1"/>
  <c r="AA44" i="6" s="1"/>
  <c r="S40" i="6"/>
  <c r="Y58" i="6" s="1"/>
  <c r="AA58" i="6" s="1"/>
  <c r="T39" i="6"/>
  <c r="Y52" i="6" s="1"/>
  <c r="AA52" i="6" s="1"/>
  <c r="R7" i="6"/>
  <c r="Y14" i="6" s="1"/>
  <c r="AA14" i="6" s="1"/>
  <c r="U7" i="6"/>
  <c r="Y16" i="6" s="1"/>
  <c r="AA16" i="6" s="1"/>
  <c r="U40" i="6"/>
  <c r="Y60" i="6" s="1"/>
  <c r="AA60" i="6" s="1"/>
  <c r="R37" i="6"/>
  <c r="R38" i="6"/>
  <c r="R39" i="6"/>
  <c r="S39" i="6"/>
  <c r="Y51" i="6" s="1"/>
  <c r="AA51" i="6" s="1"/>
  <c r="L46" i="6"/>
  <c r="M46" i="6" s="1"/>
  <c r="V37" i="6"/>
  <c r="Y39" i="6" s="1"/>
  <c r="AA39" i="6" s="1"/>
  <c r="U6" i="6"/>
  <c r="Y9" i="6" s="1"/>
  <c r="AA9" i="6" s="1"/>
  <c r="T36" i="6"/>
  <c r="L47" i="6" s="1"/>
  <c r="M47" i="6" s="1"/>
  <c r="R9" i="6"/>
  <c r="Y28" i="6" s="1"/>
  <c r="AA28" i="6" s="1"/>
  <c r="U36" i="6"/>
  <c r="L48" i="6" s="1"/>
  <c r="M48" i="6" s="1"/>
  <c r="V36" i="6"/>
  <c r="L49" i="6" s="1"/>
  <c r="M49" i="6" s="1"/>
  <c r="S6" i="6"/>
  <c r="Y7" i="6" s="1"/>
  <c r="AA7" i="6" s="1"/>
  <c r="T6" i="6"/>
  <c r="Y8" i="6" s="1"/>
  <c r="AA8" i="6" s="1"/>
  <c r="F43" i="5" a="1"/>
  <c r="F43" i="5" s="1"/>
  <c r="AC37" i="5" s="1"/>
  <c r="E43" i="5" a="1"/>
  <c r="E43" i="5" s="1"/>
  <c r="AB37" i="5" s="1"/>
  <c r="D43" i="5" a="1"/>
  <c r="D43" i="5" s="1"/>
  <c r="AA37" i="5" s="1"/>
  <c r="C43" i="5" a="1"/>
  <c r="C43" i="5" s="1"/>
  <c r="Z37" i="5" s="1"/>
  <c r="B43" i="5" a="1"/>
  <c r="B43" i="5" s="1"/>
  <c r="Y37" i="5" s="1"/>
  <c r="F30" i="5" a="1"/>
  <c r="E30" i="5" a="1"/>
  <c r="D30" i="5" a="1"/>
  <c r="D30" i="5" s="1"/>
  <c r="C30" i="5" a="1"/>
  <c r="J16" i="5" s="1"/>
  <c r="J24" i="5" s="1"/>
  <c r="Y16" i="5" l="1"/>
  <c r="Y24" i="5" s="1"/>
  <c r="AB13" i="5"/>
  <c r="AB21" i="5" s="1"/>
  <c r="Z15" i="5"/>
  <c r="Z23" i="5" s="1"/>
  <c r="AA12" i="5"/>
  <c r="AA20" i="5" s="1"/>
  <c r="Z14" i="5"/>
  <c r="Z22" i="5" s="1"/>
  <c r="AC16" i="5"/>
  <c r="AC24" i="5" s="1"/>
  <c r="Z13" i="5"/>
  <c r="Z21" i="5" s="1"/>
  <c r="AC15" i="5"/>
  <c r="AC23" i="5" s="1"/>
  <c r="Z12" i="5"/>
  <c r="Z20" i="5" s="1"/>
  <c r="AC12" i="5"/>
  <c r="AC20" i="5" s="1"/>
  <c r="AA13" i="5"/>
  <c r="AA21" i="5" s="1"/>
  <c r="AC14" i="5"/>
  <c r="AC22" i="5" s="1"/>
  <c r="AB16" i="5"/>
  <c r="AB24" i="5" s="1"/>
  <c r="AA16" i="5"/>
  <c r="AA24" i="5" s="1"/>
  <c r="Y12" i="5"/>
  <c r="Y20" i="5" s="1"/>
  <c r="AB15" i="5"/>
  <c r="AB23" i="5" s="1"/>
  <c r="Y13" i="5"/>
  <c r="Y21" i="5" s="1"/>
  <c r="AA15" i="5"/>
  <c r="AA23" i="5" s="1"/>
  <c r="Y14" i="5"/>
  <c r="Y22" i="5" s="1"/>
  <c r="AB14" i="5"/>
  <c r="AB22" i="5" s="1"/>
  <c r="Y15" i="5"/>
  <c r="Y23" i="5" s="1"/>
  <c r="AA14" i="5"/>
  <c r="AA22" i="5" s="1"/>
  <c r="AC13" i="5"/>
  <c r="AC21" i="5" s="1"/>
  <c r="Z16" i="5"/>
  <c r="Z24" i="5" s="1"/>
  <c r="AB12" i="5"/>
  <c r="AB20" i="5" s="1"/>
  <c r="R6" i="5"/>
  <c r="R8" i="5"/>
  <c r="R11" i="5"/>
  <c r="K13" i="5"/>
  <c r="K21" i="5" s="1"/>
  <c r="R14" i="5"/>
  <c r="K16" i="5"/>
  <c r="K24" i="5" s="1"/>
  <c r="C30" i="5"/>
  <c r="Q14" i="5" s="1"/>
  <c r="M13" i="5"/>
  <c r="M21" i="5" s="1"/>
  <c r="J15" i="5"/>
  <c r="J23" i="5" s="1"/>
  <c r="R9" i="5"/>
  <c r="K12" i="5"/>
  <c r="K20" i="5" s="1"/>
  <c r="R13" i="5"/>
  <c r="K15" i="5"/>
  <c r="K23" i="5" s="1"/>
  <c r="E30" i="5"/>
  <c r="S15" i="5" s="1"/>
  <c r="L15" i="5"/>
  <c r="L23" i="5" s="1"/>
  <c r="M15" i="5"/>
  <c r="M23" i="5" s="1"/>
  <c r="F30" i="5"/>
  <c r="J14" i="5"/>
  <c r="J22" i="5" s="1"/>
  <c r="L16" i="5"/>
  <c r="L24" i="5" s="1"/>
  <c r="R7" i="5"/>
  <c r="R10" i="5"/>
  <c r="R12" i="5"/>
  <c r="K14" i="5"/>
  <c r="K22" i="5" s="1"/>
  <c r="R15" i="5"/>
  <c r="J13" i="5"/>
  <c r="J21" i="5" s="1"/>
  <c r="L13" i="5"/>
  <c r="L21" i="5" s="1"/>
  <c r="M16" i="5"/>
  <c r="M24" i="5" s="1"/>
  <c r="L14" i="5"/>
  <c r="L22" i="5" s="1"/>
  <c r="M14" i="5"/>
  <c r="M22" i="5" s="1"/>
  <c r="S14" i="5" l="1"/>
  <c r="S9" i="5"/>
  <c r="Q15" i="5"/>
  <c r="Y28" i="5"/>
  <c r="Y29" i="5" s="1"/>
  <c r="Y38" i="5" s="1"/>
  <c r="Y39" i="5" s="1"/>
  <c r="AC28" i="5"/>
  <c r="AC29" i="5" s="1"/>
  <c r="AC38" i="5" s="1"/>
  <c r="AC39" i="5" s="1"/>
  <c r="Z28" i="5"/>
  <c r="Q8" i="5"/>
  <c r="J37" i="5"/>
  <c r="AA28" i="5"/>
  <c r="Q12" i="5"/>
  <c r="J12" i="5"/>
  <c r="J20" i="5" s="1"/>
  <c r="J28" i="5" s="1"/>
  <c r="J29" i="5" s="1"/>
  <c r="Q11" i="5"/>
  <c r="Q10" i="5"/>
  <c r="Q9" i="5"/>
  <c r="L12" i="5"/>
  <c r="L20" i="5" s="1"/>
  <c r="L28" i="5" s="1"/>
  <c r="L29" i="5" s="1"/>
  <c r="S12" i="5"/>
  <c r="S10" i="5"/>
  <c r="S7" i="5"/>
  <c r="S13" i="5"/>
  <c r="S8" i="5"/>
  <c r="S11" i="5"/>
  <c r="M12" i="5"/>
  <c r="M20" i="5" s="1"/>
  <c r="M28" i="5" s="1"/>
  <c r="M29" i="5" s="1"/>
  <c r="T11" i="5"/>
  <c r="Q13" i="5"/>
  <c r="T14" i="5"/>
  <c r="M37" i="5"/>
  <c r="T6" i="5"/>
  <c r="T13" i="5"/>
  <c r="T12" i="5"/>
  <c r="T8" i="5"/>
  <c r="T9" i="5"/>
  <c r="T10" i="5"/>
  <c r="Q6" i="5"/>
  <c r="T7" i="5"/>
  <c r="L37" i="5"/>
  <c r="S6" i="5"/>
  <c r="Q7" i="5"/>
  <c r="K28" i="5"/>
  <c r="K29" i="5" s="1"/>
  <c r="K38" i="5" s="1"/>
  <c r="K39" i="5" s="1"/>
  <c r="T15" i="5"/>
  <c r="J39" i="5" l="1"/>
  <c r="M38" i="5"/>
  <c r="M39" i="5" s="1"/>
  <c r="Q24" i="5"/>
  <c r="S24" i="5" s="1"/>
  <c r="L38" i="5"/>
  <c r="L39" i="5" s="1"/>
  <c r="Q27" i="5"/>
  <c r="S27" i="5" s="1"/>
  <c r="Q21" i="5"/>
  <c r="S21" i="5" s="1"/>
  <c r="Q25" i="5"/>
  <c r="S25" i="5" s="1"/>
  <c r="Q28" i="5"/>
  <c r="S28" i="5" s="1"/>
  <c r="Q29" i="5"/>
  <c r="S29" i="5" s="1"/>
  <c r="Q26" i="5"/>
  <c r="S26" i="5" s="1"/>
  <c r="Q22" i="5"/>
  <c r="S22" i="5" s="1"/>
  <c r="Q20" i="5"/>
  <c r="S20" i="5" s="1"/>
  <c r="Q23" i="5"/>
  <c r="S23" i="5" s="1"/>
  <c r="Z29" i="5" l="1"/>
  <c r="Z38" i="5" s="1"/>
  <c r="Z39" i="5" s="1"/>
  <c r="AA29" i="5"/>
  <c r="AA38" i="5" l="1"/>
  <c r="AA39" i="5" s="1"/>
  <c r="AB28" i="5"/>
  <c r="AB29" i="5" s="1"/>
  <c r="AB38" i="5" s="1"/>
  <c r="AB39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<sst xmlns="http://schemas.openxmlformats.org/spreadsheetml/2006/main" count="354" uniqueCount="75">
  <si>
    <t>Model</t>
  </si>
  <si>
    <t>t-value</t>
  </si>
  <si>
    <t>p-value</t>
  </si>
  <si>
    <t>U-Net</t>
  </si>
  <si>
    <t>U-Net BN</t>
  </si>
  <si>
    <t>ResSe U-Net</t>
  </si>
  <si>
    <t>FocusNet</t>
  </si>
  <si>
    <t>ResSE U-Net</t>
  </si>
  <si>
    <t>ResNETS</t>
  </si>
  <si>
    <t>Original</t>
  </si>
  <si>
    <t>Mean</t>
  </si>
  <si>
    <t>STD</t>
  </si>
  <si>
    <t>Variance</t>
  </si>
  <si>
    <t>n</t>
  </si>
  <si>
    <t>T-VALUE</t>
  </si>
  <si>
    <t>p-VALUE</t>
  </si>
  <si>
    <t>/</t>
  </si>
  <si>
    <t>DICE COEFFICIENT</t>
  </si>
  <si>
    <t>SORTED</t>
  </si>
  <si>
    <t>a1</t>
  </si>
  <si>
    <t>a2</t>
  </si>
  <si>
    <t>a3</t>
  </si>
  <si>
    <t>a4</t>
  </si>
  <si>
    <t>a5</t>
  </si>
  <si>
    <t>Coefficient values for n=10</t>
  </si>
  <si>
    <t>x10-x1</t>
  </si>
  <si>
    <t>x7-x4</t>
  </si>
  <si>
    <t>x6-x5</t>
  </si>
  <si>
    <t>x9-x2</t>
  </si>
  <si>
    <t>x8-x3</t>
  </si>
  <si>
    <t>Deltas</t>
  </si>
  <si>
    <t>deltas*coeff</t>
  </si>
  <si>
    <t>Shapiro-Wilk normality test</t>
  </si>
  <si>
    <t>SS</t>
  </si>
  <si>
    <t>b = sum</t>
  </si>
  <si>
    <t>delta1*a1</t>
  </si>
  <si>
    <t>delta2*a2</t>
  </si>
  <si>
    <t>delta3*a3</t>
  </si>
  <si>
    <t>delta4*a4</t>
  </si>
  <si>
    <t>delta5*a5</t>
  </si>
  <si>
    <r>
      <t>b</t>
    </r>
    <r>
      <rPr>
        <vertAlign val="superscript"/>
        <sz val="11"/>
        <color theme="1"/>
        <rFont val="Calibri"/>
        <family val="2"/>
        <scheme val="minor"/>
      </rPr>
      <t>2</t>
    </r>
  </si>
  <si>
    <r>
      <t>W = b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 SS</t>
    </r>
  </si>
  <si>
    <t>Reject h0?</t>
  </si>
  <si>
    <t xml:space="preserve">p-values </t>
  </si>
  <si>
    <t>10 samples</t>
  </si>
  <si>
    <t>QQ-plots</t>
  </si>
  <si>
    <t>Box-and-whiskers</t>
  </si>
  <si>
    <t>RANKS</t>
  </si>
  <si>
    <t>PERCENTILE</t>
  </si>
  <si>
    <t>Z-SCORE</t>
  </si>
  <si>
    <t>DICE</t>
  </si>
  <si>
    <t>JACCARD</t>
  </si>
  <si>
    <t>TP</t>
  </si>
  <si>
    <t>TN</t>
  </si>
  <si>
    <t>Res SE U-Net</t>
  </si>
  <si>
    <t>Degrees of Freedom :</t>
  </si>
  <si>
    <t>p=0.05</t>
  </si>
  <si>
    <t>p=0.025</t>
  </si>
  <si>
    <t>p=0.01</t>
  </si>
  <si>
    <t>Baseline</t>
  </si>
  <si>
    <t xml:space="preserve">Baseline </t>
  </si>
  <si>
    <t>Student's T-Test</t>
  </si>
  <si>
    <t>Segmentation</t>
  </si>
  <si>
    <t>Classification</t>
  </si>
  <si>
    <t>SEGMENTATION</t>
  </si>
  <si>
    <t>CLASSIFICATION</t>
  </si>
  <si>
    <t>Reject h0? (W &gt;= 0.842)</t>
  </si>
  <si>
    <t>True Positives</t>
  </si>
  <si>
    <t>True Negatives</t>
  </si>
  <si>
    <t>AUC</t>
  </si>
  <si>
    <t>ACCURACY</t>
  </si>
  <si>
    <t>SENSITIVITY</t>
  </si>
  <si>
    <t>SPECIFICITY</t>
  </si>
  <si>
    <t>Critical values for 2-tailed with DoF 18:</t>
  </si>
  <si>
    <t>Critical values for 1-tailed with DoF 18: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</si>
</sst>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5"/>
      <color rgb="FF000000"/>
      <name val="Helvetica"/>
    </font>
    <font>
      <sz val="10"/>
      <color rgb="FF000000"/>
      <name val="Arial"/>
      <family val="2"/>
    </font>
    <font>
      <sz val="10"/>
      <color rgb="FF000000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" xfId="0" applyBorder="1"/>
    <xf numFmtId="0" fontId="0" fillId="0" borderId="18" xfId="0" applyBorder="1"/>
    <xf numFmtId="0" fontId="0" fillId="0" borderId="19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 applyAlignment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0" xfId="0" applyBorder="1"/>
    <xf numFmtId="0" fontId="0" fillId="0" borderId="30" xfId="0" applyBorder="1"/>
    <xf numFmtId="0" fontId="1" fillId="0" borderId="0" xfId="0" applyFont="1"/>
    <xf numFmtId="0" fontId="0" fillId="2" borderId="24" xfId="0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0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8" xfId="0" applyFill="1" applyBorder="1"/>
    <xf numFmtId="0" fontId="0" fillId="0" borderId="3" xfId="0" applyFill="1" applyBorder="1"/>
    <xf numFmtId="0" fontId="0" fillId="0" borderId="5" xfId="0" applyFill="1" applyBorder="1"/>
    <xf numFmtId="0" fontId="3" fillId="0" borderId="0" xfId="0" applyFont="1" applyBorder="1"/>
    <xf numFmtId="11" fontId="0" fillId="0" borderId="3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4" borderId="6" xfId="0" applyFill="1" applyBorder="1"/>
    <xf numFmtId="0" fontId="0" fillId="3" borderId="4" xfId="0" applyFill="1" applyBorder="1"/>
    <xf numFmtId="0" fontId="0" fillId="4" borderId="10" xfId="0" applyFill="1" applyBorder="1"/>
    <xf numFmtId="0" fontId="0" fillId="4" borderId="4" xfId="0" applyFill="1" applyBorder="1"/>
    <xf numFmtId="0" fontId="0" fillId="3" borderId="3" xfId="0" applyFill="1" applyBorder="1"/>
    <xf numFmtId="0" fontId="0" fillId="4" borderId="3" xfId="0" applyFill="1" applyBorder="1"/>
    <xf numFmtId="0" fontId="0" fillId="3" borderId="5" xfId="0" applyFill="1" applyBorder="1"/>
    <xf numFmtId="11" fontId="0" fillId="4" borderId="8" xfId="0" applyNumberFormat="1" applyFill="1" applyBorder="1"/>
    <xf numFmtId="0" fontId="0" fillId="3" borderId="8" xfId="0" applyFill="1" applyBorder="1"/>
    <xf numFmtId="11" fontId="0" fillId="4" borderId="3" xfId="0" applyNumberFormat="1" applyFill="1" applyBorder="1"/>
    <xf numFmtId="11" fontId="0" fillId="4" borderId="5" xfId="0" applyNumberFormat="1" applyFill="1" applyBorder="1"/>
    <xf numFmtId="0" fontId="0" fillId="0" borderId="10" xfId="0" applyFill="1" applyBorder="1"/>
    <xf numFmtId="0" fontId="0" fillId="0" borderId="21" xfId="0" applyBorder="1"/>
    <xf numFmtId="0" fontId="0" fillId="0" borderId="23" xfId="0" applyBorder="1"/>
    <xf numFmtId="0" fontId="0" fillId="3" borderId="32" xfId="0" applyFill="1" applyBorder="1"/>
    <xf numFmtId="0" fontId="0" fillId="3" borderId="7" xfId="0" applyFill="1" applyBorder="1"/>
    <xf numFmtId="0" fontId="0" fillId="4" borderId="7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21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6" borderId="2" xfId="0" applyFill="1" applyBorder="1"/>
    <xf numFmtId="0" fontId="0" fillId="6" borderId="37" xfId="0" applyFill="1" applyBorder="1"/>
    <xf numFmtId="0" fontId="0" fillId="0" borderId="0" xfId="0" applyFill="1" applyBorder="1"/>
    <xf numFmtId="11" fontId="0" fillId="0" borderId="0" xfId="0" applyNumberFormat="1" applyFill="1" applyBorder="1"/>
    <xf numFmtId="0" fontId="0" fillId="7" borderId="35" xfId="0" applyFill="1" applyBorder="1"/>
    <xf numFmtId="0" fontId="0" fillId="7" borderId="18" xfId="0" applyFill="1" applyBorder="1"/>
    <xf numFmtId="0" fontId="0" fillId="7" borderId="19" xfId="0" applyFill="1" applyBorder="1"/>
    <xf numFmtId="0" fontId="0" fillId="3" borderId="10" xfId="0" applyFill="1" applyBorder="1"/>
    <xf numFmtId="0" fontId="0" fillId="3" borderId="9" xfId="0" applyFill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/>
    <xf numFmtId="0" fontId="0" fillId="0" borderId="50" xfId="0" applyBorder="1"/>
    <xf numFmtId="0" fontId="0" fillId="0" borderId="35" xfId="0" applyFill="1" applyBorder="1"/>
    <xf numFmtId="0" fontId="0" fillId="0" borderId="50" xfId="0" applyFill="1" applyBorder="1"/>
    <xf numFmtId="0" fontId="0" fillId="0" borderId="37" xfId="0" applyFill="1" applyBorder="1"/>
    <xf numFmtId="0" fontId="1" fillId="5" borderId="11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7" borderId="35" xfId="0" applyFont="1" applyFill="1" applyBorder="1"/>
    <xf numFmtId="0" fontId="1" fillId="7" borderId="18" xfId="0" applyFont="1" applyFill="1" applyBorder="1"/>
    <xf numFmtId="0" fontId="1" fillId="7" borderId="19" xfId="0" applyFont="1" applyFill="1" applyBorder="1"/>
    <xf numFmtId="0" fontId="1" fillId="7" borderId="47" xfId="0" applyFont="1" applyFill="1" applyBorder="1"/>
    <xf numFmtId="0" fontId="1" fillId="7" borderId="48" xfId="0" applyFont="1" applyFill="1" applyBorder="1"/>
    <xf numFmtId="0" fontId="1" fillId="7" borderId="49" xfId="0" applyFont="1" applyFill="1" applyBorder="1"/>
    <xf numFmtId="0" fontId="1" fillId="5" borderId="41" xfId="0" applyFont="1" applyFill="1" applyBorder="1"/>
    <xf numFmtId="0" fontId="1" fillId="5" borderId="42" xfId="0" applyFont="1" applyFill="1" applyBorder="1"/>
    <xf numFmtId="0" fontId="1" fillId="5" borderId="43" xfId="0" applyFont="1" applyFill="1" applyBorder="1"/>
    <xf numFmtId="0" fontId="0" fillId="2" borderId="21" xfId="0" applyFill="1" applyBorder="1"/>
    <xf numFmtId="0" fontId="4" fillId="3" borderId="23" xfId="0" applyFont="1" applyFill="1" applyBorder="1" applyAlignment="1">
      <alignment horizontal="right" vertical="center"/>
    </xf>
    <xf numFmtId="0" fontId="4" fillId="0" borderId="23" xfId="0" applyFont="1" applyBorder="1" applyAlignment="1">
      <alignment horizontal="right" vertical="center"/>
    </xf>
    <xf numFmtId="0" fontId="4" fillId="4" borderId="23" xfId="0" applyFont="1" applyFill="1" applyBorder="1" applyAlignment="1">
      <alignment horizontal="right" vertical="center"/>
    </xf>
    <xf numFmtId="0" fontId="0" fillId="3" borderId="11" xfId="0" applyFill="1" applyBorder="1"/>
    <xf numFmtId="0" fontId="0" fillId="5" borderId="2" xfId="0" applyFill="1" applyBorder="1"/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1" fillId="5" borderId="2" xfId="0" applyFont="1" applyFill="1" applyBorder="1"/>
    <xf numFmtId="0" fontId="0" fillId="4" borderId="32" xfId="0" applyFill="1" applyBorder="1"/>
    <xf numFmtId="0" fontId="1" fillId="5" borderId="5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U-Net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'Normality Tests'!$S$20:$S$29</c:f>
              <c:numCache>
                <c:formatCode>General</c:formatCode>
                <c:ptCount val="10"/>
                <c:pt idx="0">
                  <c:v>-1.6448536269514726</c:v>
                </c:pt>
                <c:pt idx="1">
                  <c:v>-1.0364333894937898</c:v>
                </c:pt>
                <c:pt idx="2">
                  <c:v>-0.67448975019608193</c:v>
                </c:pt>
                <c:pt idx="3">
                  <c:v>-0.38532046640756784</c:v>
                </c:pt>
                <c:pt idx="4">
                  <c:v>-0.12566134685507402</c:v>
                </c:pt>
                <c:pt idx="5">
                  <c:v>0.12566134685507416</c:v>
                </c:pt>
                <c:pt idx="6">
                  <c:v>0.38532046640756784</c:v>
                </c:pt>
                <c:pt idx="7">
                  <c:v>0.67448975019608193</c:v>
                </c:pt>
                <c:pt idx="8">
                  <c:v>1.0364333894937898</c:v>
                </c:pt>
                <c:pt idx="9">
                  <c:v>1.6448536269514715</c:v>
                </c:pt>
              </c:numCache>
            </c:numRef>
          </c:xVal>
          <c:yVal>
            <c:numRef>
              <c:f>'Normality Tests'!$C$30:$C$39</c:f>
              <c:numCache>
                <c:formatCode>General</c:formatCode>
                <c:ptCount val="10"/>
                <c:pt idx="0">
                  <c:v>0.66479837894439597</c:v>
                </c:pt>
                <c:pt idx="1">
                  <c:v>0.66572171449661199</c:v>
                </c:pt>
                <c:pt idx="2">
                  <c:v>0.71468305587768499</c:v>
                </c:pt>
                <c:pt idx="3">
                  <c:v>0.71496659517288197</c:v>
                </c:pt>
                <c:pt idx="4">
                  <c:v>0.71497040987014704</c:v>
                </c:pt>
                <c:pt idx="5">
                  <c:v>0.73102045059204102</c:v>
                </c:pt>
                <c:pt idx="6">
                  <c:v>0.99968117475509599</c:v>
                </c:pt>
                <c:pt idx="7">
                  <c:v>0.99974423646926802</c:v>
                </c:pt>
                <c:pt idx="8">
                  <c:v>0.99976271390914895</c:v>
                </c:pt>
                <c:pt idx="9">
                  <c:v>0.99976307153701705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17-4DB7-88B5-1C11A9180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7142416"/>
        <c:axId val="2015130528"/>
      </c:scatterChart>
      <c:valAx>
        <c:axId val="196714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130528"/>
        <c:crosses val="autoZero"/>
        <c:crossBetween val="midCat"/>
      </c:valAx>
      <c:valAx>
        <c:axId val="201513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14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U-Net Batch Norm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'Normality Tests'!$S$20:$S$29</c:f>
              <c:numCache>
                <c:formatCode>General</c:formatCode>
                <c:ptCount val="10"/>
                <c:pt idx="0">
                  <c:v>-1.6448536269514726</c:v>
                </c:pt>
                <c:pt idx="1">
                  <c:v>-1.0364333894937898</c:v>
                </c:pt>
                <c:pt idx="2">
                  <c:v>-0.67448975019608193</c:v>
                </c:pt>
                <c:pt idx="3">
                  <c:v>-0.38532046640756784</c:v>
                </c:pt>
                <c:pt idx="4">
                  <c:v>-0.12566134685507402</c:v>
                </c:pt>
                <c:pt idx="5">
                  <c:v>0.12566134685507416</c:v>
                </c:pt>
                <c:pt idx="6">
                  <c:v>0.38532046640756784</c:v>
                </c:pt>
                <c:pt idx="7">
                  <c:v>0.67448975019608193</c:v>
                </c:pt>
                <c:pt idx="8">
                  <c:v>1.0364333894937898</c:v>
                </c:pt>
                <c:pt idx="9">
                  <c:v>1.6448536269514715</c:v>
                </c:pt>
              </c:numCache>
            </c:numRef>
          </c:xVal>
          <c:yVal>
            <c:numRef>
              <c:f>'Normality Tests'!$D$30:$D$39</c:f>
              <c:numCache>
                <c:formatCode>General</c:formatCode>
                <c:ptCount val="10"/>
                <c:pt idx="0">
                  <c:v>0.175736144185066</c:v>
                </c:pt>
                <c:pt idx="1">
                  <c:v>0.18153758347034399</c:v>
                </c:pt>
                <c:pt idx="2">
                  <c:v>0.18456716835498799</c:v>
                </c:pt>
                <c:pt idx="3">
                  <c:v>0.2034792</c:v>
                </c:pt>
                <c:pt idx="4">
                  <c:v>0.228284031152725</c:v>
                </c:pt>
                <c:pt idx="5">
                  <c:v>0.235306411981582</c:v>
                </c:pt>
                <c:pt idx="6">
                  <c:v>0.24106620788574201</c:v>
                </c:pt>
                <c:pt idx="7">
                  <c:v>0.24536740779876701</c:v>
                </c:pt>
                <c:pt idx="8">
                  <c:v>0.25167679786682101</c:v>
                </c:pt>
                <c:pt idx="9">
                  <c:v>0.25358161330223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E9-481E-A85F-AC91C654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7658272"/>
        <c:axId val="1900109120"/>
      </c:scatterChart>
      <c:valAx>
        <c:axId val="189765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109120"/>
        <c:crosses val="autoZero"/>
        <c:crossBetween val="midCat"/>
      </c:valAx>
      <c:valAx>
        <c:axId val="190010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65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U-Net Res 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'Normality Tests'!$S$20:$S$29</c:f>
              <c:numCache>
                <c:formatCode>General</c:formatCode>
                <c:ptCount val="10"/>
                <c:pt idx="0">
                  <c:v>-1.6448536269514726</c:v>
                </c:pt>
                <c:pt idx="1">
                  <c:v>-1.0364333894937898</c:v>
                </c:pt>
                <c:pt idx="2">
                  <c:v>-0.67448975019608193</c:v>
                </c:pt>
                <c:pt idx="3">
                  <c:v>-0.38532046640756784</c:v>
                </c:pt>
                <c:pt idx="4">
                  <c:v>-0.12566134685507402</c:v>
                </c:pt>
                <c:pt idx="5">
                  <c:v>0.12566134685507416</c:v>
                </c:pt>
                <c:pt idx="6">
                  <c:v>0.38532046640756784</c:v>
                </c:pt>
                <c:pt idx="7">
                  <c:v>0.67448975019608193</c:v>
                </c:pt>
                <c:pt idx="8">
                  <c:v>1.0364333894937898</c:v>
                </c:pt>
                <c:pt idx="9">
                  <c:v>1.6448536269514715</c:v>
                </c:pt>
              </c:numCache>
            </c:numRef>
          </c:xVal>
          <c:yVal>
            <c:numRef>
              <c:f>'Normality Tests'!$E$30:$E$39</c:f>
              <c:numCache>
                <c:formatCode>General</c:formatCode>
                <c:ptCount val="10"/>
                <c:pt idx="0">
                  <c:v>0.170877590775489</c:v>
                </c:pt>
                <c:pt idx="1">
                  <c:v>0.17156112194061199</c:v>
                </c:pt>
                <c:pt idx="2">
                  <c:v>0.17410475015640201</c:v>
                </c:pt>
                <c:pt idx="3">
                  <c:v>0.174561381340026</c:v>
                </c:pt>
                <c:pt idx="4">
                  <c:v>0.17555986344814301</c:v>
                </c:pt>
                <c:pt idx="5">
                  <c:v>0.177366822957992</c:v>
                </c:pt>
                <c:pt idx="6">
                  <c:v>0.17926900088787001</c:v>
                </c:pt>
                <c:pt idx="7">
                  <c:v>0.18028250336647</c:v>
                </c:pt>
                <c:pt idx="8">
                  <c:v>0.18070185184478699</c:v>
                </c:pt>
                <c:pt idx="9">
                  <c:v>0.18319723010063099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B3-4BE8-8B6A-4481A04CF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269104"/>
        <c:axId val="1967467440"/>
      </c:scatterChart>
      <c:valAx>
        <c:axId val="188926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467440"/>
        <c:crosses val="autoZero"/>
        <c:crossBetween val="midCat"/>
      </c:valAx>
      <c:valAx>
        <c:axId val="196746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269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FocusNet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'Normality Tests'!$S$20:$S$29</c:f>
              <c:numCache>
                <c:formatCode>General</c:formatCode>
                <c:ptCount val="10"/>
                <c:pt idx="0">
                  <c:v>-1.6448536269514726</c:v>
                </c:pt>
                <c:pt idx="1">
                  <c:v>-1.0364333894937898</c:v>
                </c:pt>
                <c:pt idx="2">
                  <c:v>-0.67448975019608193</c:v>
                </c:pt>
                <c:pt idx="3">
                  <c:v>-0.38532046640756784</c:v>
                </c:pt>
                <c:pt idx="4">
                  <c:v>-0.12566134685507402</c:v>
                </c:pt>
                <c:pt idx="5">
                  <c:v>0.12566134685507416</c:v>
                </c:pt>
                <c:pt idx="6">
                  <c:v>0.38532046640756784</c:v>
                </c:pt>
                <c:pt idx="7">
                  <c:v>0.67448975019608193</c:v>
                </c:pt>
                <c:pt idx="8">
                  <c:v>1.0364333894937898</c:v>
                </c:pt>
                <c:pt idx="9">
                  <c:v>1.6448536269514715</c:v>
                </c:pt>
              </c:numCache>
            </c:numRef>
          </c:xVal>
          <c:yVal>
            <c:numRef>
              <c:f>'Normality Tests'!$F$30:$F$39</c:f>
              <c:numCache>
                <c:formatCode>General</c:formatCode>
                <c:ptCount val="10"/>
                <c:pt idx="0">
                  <c:v>0.163964703679084</c:v>
                </c:pt>
                <c:pt idx="1">
                  <c:v>0.16628795862197801</c:v>
                </c:pt>
                <c:pt idx="2">
                  <c:v>0.16932374238967801</c:v>
                </c:pt>
                <c:pt idx="3">
                  <c:v>0.17176075279712599</c:v>
                </c:pt>
                <c:pt idx="4">
                  <c:v>0.1727906614542</c:v>
                </c:pt>
                <c:pt idx="5">
                  <c:v>0.174176946282386</c:v>
                </c:pt>
                <c:pt idx="6">
                  <c:v>0.17509634792804701</c:v>
                </c:pt>
                <c:pt idx="7">
                  <c:v>0.17550067603588099</c:v>
                </c:pt>
                <c:pt idx="8">
                  <c:v>0.17750310897827101</c:v>
                </c:pt>
                <c:pt idx="9">
                  <c:v>0.179654486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9D-4C98-AAA4-F9FA62DC6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7120016"/>
        <c:axId val="1967465360"/>
      </c:scatterChart>
      <c:valAx>
        <c:axId val="196712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465360"/>
        <c:crosses val="autoZero"/>
        <c:crossBetween val="midCat"/>
      </c:valAx>
      <c:valAx>
        <c:axId val="196746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12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ResNet Baseline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'Normality Tests'!$S$20:$S$29</c:f>
              <c:numCache>
                <c:formatCode>General</c:formatCode>
                <c:ptCount val="10"/>
                <c:pt idx="0">
                  <c:v>-1.6448536269514726</c:v>
                </c:pt>
                <c:pt idx="1">
                  <c:v>-1.0364333894937898</c:v>
                </c:pt>
                <c:pt idx="2">
                  <c:v>-0.67448975019608193</c:v>
                </c:pt>
                <c:pt idx="3">
                  <c:v>-0.38532046640756784</c:v>
                </c:pt>
                <c:pt idx="4">
                  <c:v>-0.12566134685507402</c:v>
                </c:pt>
                <c:pt idx="5">
                  <c:v>0.12566134685507416</c:v>
                </c:pt>
                <c:pt idx="6">
                  <c:v>0.38532046640756784</c:v>
                </c:pt>
                <c:pt idx="7">
                  <c:v>0.67448975019608193</c:v>
                </c:pt>
                <c:pt idx="8">
                  <c:v>1.0364333894937898</c:v>
                </c:pt>
                <c:pt idx="9">
                  <c:v>1.6448536269514715</c:v>
                </c:pt>
              </c:numCache>
            </c:numRef>
          </c:xVal>
          <c:yVal>
            <c:numRef>
              <c:f>'Normality Tests'!$B$43:$B$52</c:f>
              <c:numCache>
                <c:formatCode>General</c:formatCode>
                <c:ptCount val="10"/>
                <c:pt idx="0">
                  <c:v>0.20795831084251401</c:v>
                </c:pt>
                <c:pt idx="1">
                  <c:v>0.217730522155761</c:v>
                </c:pt>
                <c:pt idx="2">
                  <c:v>0.21950137615203799</c:v>
                </c:pt>
                <c:pt idx="3">
                  <c:v>0.38100552558898898</c:v>
                </c:pt>
                <c:pt idx="4">
                  <c:v>0.48600968718528698</c:v>
                </c:pt>
                <c:pt idx="5">
                  <c:v>0.48856803774833601</c:v>
                </c:pt>
                <c:pt idx="6">
                  <c:v>0.50750553607940596</c:v>
                </c:pt>
                <c:pt idx="7">
                  <c:v>0.52098476886749201</c:v>
                </c:pt>
                <c:pt idx="8">
                  <c:v>0.64105826616287198</c:v>
                </c:pt>
                <c:pt idx="9">
                  <c:v>0.65175962448120095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9A-4A71-9B86-EDAFBA9AE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7505312"/>
        <c:axId val="1967466608"/>
      </c:scatterChart>
      <c:valAx>
        <c:axId val="189750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466608"/>
        <c:crosses val="autoZero"/>
        <c:crossBetween val="midCat"/>
      </c:valAx>
      <c:valAx>
        <c:axId val="196746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505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ResNet U-Net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'Normality Tests'!$S$20:$S$29</c:f>
              <c:numCache>
                <c:formatCode>General</c:formatCode>
                <c:ptCount val="10"/>
                <c:pt idx="0">
                  <c:v>-1.6448536269514726</c:v>
                </c:pt>
                <c:pt idx="1">
                  <c:v>-1.0364333894937898</c:v>
                </c:pt>
                <c:pt idx="2">
                  <c:v>-0.67448975019608193</c:v>
                </c:pt>
                <c:pt idx="3">
                  <c:v>-0.38532046640756784</c:v>
                </c:pt>
                <c:pt idx="4">
                  <c:v>-0.12566134685507402</c:v>
                </c:pt>
                <c:pt idx="5">
                  <c:v>0.12566134685507416</c:v>
                </c:pt>
                <c:pt idx="6">
                  <c:v>0.38532046640756784</c:v>
                </c:pt>
                <c:pt idx="7">
                  <c:v>0.67448975019608193</c:v>
                </c:pt>
                <c:pt idx="8">
                  <c:v>1.0364333894937898</c:v>
                </c:pt>
                <c:pt idx="9">
                  <c:v>1.6448536269514715</c:v>
                </c:pt>
              </c:numCache>
            </c:numRef>
          </c:xVal>
          <c:yVal>
            <c:numRef>
              <c:f>'Normality Tests'!$C$43:$C$52</c:f>
              <c:numCache>
                <c:formatCode>General</c:formatCode>
                <c:ptCount val="10"/>
                <c:pt idx="0">
                  <c:v>0.26862919330596902</c:v>
                </c:pt>
                <c:pt idx="1">
                  <c:v>0.355000019073486</c:v>
                </c:pt>
                <c:pt idx="2">
                  <c:v>0.36513608694076499</c:v>
                </c:pt>
                <c:pt idx="3">
                  <c:v>0.38210278749465898</c:v>
                </c:pt>
                <c:pt idx="4">
                  <c:v>0.444238871335983</c:v>
                </c:pt>
                <c:pt idx="5">
                  <c:v>0.48837918043136502</c:v>
                </c:pt>
                <c:pt idx="6">
                  <c:v>0.48915970325469899</c:v>
                </c:pt>
                <c:pt idx="7">
                  <c:v>0.49500000476837103</c:v>
                </c:pt>
                <c:pt idx="8">
                  <c:v>0.54110264778137196</c:v>
                </c:pt>
                <c:pt idx="9">
                  <c:v>0.77069723606109597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87-4EE2-AAC0-AAB4F311F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9708192"/>
        <c:axId val="1895366832"/>
      </c:scatterChart>
      <c:valAx>
        <c:axId val="196970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366832"/>
        <c:crosses val="autoZero"/>
        <c:crossBetween val="midCat"/>
      </c:valAx>
      <c:valAx>
        <c:axId val="189536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70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ResNet U-Net Batch Norm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'Normality Tests'!$S$20:$S$29</c:f>
              <c:numCache>
                <c:formatCode>General</c:formatCode>
                <c:ptCount val="10"/>
                <c:pt idx="0">
                  <c:v>-1.6448536269514726</c:v>
                </c:pt>
                <c:pt idx="1">
                  <c:v>-1.0364333894937898</c:v>
                </c:pt>
                <c:pt idx="2">
                  <c:v>-0.67448975019608193</c:v>
                </c:pt>
                <c:pt idx="3">
                  <c:v>-0.38532046640756784</c:v>
                </c:pt>
                <c:pt idx="4">
                  <c:v>-0.12566134685507402</c:v>
                </c:pt>
                <c:pt idx="5">
                  <c:v>0.12566134685507416</c:v>
                </c:pt>
                <c:pt idx="6">
                  <c:v>0.38532046640756784</c:v>
                </c:pt>
                <c:pt idx="7">
                  <c:v>0.67448975019608193</c:v>
                </c:pt>
                <c:pt idx="8">
                  <c:v>1.0364333894937898</c:v>
                </c:pt>
                <c:pt idx="9">
                  <c:v>1.6448536269514715</c:v>
                </c:pt>
              </c:numCache>
            </c:numRef>
          </c:xVal>
          <c:yVal>
            <c:numRef>
              <c:f>'Normality Tests'!$D$43:$D$52</c:f>
              <c:numCache>
                <c:formatCode>General</c:formatCode>
                <c:ptCount val="10"/>
                <c:pt idx="0">
                  <c:v>0.23082360625267001</c:v>
                </c:pt>
                <c:pt idx="1">
                  <c:v>0.52157777547836304</c:v>
                </c:pt>
                <c:pt idx="2">
                  <c:v>0.58328193426132202</c:v>
                </c:pt>
                <c:pt idx="3">
                  <c:v>0.60205137729644698</c:v>
                </c:pt>
                <c:pt idx="4">
                  <c:v>0.69226944446563698</c:v>
                </c:pt>
                <c:pt idx="5">
                  <c:v>0.77857637405395497</c:v>
                </c:pt>
                <c:pt idx="6">
                  <c:v>0.80367916822433405</c:v>
                </c:pt>
                <c:pt idx="7">
                  <c:v>0.80500006675720204</c:v>
                </c:pt>
                <c:pt idx="8">
                  <c:v>0.81217634677886896</c:v>
                </c:pt>
                <c:pt idx="9">
                  <c:v>0.85500006675720197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80-4796-ABB9-9D6EDDD6B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998912"/>
        <c:axId val="1969558656"/>
      </c:scatterChart>
      <c:valAx>
        <c:axId val="197699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558656"/>
        <c:crosses val="autoZero"/>
        <c:crossBetween val="midCat"/>
      </c:valAx>
      <c:valAx>
        <c:axId val="196955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998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ResNet U-Net Res 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'Normality Tests'!$S$20:$S$29</c:f>
              <c:numCache>
                <c:formatCode>General</c:formatCode>
                <c:ptCount val="10"/>
                <c:pt idx="0">
                  <c:v>-1.6448536269514726</c:v>
                </c:pt>
                <c:pt idx="1">
                  <c:v>-1.0364333894937898</c:v>
                </c:pt>
                <c:pt idx="2">
                  <c:v>-0.67448975019608193</c:v>
                </c:pt>
                <c:pt idx="3">
                  <c:v>-0.38532046640756784</c:v>
                </c:pt>
                <c:pt idx="4">
                  <c:v>-0.12566134685507402</c:v>
                </c:pt>
                <c:pt idx="5">
                  <c:v>0.12566134685507416</c:v>
                </c:pt>
                <c:pt idx="6">
                  <c:v>0.38532046640756784</c:v>
                </c:pt>
                <c:pt idx="7">
                  <c:v>0.67448975019608193</c:v>
                </c:pt>
                <c:pt idx="8">
                  <c:v>1.0364333894937898</c:v>
                </c:pt>
                <c:pt idx="9">
                  <c:v>1.6448536269514715</c:v>
                </c:pt>
              </c:numCache>
            </c:numRef>
          </c:xVal>
          <c:yVal>
            <c:numRef>
              <c:f>'Normality Tests'!$E$43:$E$52</c:f>
              <c:numCache>
                <c:formatCode>General</c:formatCode>
                <c:ptCount val="10"/>
                <c:pt idx="0">
                  <c:v>0.34808749556541402</c:v>
                </c:pt>
                <c:pt idx="1">
                  <c:v>0.45700830221176098</c:v>
                </c:pt>
                <c:pt idx="2">
                  <c:v>0.492152780294418</c:v>
                </c:pt>
                <c:pt idx="3">
                  <c:v>0.51087915897369296</c:v>
                </c:pt>
                <c:pt idx="4">
                  <c:v>0.59613748788833598</c:v>
                </c:pt>
                <c:pt idx="5">
                  <c:v>0.62919574975967396</c:v>
                </c:pt>
                <c:pt idx="6">
                  <c:v>0.63439583778381303</c:v>
                </c:pt>
                <c:pt idx="7">
                  <c:v>0.70754301548004095</c:v>
                </c:pt>
                <c:pt idx="8">
                  <c:v>0.79401117563247603</c:v>
                </c:pt>
                <c:pt idx="9">
                  <c:v>0.80764025449752797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9B-4BD7-817C-BC7102948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7503712"/>
        <c:axId val="1893719600"/>
      </c:scatterChart>
      <c:valAx>
        <c:axId val="1897503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719600"/>
        <c:crosses val="autoZero"/>
        <c:crossBetween val="midCat"/>
      </c:valAx>
      <c:valAx>
        <c:axId val="189371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503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ResNet FocusNet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'Normality Tests'!$S$20:$S$29</c:f>
              <c:numCache>
                <c:formatCode>General</c:formatCode>
                <c:ptCount val="10"/>
                <c:pt idx="0">
                  <c:v>-1.6448536269514726</c:v>
                </c:pt>
                <c:pt idx="1">
                  <c:v>-1.0364333894937898</c:v>
                </c:pt>
                <c:pt idx="2">
                  <c:v>-0.67448975019608193</c:v>
                </c:pt>
                <c:pt idx="3">
                  <c:v>-0.38532046640756784</c:v>
                </c:pt>
                <c:pt idx="4">
                  <c:v>-0.12566134685507402</c:v>
                </c:pt>
                <c:pt idx="5">
                  <c:v>0.12566134685507416</c:v>
                </c:pt>
                <c:pt idx="6">
                  <c:v>0.38532046640756784</c:v>
                </c:pt>
                <c:pt idx="7">
                  <c:v>0.67448975019608193</c:v>
                </c:pt>
                <c:pt idx="8">
                  <c:v>1.0364333894937898</c:v>
                </c:pt>
                <c:pt idx="9">
                  <c:v>1.6448536269514715</c:v>
                </c:pt>
              </c:numCache>
            </c:numRef>
          </c:xVal>
          <c:yVal>
            <c:numRef>
              <c:f>'Normality Tests'!$F$43:$F$52</c:f>
              <c:numCache>
                <c:formatCode>General</c:formatCode>
                <c:ptCount val="10"/>
                <c:pt idx="0">
                  <c:v>0.41230138838291103</c:v>
                </c:pt>
                <c:pt idx="1">
                  <c:v>0.5</c:v>
                </c:pt>
                <c:pt idx="2">
                  <c:v>0.5</c:v>
                </c:pt>
                <c:pt idx="3">
                  <c:v>0.56613749265670699</c:v>
                </c:pt>
                <c:pt idx="4">
                  <c:v>0.57137632369995095</c:v>
                </c:pt>
                <c:pt idx="5">
                  <c:v>0.634191671013832</c:v>
                </c:pt>
                <c:pt idx="6">
                  <c:v>0.65246806740760799</c:v>
                </c:pt>
                <c:pt idx="7">
                  <c:v>0.65646940469741799</c:v>
                </c:pt>
                <c:pt idx="8">
                  <c:v>0.75083472728729195</c:v>
                </c:pt>
                <c:pt idx="9">
                  <c:v>0.80654311180114702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E7-4A71-8BCE-78ABA5262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9700592"/>
        <c:axId val="1967462032"/>
      </c:scatterChart>
      <c:valAx>
        <c:axId val="196970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462032"/>
        <c:crosses val="autoZero"/>
        <c:crossBetween val="midCat"/>
      </c:valAx>
      <c:valAx>
        <c:axId val="196746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70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>
      <cx:tx>
        <cx:txData>
          <cx:v>Plot of Dice Coeff Loss Results for Segmentation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Plot of Dice Coeff Loss Results for Segmentation</a:t>
          </a:r>
        </a:p>
      </cx:txPr>
    </cx:title>
    <cx:plotArea>
      <cx:plotAreaRegion>
        <cx:series layoutId="boxWhisker" uniqueId="{FF5665CB-5841-4FC5-A4D5-8FB6179356D8}">
          <cx:tx>
            <cx:txData>
              <cx:f>_xlchart.v1.0</cx:f>
              <cx:v>U-Net</cx:v>
            </cx:txData>
          </cx:tx>
          <cx:dataId val="0"/>
          <cx:layoutPr>
            <cx:visibility meanLine="1" meanMarker="1" nonoutliers="1" outliers="1"/>
            <cx:statistics quartileMethod="exclusive"/>
          </cx:layoutPr>
        </cx:series>
        <cx:series layoutId="boxWhisker" uniqueId="{FC9CEBD8-9B22-4BE3-B0D5-6D1BAD11BA5F}">
          <cx:tx>
            <cx:txData>
              <cx:f>_xlchart.v1.2</cx:f>
              <cx:v>U-Net BN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72AF919-6CD8-4673-9D7C-E25B22C7C610}">
          <cx:tx>
            <cx:txData>
              <cx:f>_xlchart.v1.4</cx:f>
              <cx:v>ResSE U-Net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3550BCD-4CB1-424C-A5E6-B55A597457C4}">
          <cx:tx>
            <cx:txData>
              <cx:f>_xlchart.v1.6</cx:f>
              <cx:v>FocusNet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14000000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  <cx:data id="4">
      <cx:numDim type="val">
        <cx:f>_xlchart.v1.17</cx:f>
      </cx:numDim>
    </cx:data>
  </cx:chartData>
  <cx:chart>
    <cx:title pos="t" align="ctr" overlay="0">
      <cx:tx>
        <cx:txData>
          <cx:v>Plot of AUC Score Results for Classification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Plot of AUC Score Results for Classification</a:t>
          </a:r>
        </a:p>
      </cx:txPr>
    </cx:title>
    <cx:plotArea>
      <cx:plotAreaRegion>
        <cx:series layoutId="boxWhisker" uniqueId="{ADD9179B-4547-44F0-A8CA-5D111DEB10FD}">
          <cx:tx>
            <cx:txData>
              <cx:f>_xlchart.v1.8</cx:f>
              <cx:v>Baseline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4597F99-9A0C-4EA8-8A14-1B7BD258B006}">
          <cx:tx>
            <cx:txData>
              <cx:f>_xlchart.v1.10</cx:f>
              <cx:v>U-Net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6C486B9-1DBC-4582-BFA1-E6B3099A07BF}">
          <cx:tx>
            <cx:txData>
              <cx:f>_xlchart.v1.12</cx:f>
              <cx:v>U-Net BN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51F0534C-C641-443E-A2D3-1B389C424A68}">
          <cx:tx>
            <cx:txData>
              <cx:f>_xlchart.v1.14</cx:f>
              <cx:v>ResSE U-Net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AB5A7ADE-8733-464C-963D-F2F3E3518353}">
          <cx:tx>
            <cx:txData>
              <cx:f>_xlchart.v1.16</cx:f>
              <cx:v>FocusNet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150000006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chart" Target="../charts/chart1.xml"/><Relationship Id="rId7" Type="http://schemas.openxmlformats.org/officeDocument/2006/relationships/chart" Target="../charts/chart5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4.xml"/><Relationship Id="rId11" Type="http://schemas.openxmlformats.org/officeDocument/2006/relationships/chart" Target="../charts/chart9.xml"/><Relationship Id="rId5" Type="http://schemas.openxmlformats.org/officeDocument/2006/relationships/chart" Target="../charts/chart3.xml"/><Relationship Id="rId10" Type="http://schemas.openxmlformats.org/officeDocument/2006/relationships/chart" Target="../charts/chart8.xml"/><Relationship Id="rId4" Type="http://schemas.openxmlformats.org/officeDocument/2006/relationships/chart" Target="../charts/chart2.xml"/><Relationship Id="rId9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106453</xdr:colOff>
      <xdr:row>47</xdr:row>
      <xdr:rowOff>89646</xdr:rowOff>
    </xdr:from>
    <xdr:to>
      <xdr:col>13</xdr:col>
      <xdr:colOff>502012</xdr:colOff>
      <xdr:row>63</xdr:row>
      <xdr:rowOff>161364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AB53ABB-33B1-42FC-8046-4D6D64A93D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42277" y="9435352"/>
              <a:ext cx="4284000" cy="31869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128867</xdr:colOff>
      <xdr:row>47</xdr:row>
      <xdr:rowOff>67235</xdr:rowOff>
    </xdr:from>
    <xdr:to>
      <xdr:col>29</xdr:col>
      <xdr:colOff>437029</xdr:colOff>
      <xdr:row>63</xdr:row>
      <xdr:rowOff>123265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EFD2A842-3D2C-4CF7-97E5-4954F59C88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822455" y="9412941"/>
              <a:ext cx="5048250" cy="31712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229721</xdr:colOff>
      <xdr:row>67</xdr:row>
      <xdr:rowOff>29135</xdr:rowOff>
    </xdr:from>
    <xdr:to>
      <xdr:col>7</xdr:col>
      <xdr:colOff>565897</xdr:colOff>
      <xdr:row>81</xdr:row>
      <xdr:rowOff>94129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BF125CF-A576-40A2-BEC1-0D5C07D199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72838</xdr:colOff>
      <xdr:row>67</xdr:row>
      <xdr:rowOff>51547</xdr:rowOff>
    </xdr:from>
    <xdr:to>
      <xdr:col>15</xdr:col>
      <xdr:colOff>151279</xdr:colOff>
      <xdr:row>81</xdr:row>
      <xdr:rowOff>116541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3053DFC-4726-4414-8E35-4731B5FD3C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229721</xdr:colOff>
      <xdr:row>82</xdr:row>
      <xdr:rowOff>17931</xdr:rowOff>
    </xdr:from>
    <xdr:to>
      <xdr:col>7</xdr:col>
      <xdr:colOff>565897</xdr:colOff>
      <xdr:row>96</xdr:row>
      <xdr:rowOff>82925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D04F0B3-5D4F-4019-8679-D73CA7729F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61631</xdr:colOff>
      <xdr:row>82</xdr:row>
      <xdr:rowOff>17930</xdr:rowOff>
    </xdr:from>
    <xdr:to>
      <xdr:col>15</xdr:col>
      <xdr:colOff>140072</xdr:colOff>
      <xdr:row>96</xdr:row>
      <xdr:rowOff>94130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5633070-EC58-4AAC-8BA1-EC75A1DF31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5602</xdr:colOff>
      <xdr:row>66</xdr:row>
      <xdr:rowOff>186018</xdr:rowOff>
    </xdr:from>
    <xdr:to>
      <xdr:col>24</xdr:col>
      <xdr:colOff>95249</xdr:colOff>
      <xdr:row>81</xdr:row>
      <xdr:rowOff>71718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F3C7E2E-F137-42DB-886C-F66DC38756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285749</xdr:colOff>
      <xdr:row>67</xdr:row>
      <xdr:rowOff>6724</xdr:rowOff>
    </xdr:from>
    <xdr:to>
      <xdr:col>31</xdr:col>
      <xdr:colOff>364190</xdr:colOff>
      <xdr:row>81</xdr:row>
      <xdr:rowOff>82924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4249FA5-BB4A-4044-AAFE-D14ABEC0F3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5603</xdr:colOff>
      <xdr:row>82</xdr:row>
      <xdr:rowOff>6723</xdr:rowOff>
    </xdr:from>
    <xdr:to>
      <xdr:col>24</xdr:col>
      <xdr:colOff>95250</xdr:colOff>
      <xdr:row>96</xdr:row>
      <xdr:rowOff>82923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C2BEBED-4464-4A44-A6E8-543AED8341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274542</xdr:colOff>
      <xdr:row>82</xdr:row>
      <xdr:rowOff>6723</xdr:rowOff>
    </xdr:from>
    <xdr:to>
      <xdr:col>31</xdr:col>
      <xdr:colOff>352983</xdr:colOff>
      <xdr:row>96</xdr:row>
      <xdr:rowOff>82923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37008106-839A-4E3E-9DBC-4AC42ED656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711573</xdr:colOff>
      <xdr:row>96</xdr:row>
      <xdr:rowOff>186017</xdr:rowOff>
    </xdr:from>
    <xdr:to>
      <xdr:col>24</xdr:col>
      <xdr:colOff>72838</xdr:colOff>
      <xdr:row>111</xdr:row>
      <xdr:rowOff>71717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F705CB6-55D6-4D32-8813-B974E8AE6E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29BF-DBEA-4ACB-9041-91F4EF8530BA}">
  <sheetPr>
    <tabColor rgb="FFFF0000"/>
  </sheetPr>
  <dimension ref="A1:AB62"/>
  <sheetViews>
    <sheetView tabSelected="1" topLeftCell="A21" zoomScale="80" zoomScaleNormal="80" workbookViewId="0">
      <selection activeCell="K44" sqref="K44:M49"/>
    </sheetView>
  </sheetViews>
  <sheetFormatPr defaultRowHeight="15"/>
  <cols>
    <col min="1" max="1" width="17.85546875" customWidth="1"/>
    <col min="6" max="7" width="11.85546875" customWidth="1"/>
    <col min="9" max="9" width="12.28515625" customWidth="1"/>
    <col min="10" max="10" width="14.85546875" bestFit="1" customWidth="1"/>
    <col min="12" max="12" width="12.140625" customWidth="1"/>
    <col min="13" max="15" width="13" bestFit="1" customWidth="1"/>
    <col min="16" max="16" width="12.140625" customWidth="1"/>
    <col min="17" max="17" width="12.7109375" customWidth="1"/>
    <col min="21" max="21" width="12.28515625" customWidth="1"/>
    <col min="22" max="22" width="11.5703125" customWidth="1"/>
    <col min="23" max="23" width="9.28515625" customWidth="1"/>
    <col min="24" max="25" width="13" bestFit="1" customWidth="1"/>
    <col min="26" max="26" width="10.140625" customWidth="1"/>
    <col min="27" max="27" width="12.28515625" customWidth="1"/>
    <col min="35" max="35" width="12.42578125" customWidth="1"/>
  </cols>
  <sheetData>
    <row r="1" spans="1:28" ht="15.75" thickBot="1">
      <c r="A1" s="35" t="s">
        <v>17</v>
      </c>
    </row>
    <row r="2" spans="1:28" ht="15.75" thickBot="1">
      <c r="I2" s="27" t="s">
        <v>61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9"/>
    </row>
    <row r="3" spans="1:28" ht="15.75" thickBot="1">
      <c r="C3" s="78" t="s">
        <v>3</v>
      </c>
      <c r="D3" s="79" t="s">
        <v>4</v>
      </c>
      <c r="E3" s="79" t="s">
        <v>7</v>
      </c>
      <c r="F3" s="80" t="s">
        <v>6</v>
      </c>
      <c r="G3" s="26"/>
      <c r="I3" s="30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31"/>
    </row>
    <row r="4" spans="1:28" ht="15.75" thickBot="1">
      <c r="C4" s="7">
        <v>0.99976271390914895</v>
      </c>
      <c r="D4" s="8">
        <v>0.24536740779876701</v>
      </c>
      <c r="E4" s="8">
        <v>0.18070185184478699</v>
      </c>
      <c r="F4" s="63">
        <v>0.179654486</v>
      </c>
      <c r="G4" s="26"/>
      <c r="I4" s="30"/>
      <c r="K4" s="26" t="s">
        <v>62</v>
      </c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31"/>
    </row>
    <row r="5" spans="1:28" ht="15.75" thickBot="1">
      <c r="C5" s="65">
        <v>0.66479837894439597</v>
      </c>
      <c r="D5" s="1">
        <v>0.18153758347034399</v>
      </c>
      <c r="E5" s="1">
        <v>0.17410475015640201</v>
      </c>
      <c r="F5" s="3">
        <v>0.16628795862197801</v>
      </c>
      <c r="G5" s="26"/>
      <c r="I5" s="30"/>
      <c r="J5" s="26"/>
      <c r="K5" s="27"/>
      <c r="L5" s="104" t="s">
        <v>3</v>
      </c>
      <c r="M5" s="105" t="s">
        <v>4</v>
      </c>
      <c r="N5" s="105" t="s">
        <v>7</v>
      </c>
      <c r="O5" s="106" t="s">
        <v>6</v>
      </c>
      <c r="P5" s="26"/>
      <c r="Q5" s="116" t="s">
        <v>14</v>
      </c>
      <c r="R5" s="104" t="s">
        <v>3</v>
      </c>
      <c r="S5" s="105" t="s">
        <v>4</v>
      </c>
      <c r="T5" s="105" t="s">
        <v>7</v>
      </c>
      <c r="U5" s="106" t="s">
        <v>6</v>
      </c>
      <c r="V5" s="26"/>
      <c r="W5" s="26"/>
      <c r="X5" s="23" t="s">
        <v>3</v>
      </c>
      <c r="Y5" s="24"/>
      <c r="Z5" s="24"/>
      <c r="AA5" s="25"/>
      <c r="AB5" s="31"/>
    </row>
    <row r="6" spans="1:28" ht="15.75" thickBot="1">
      <c r="C6" s="2">
        <v>0.66572171449661199</v>
      </c>
      <c r="D6" s="59">
        <v>0.175736144185066</v>
      </c>
      <c r="E6" s="59">
        <v>0.170877590775489</v>
      </c>
      <c r="F6" s="3">
        <v>0.174176946282386</v>
      </c>
      <c r="G6" s="26"/>
      <c r="I6" s="30"/>
      <c r="J6" s="26"/>
      <c r="K6" s="107" t="s">
        <v>10</v>
      </c>
      <c r="L6" s="14">
        <f>AVERAGE(C4:C13)</f>
        <v>0.8205111801624293</v>
      </c>
      <c r="M6" s="8">
        <f>AVERAGE(D4:D13)</f>
        <v>0.2200602565998265</v>
      </c>
      <c r="N6" s="8">
        <f>AVERAGE(E4:E13)</f>
        <v>0.17674821168184218</v>
      </c>
      <c r="O6" s="9">
        <f>AVERAGE(F4:F13)</f>
        <v>0.17260593841666511</v>
      </c>
      <c r="P6" s="26"/>
      <c r="Q6" s="41" t="s">
        <v>3</v>
      </c>
      <c r="R6" s="14" t="s">
        <v>16</v>
      </c>
      <c r="S6" s="8">
        <f>ABS(L6-M6)/SQRT((L8/L9)+(M8/M9))</f>
        <v>11.964696693011561</v>
      </c>
      <c r="T6" s="8">
        <f>ABS(L6-N6)/SQRT((L8/L9)+(N8/N9))</f>
        <v>13.070369682818177</v>
      </c>
      <c r="U6" s="9">
        <f>ABS(L6-O6)/SQRT((L8/L9)+(O8/O9))</f>
        <v>13.152488171229283</v>
      </c>
      <c r="V6" s="26"/>
      <c r="W6" s="26"/>
      <c r="X6" s="17" t="s">
        <v>0</v>
      </c>
      <c r="Y6" s="13" t="s">
        <v>1</v>
      </c>
      <c r="Z6" s="11" t="s">
        <v>2</v>
      </c>
      <c r="AA6" s="12" t="s">
        <v>42</v>
      </c>
      <c r="AB6" s="31"/>
    </row>
    <row r="7" spans="1:28">
      <c r="C7" s="2">
        <v>0.71468305587768499</v>
      </c>
      <c r="D7" s="1">
        <v>0.2034792</v>
      </c>
      <c r="E7" s="60">
        <v>0.18319723010063099</v>
      </c>
      <c r="F7" s="3">
        <v>0.16932374238967801</v>
      </c>
      <c r="G7" s="26"/>
      <c r="I7" s="30"/>
      <c r="J7" s="26"/>
      <c r="K7" s="108" t="s">
        <v>11</v>
      </c>
      <c r="L7" s="15">
        <f>STDEV(C4:C13)</f>
        <v>0.15569973941132595</v>
      </c>
      <c r="M7" s="1">
        <f>STDEV(D4:D13)</f>
        <v>3.0710799199830819E-2</v>
      </c>
      <c r="N7" s="1">
        <f>STDEV(E4:E13)</f>
        <v>4.0960924748506882E-3</v>
      </c>
      <c r="O7" s="3">
        <f>STDEV(F4:F13)</f>
        <v>4.908304665952868E-3</v>
      </c>
      <c r="P7" s="26"/>
      <c r="Q7" s="18" t="s">
        <v>4</v>
      </c>
      <c r="R7" s="15">
        <f>ABS(M6-L6)/SQRT((M8/M9)+(L8/L9))</f>
        <v>11.964696693011561</v>
      </c>
      <c r="S7" s="1" t="s">
        <v>16</v>
      </c>
      <c r="T7" s="1">
        <f>ABS(M6-N6)/SQRT((M8/M9)+(N8/N9))</f>
        <v>4.4206755736167915</v>
      </c>
      <c r="U7" s="3">
        <f>ABS(M6-O6)/SQRT((M8/M9)+(O8/O9))</f>
        <v>4.825113921352215</v>
      </c>
      <c r="V7" s="26"/>
      <c r="W7" s="26"/>
      <c r="X7" s="41" t="s">
        <v>4</v>
      </c>
      <c r="Y7" s="40">
        <f>S6</f>
        <v>11.964696693011561</v>
      </c>
      <c r="Z7" s="39">
        <f>S13</f>
        <v>5.2915669406202239E-10</v>
      </c>
      <c r="AA7" s="75" t="b">
        <f>IF(Y7&gt;K17,TRUE,FALSE)</f>
        <v>1</v>
      </c>
      <c r="AB7" s="31"/>
    </row>
    <row r="8" spans="1:28">
      <c r="C8" s="66">
        <v>0.99974423646926802</v>
      </c>
      <c r="D8" s="60">
        <v>0.25358161330223</v>
      </c>
      <c r="E8" s="1">
        <v>0.17926900088787001</v>
      </c>
      <c r="F8" s="62">
        <v>0.163964703679084</v>
      </c>
      <c r="G8" s="26"/>
      <c r="I8" s="30"/>
      <c r="J8" s="26"/>
      <c r="K8" s="108" t="s">
        <v>12</v>
      </c>
      <c r="L8" s="15">
        <f>L7^2</f>
        <v>2.4242408852754808E-2</v>
      </c>
      <c r="M8" s="1">
        <f>M7^2</f>
        <v>9.4315318749232924E-4</v>
      </c>
      <c r="N8" s="1">
        <f>N7^2</f>
        <v>1.6777973562528435E-5</v>
      </c>
      <c r="O8" s="3">
        <f>O7^2</f>
        <v>2.4091454693814694E-5</v>
      </c>
      <c r="P8" s="26"/>
      <c r="Q8" s="18" t="s">
        <v>7</v>
      </c>
      <c r="R8" s="15">
        <f>ABS(N6-L6)/SQRT((N8/N9)+(L8/L9))</f>
        <v>13.070369682818177</v>
      </c>
      <c r="S8" s="1">
        <f>ABS(N6-M6)/SQRT((N8/N9)+(M8/M9))</f>
        <v>4.4206755736167915</v>
      </c>
      <c r="T8" s="1" t="s">
        <v>16</v>
      </c>
      <c r="U8" s="3">
        <f>ABS(N6-O6)/SQRT((N8/N9)+(O8/O9))</f>
        <v>2.0489882350239417</v>
      </c>
      <c r="V8" s="26"/>
      <c r="W8" s="26"/>
      <c r="X8" s="18" t="s">
        <v>5</v>
      </c>
      <c r="Y8" s="15">
        <f>T6</f>
        <v>13.070369682818177</v>
      </c>
      <c r="Z8" s="1">
        <f>T13</f>
        <v>1.2603331780589614E-10</v>
      </c>
      <c r="AA8" s="62" t="b">
        <f>IF(Y8&gt;K17,TRUE,FALSE)</f>
        <v>1</v>
      </c>
      <c r="AB8" s="31"/>
    </row>
    <row r="9" spans="1:28" ht="15.75" thickBot="1">
      <c r="C9" s="2">
        <v>0.73102045059204102</v>
      </c>
      <c r="D9" s="1">
        <v>0.25167679786682101</v>
      </c>
      <c r="E9" s="1">
        <v>0.17555986344814301</v>
      </c>
      <c r="F9" s="3">
        <v>0.17509634792804701</v>
      </c>
      <c r="G9" s="26"/>
      <c r="I9" s="30"/>
      <c r="J9" s="26"/>
      <c r="K9" s="109" t="s">
        <v>13</v>
      </c>
      <c r="L9" s="16">
        <f>COUNT(C4:C13)</f>
        <v>10</v>
      </c>
      <c r="M9" s="5">
        <f>COUNT(D4:D13)</f>
        <v>10</v>
      </c>
      <c r="N9" s="5">
        <f>COUNT(E4:E13)</f>
        <v>10</v>
      </c>
      <c r="O9" s="6">
        <f>COUNT(F4:F13)</f>
        <v>10</v>
      </c>
      <c r="P9" s="26"/>
      <c r="Q9" s="19" t="s">
        <v>6</v>
      </c>
      <c r="R9" s="16">
        <f>ABS(O6-L6)/SQRT((O8/O9)+(L8/L9))</f>
        <v>13.152488171229283</v>
      </c>
      <c r="S9" s="5">
        <f>ABS(M6-O6)/SQRT((M8/M9)+(O8/O9))</f>
        <v>4.825113921352215</v>
      </c>
      <c r="T9" s="5">
        <f>ABS(N6-O6)/SQRT((N8/N9)+(O8/O9))</f>
        <v>2.0489882350239417</v>
      </c>
      <c r="U9" s="6" t="s">
        <v>16</v>
      </c>
      <c r="V9" s="26"/>
      <c r="W9" s="26"/>
      <c r="X9" s="19" t="s">
        <v>6</v>
      </c>
      <c r="Y9" s="16">
        <f>U6</f>
        <v>13.152488171229283</v>
      </c>
      <c r="Z9" s="5">
        <f>U13</f>
        <v>1.1374575255300658E-10</v>
      </c>
      <c r="AA9" s="76" t="b">
        <f>IF(Y9&gt;K17,TRUE,FALSE)</f>
        <v>1</v>
      </c>
      <c r="AB9" s="31"/>
    </row>
    <row r="10" spans="1:28">
      <c r="C10" s="2">
        <v>0.99976307153701705</v>
      </c>
      <c r="D10" s="1">
        <v>0.24106620788574201</v>
      </c>
      <c r="E10" s="1">
        <v>0.174561381340026</v>
      </c>
      <c r="F10" s="3">
        <v>0.1727906614542</v>
      </c>
      <c r="G10" s="26"/>
      <c r="I10" s="30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31"/>
    </row>
    <row r="11" spans="1:28" ht="15.75" thickBot="1">
      <c r="C11" s="2">
        <v>0.99968117475509599</v>
      </c>
      <c r="D11" s="1">
        <v>0.18456716835498799</v>
      </c>
      <c r="E11" s="1">
        <v>0.18028250336647</v>
      </c>
      <c r="F11" s="3">
        <v>0.17550067603588099</v>
      </c>
      <c r="G11" s="26"/>
      <c r="I11" s="30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31"/>
    </row>
    <row r="12" spans="1:28" ht="15.75" thickBot="1">
      <c r="C12" s="2">
        <v>0.71497040987014704</v>
      </c>
      <c r="D12" s="1">
        <v>0.228284031152725</v>
      </c>
      <c r="E12" s="1">
        <v>0.177366822957992</v>
      </c>
      <c r="F12" s="3">
        <v>0.17750310897827101</v>
      </c>
      <c r="G12" s="26"/>
      <c r="I12" s="30"/>
      <c r="J12" s="26"/>
      <c r="K12" s="26"/>
      <c r="L12" s="26"/>
      <c r="M12" s="26"/>
      <c r="N12" s="26"/>
      <c r="O12" s="26"/>
      <c r="P12" s="26"/>
      <c r="Q12" s="116" t="s">
        <v>15</v>
      </c>
      <c r="R12" s="104" t="s">
        <v>3</v>
      </c>
      <c r="S12" s="105" t="s">
        <v>4</v>
      </c>
      <c r="T12" s="105" t="s">
        <v>7</v>
      </c>
      <c r="U12" s="106" t="s">
        <v>6</v>
      </c>
      <c r="V12" s="26"/>
      <c r="W12" s="26"/>
      <c r="X12" s="23" t="s">
        <v>4</v>
      </c>
      <c r="Y12" s="24"/>
      <c r="Z12" s="24"/>
      <c r="AA12" s="25"/>
      <c r="AB12" s="31"/>
    </row>
    <row r="13" spans="1:28" ht="15.75" thickBot="1">
      <c r="C13" s="4">
        <v>0.71496659517288197</v>
      </c>
      <c r="D13" s="5">
        <v>0.235306411981582</v>
      </c>
      <c r="E13" s="5">
        <v>0.17156112194061199</v>
      </c>
      <c r="F13" s="6">
        <v>0.17176075279712599</v>
      </c>
      <c r="G13" s="26"/>
      <c r="I13" s="30"/>
      <c r="J13" s="26"/>
      <c r="K13" s="73" t="s">
        <v>55</v>
      </c>
      <c r="L13" s="74"/>
      <c r="M13" s="74">
        <v>18</v>
      </c>
      <c r="N13" s="26"/>
      <c r="O13" s="26"/>
      <c r="P13" s="26"/>
      <c r="Q13" s="41" t="s">
        <v>3</v>
      </c>
      <c r="R13" s="14" t="s">
        <v>16</v>
      </c>
      <c r="S13" s="8">
        <f>TTEST(C4:C13,D4:D13,2,2)</f>
        <v>5.2915669406202239E-10</v>
      </c>
      <c r="T13" s="8">
        <f>TTEST(C4:C13,E4:E13,2,2)</f>
        <v>1.2603331780589614E-10</v>
      </c>
      <c r="U13" s="9">
        <f>TTEST(C4:C13,F4:F13,2,2)</f>
        <v>1.1374575255300658E-10</v>
      </c>
      <c r="V13" s="26"/>
      <c r="W13" s="26"/>
      <c r="X13" s="17" t="s">
        <v>0</v>
      </c>
      <c r="Y13" s="13" t="s">
        <v>1</v>
      </c>
      <c r="Z13" s="11" t="s">
        <v>2</v>
      </c>
      <c r="AA13" s="12" t="s">
        <v>42</v>
      </c>
      <c r="AB13" s="31"/>
    </row>
    <row r="14" spans="1:28" ht="15.75" thickBot="1">
      <c r="I14" s="30"/>
      <c r="J14" s="26"/>
      <c r="K14" s="26"/>
      <c r="L14" s="26"/>
      <c r="M14" s="26"/>
      <c r="N14" s="26"/>
      <c r="O14" s="26"/>
      <c r="P14" s="26"/>
      <c r="Q14" s="18" t="s">
        <v>4</v>
      </c>
      <c r="R14" s="15">
        <f>TTEST(D4:D13,C4:C13,2,2)</f>
        <v>5.2915669406202239E-10</v>
      </c>
      <c r="S14" s="1" t="s">
        <v>16</v>
      </c>
      <c r="T14" s="1">
        <f>TTEST(D4:D13,E4:E13,2,2)</f>
        <v>3.300259170391354E-4</v>
      </c>
      <c r="U14" s="3">
        <f>TTEST(D4:D13,F4:F13,2,2)</f>
        <v>1.3575262767458147E-4</v>
      </c>
      <c r="V14" s="26"/>
      <c r="W14" s="26"/>
      <c r="X14" s="41" t="s">
        <v>3</v>
      </c>
      <c r="Y14" s="40">
        <f>R7</f>
        <v>11.964696693011561</v>
      </c>
      <c r="Z14" s="39">
        <f>R14</f>
        <v>5.2915669406202239E-10</v>
      </c>
      <c r="AA14" s="75" t="b">
        <f>IF(Y14&gt;K17,TRUE,FALSE)</f>
        <v>1</v>
      </c>
      <c r="AB14" s="31"/>
    </row>
    <row r="15" spans="1:28" ht="15.75" thickBot="1">
      <c r="B15" s="81" t="s">
        <v>8</v>
      </c>
      <c r="C15" s="82"/>
      <c r="D15" s="82"/>
      <c r="E15" s="82"/>
      <c r="F15" s="83"/>
      <c r="G15" s="42"/>
      <c r="I15" s="30"/>
      <c r="J15" s="26"/>
      <c r="K15" s="26" t="s">
        <v>73</v>
      </c>
      <c r="L15" s="26"/>
      <c r="M15" s="26"/>
      <c r="N15" s="26"/>
      <c r="O15" s="26"/>
      <c r="P15" s="26"/>
      <c r="Q15" s="18" t="s">
        <v>7</v>
      </c>
      <c r="R15" s="15">
        <f>TTEST(E4:E13,C4:C13,2,2)</f>
        <v>1.2603331780589614E-10</v>
      </c>
      <c r="S15" s="1">
        <f>TTEST(E4:E13,D4:D13,2,2)</f>
        <v>3.300259170391354E-4</v>
      </c>
      <c r="T15" s="1" t="s">
        <v>16</v>
      </c>
      <c r="U15" s="3">
        <f>TTEST(E4:E13,F4:F13,2,2)</f>
        <v>5.532935706331036E-2</v>
      </c>
      <c r="V15" s="26"/>
      <c r="W15" s="26"/>
      <c r="X15" s="18" t="s">
        <v>5</v>
      </c>
      <c r="Y15" s="15">
        <f>T7</f>
        <v>4.4206755736167915</v>
      </c>
      <c r="Z15" s="1">
        <f>T14</f>
        <v>3.300259170391354E-4</v>
      </c>
      <c r="AA15" s="62" t="b">
        <f>IF(Y15&gt;K17,TRUE,FALSE)</f>
        <v>1</v>
      </c>
      <c r="AB15" s="31"/>
    </row>
    <row r="16" spans="1:28" ht="15.75" thickBot="1">
      <c r="B16" s="78" t="s">
        <v>59</v>
      </c>
      <c r="C16" s="79" t="s">
        <v>3</v>
      </c>
      <c r="D16" s="79" t="s">
        <v>4</v>
      </c>
      <c r="E16" s="79" t="s">
        <v>7</v>
      </c>
      <c r="F16" s="80" t="s">
        <v>6</v>
      </c>
      <c r="G16" s="26"/>
      <c r="I16" s="30"/>
      <c r="J16" s="26"/>
      <c r="K16" s="10" t="s">
        <v>56</v>
      </c>
      <c r="L16" s="11" t="s">
        <v>57</v>
      </c>
      <c r="M16" s="12" t="s">
        <v>58</v>
      </c>
      <c r="N16" s="26"/>
      <c r="O16" s="26"/>
      <c r="P16" s="26"/>
      <c r="Q16" s="19" t="s">
        <v>6</v>
      </c>
      <c r="R16" s="16">
        <f>TTEST(F4:F13,C4:C13,2,2)</f>
        <v>1.1374575255300658E-10</v>
      </c>
      <c r="S16" s="5">
        <f>TTEST(F4:F13,D4:D13,2,2)</f>
        <v>1.3575262767458147E-4</v>
      </c>
      <c r="T16" s="5">
        <f>TTEST(F4:F13,E4:E13,2,2)</f>
        <v>5.532935706331036E-2</v>
      </c>
      <c r="U16" s="6" t="s">
        <v>16</v>
      </c>
      <c r="V16" s="26"/>
      <c r="W16" s="26"/>
      <c r="X16" s="19" t="s">
        <v>6</v>
      </c>
      <c r="Y16" s="16">
        <f>U7</f>
        <v>4.825113921352215</v>
      </c>
      <c r="Z16" s="5">
        <f>U14</f>
        <v>1.3575262767458147E-4</v>
      </c>
      <c r="AA16" s="76" t="b">
        <f>IF(Y16&gt;K17,TRUE,FALSE)</f>
        <v>1</v>
      </c>
      <c r="AB16" s="31"/>
    </row>
    <row r="17" spans="1:28" ht="15.75" thickBot="1">
      <c r="B17" s="7">
        <v>0.52098476886749201</v>
      </c>
      <c r="C17" s="95">
        <v>0.77069723606109597</v>
      </c>
      <c r="D17" s="8">
        <v>0.80500006675720204</v>
      </c>
      <c r="E17" s="8">
        <v>0.62919574975967396</v>
      </c>
      <c r="F17" s="9">
        <v>0.5</v>
      </c>
      <c r="G17" s="26"/>
      <c r="I17" s="30"/>
      <c r="J17" s="26"/>
      <c r="K17" s="53">
        <v>2.1</v>
      </c>
      <c r="L17" s="51">
        <v>2.44</v>
      </c>
      <c r="M17" s="52">
        <v>2.88</v>
      </c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31"/>
    </row>
    <row r="18" spans="1:28" ht="15.75" thickBot="1">
      <c r="B18" s="2">
        <v>0.38100552558898898</v>
      </c>
      <c r="C18" s="1">
        <v>0.49500000476837103</v>
      </c>
      <c r="D18" s="1">
        <v>0.80367916822433405</v>
      </c>
      <c r="E18" s="1">
        <v>0.492152780294418</v>
      </c>
      <c r="F18" s="3">
        <v>0.41230138838291103</v>
      </c>
      <c r="G18" s="26"/>
      <c r="I18" s="30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31"/>
    </row>
    <row r="19" spans="1:28" ht="15.75" thickBot="1">
      <c r="B19" s="2">
        <v>0.64105826616287198</v>
      </c>
      <c r="C19" s="1">
        <v>0.36513608694076499</v>
      </c>
      <c r="D19" s="1">
        <v>0.77857637405395497</v>
      </c>
      <c r="E19" s="59">
        <v>0.80764025449752797</v>
      </c>
      <c r="F19" s="3">
        <v>0.65646940469741799</v>
      </c>
      <c r="G19" s="26"/>
      <c r="I19" s="30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3" t="s">
        <v>54</v>
      </c>
      <c r="Y19" s="24"/>
      <c r="Z19" s="24"/>
      <c r="AA19" s="25"/>
      <c r="AB19" s="31"/>
    </row>
    <row r="20" spans="1:28" ht="15.75" thickBot="1">
      <c r="B20" s="2">
        <v>0.21950137615203799</v>
      </c>
      <c r="C20" s="1">
        <v>0.355000019073486</v>
      </c>
      <c r="D20" s="1">
        <v>0.69226944446563698</v>
      </c>
      <c r="E20" s="1">
        <v>0.51087915897369296</v>
      </c>
      <c r="F20" s="99">
        <v>0.65246806740760799</v>
      </c>
      <c r="G20" s="26"/>
      <c r="I20" s="30"/>
      <c r="J20" s="26"/>
      <c r="K20" s="26" t="s">
        <v>74</v>
      </c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17" t="s">
        <v>0</v>
      </c>
      <c r="Y20" s="13" t="s">
        <v>1</v>
      </c>
      <c r="Z20" s="11" t="s">
        <v>2</v>
      </c>
      <c r="AA20" s="12" t="s">
        <v>42</v>
      </c>
      <c r="AB20" s="31"/>
    </row>
    <row r="21" spans="1:28" ht="15.75" thickBot="1">
      <c r="B21" s="2">
        <v>0.48856803774833601</v>
      </c>
      <c r="C21" s="1">
        <v>0.48837918043136502</v>
      </c>
      <c r="D21" s="1">
        <v>0.85500006675720197</v>
      </c>
      <c r="E21" s="1">
        <v>0.45700830221176098</v>
      </c>
      <c r="F21" s="3">
        <v>0.56613749265670699</v>
      </c>
      <c r="G21" s="26"/>
      <c r="I21" s="30"/>
      <c r="J21" s="26"/>
      <c r="K21" s="48" t="s">
        <v>56</v>
      </c>
      <c r="L21" s="49" t="s">
        <v>57</v>
      </c>
      <c r="M21" s="50" t="s">
        <v>58</v>
      </c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41" t="s">
        <v>3</v>
      </c>
      <c r="Y21" s="40">
        <f>R8</f>
        <v>13.070369682818177</v>
      </c>
      <c r="Z21" s="39">
        <f>R15</f>
        <v>1.2603331780589614E-10</v>
      </c>
      <c r="AA21" s="75" t="b">
        <f>IF(Y21&gt;K17,TRUE,FALSE)</f>
        <v>1</v>
      </c>
      <c r="AB21" s="31"/>
    </row>
    <row r="22" spans="1:28" ht="15.75" thickBot="1">
      <c r="B22" s="2">
        <v>0.217730522155761</v>
      </c>
      <c r="C22" s="1">
        <v>0.54110264778137196</v>
      </c>
      <c r="D22" s="1">
        <v>0.52157777547836304</v>
      </c>
      <c r="E22" s="1">
        <v>0.63439583778381303</v>
      </c>
      <c r="F22" s="62">
        <v>0.80654311180114702</v>
      </c>
      <c r="G22" s="26"/>
      <c r="I22" s="30"/>
      <c r="J22" s="26"/>
      <c r="K22" s="122">
        <v>1.734</v>
      </c>
      <c r="L22" s="123">
        <v>2.101</v>
      </c>
      <c r="M22" s="12">
        <v>2.44</v>
      </c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18" t="s">
        <v>4</v>
      </c>
      <c r="Y22" s="15">
        <f>S8</f>
        <v>4.4206755736167915</v>
      </c>
      <c r="Z22" s="1">
        <f>S15</f>
        <v>3.300259170391354E-4</v>
      </c>
      <c r="AA22" s="62" t="b">
        <f>IF(Y22&gt;K17,TRUE,FALSE)</f>
        <v>1</v>
      </c>
      <c r="AB22" s="31"/>
    </row>
    <row r="23" spans="1:28" ht="15.75" thickBot="1">
      <c r="B23" s="2">
        <v>0.20795831084251401</v>
      </c>
      <c r="C23" s="1">
        <v>0.48915970325469899</v>
      </c>
      <c r="D23" s="1">
        <v>0.23082360625267001</v>
      </c>
      <c r="E23" s="1">
        <v>0.79401117563247603</v>
      </c>
      <c r="F23" s="99">
        <v>0.634191671013832</v>
      </c>
      <c r="G23" s="26"/>
      <c r="I23" s="30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19" t="s">
        <v>6</v>
      </c>
      <c r="Y23" s="16">
        <f>U8</f>
        <v>2.0489882350239417</v>
      </c>
      <c r="Z23" s="5">
        <f>U15</f>
        <v>5.532935706331036E-2</v>
      </c>
      <c r="AA23" s="77" t="b">
        <f>IF(Y23&gt;K17,TRUE,FALSE)</f>
        <v>0</v>
      </c>
      <c r="AB23" s="31"/>
    </row>
    <row r="24" spans="1:28">
      <c r="B24" s="2">
        <v>0.48600968718528698</v>
      </c>
      <c r="C24" s="1">
        <v>0.26862919330596902</v>
      </c>
      <c r="D24" s="1">
        <v>0.60205137729644698</v>
      </c>
      <c r="E24" s="1">
        <v>0.70754301548004095</v>
      </c>
      <c r="F24" s="3">
        <v>0.75083472728729195</v>
      </c>
      <c r="G24" s="26"/>
      <c r="I24" s="30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31"/>
    </row>
    <row r="25" spans="1:28" ht="15.75" thickBot="1">
      <c r="B25" s="2">
        <v>0.50750553607940596</v>
      </c>
      <c r="C25" s="1">
        <v>0.38210278749465898</v>
      </c>
      <c r="D25" s="59">
        <v>0.81217634677886896</v>
      </c>
      <c r="E25" s="1">
        <v>0.34808749556541402</v>
      </c>
      <c r="F25" s="3">
        <v>0.5</v>
      </c>
      <c r="G25" s="26"/>
      <c r="I25" s="30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31"/>
    </row>
    <row r="26" spans="1:28" ht="15.75" thickBot="1">
      <c r="B26" s="67">
        <v>0.65175962448120095</v>
      </c>
      <c r="C26" s="5">
        <v>0.444238871335983</v>
      </c>
      <c r="D26" s="5">
        <v>0.58328193426132202</v>
      </c>
      <c r="E26" s="5">
        <v>0.59613748788833598</v>
      </c>
      <c r="F26" s="6">
        <v>0.57137632369995095</v>
      </c>
      <c r="G26" s="26"/>
      <c r="I26" s="30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3" t="s">
        <v>6</v>
      </c>
      <c r="Y26" s="24"/>
      <c r="Z26" s="24"/>
      <c r="AA26" s="25"/>
      <c r="AB26" s="31"/>
    </row>
    <row r="27" spans="1:28" ht="15.75" thickBot="1">
      <c r="I27" s="30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17" t="s">
        <v>0</v>
      </c>
      <c r="Y27" s="13" t="s">
        <v>1</v>
      </c>
      <c r="Z27" s="11" t="s">
        <v>2</v>
      </c>
      <c r="AA27" s="12" t="s">
        <v>42</v>
      </c>
      <c r="AB27" s="31"/>
    </row>
    <row r="28" spans="1:28" ht="15.75" thickBot="1">
      <c r="I28" s="30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41" t="s">
        <v>3</v>
      </c>
      <c r="Y28" s="40">
        <f>R9</f>
        <v>13.152488171229283</v>
      </c>
      <c r="Z28" s="39">
        <f>R16</f>
        <v>1.1374575255300658E-10</v>
      </c>
      <c r="AA28" s="75" t="b">
        <f>IF(Y28&gt;K17,TRUE,FALSE)</f>
        <v>1</v>
      </c>
      <c r="AB28" s="31"/>
    </row>
    <row r="29" spans="1:28" ht="15.75" thickBot="1">
      <c r="A29" t="s">
        <v>18</v>
      </c>
      <c r="C29" s="78" t="s">
        <v>3</v>
      </c>
      <c r="D29" s="79" t="s">
        <v>4</v>
      </c>
      <c r="E29" s="79" t="s">
        <v>7</v>
      </c>
      <c r="F29" s="80" t="s">
        <v>6</v>
      </c>
      <c r="G29" s="26"/>
      <c r="I29" s="30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18" t="s">
        <v>4</v>
      </c>
      <c r="Y29" s="15">
        <f>S9</f>
        <v>4.825113921352215</v>
      </c>
      <c r="Z29" s="1">
        <f>S16</f>
        <v>1.3575262767458147E-4</v>
      </c>
      <c r="AA29" s="62" t="b">
        <f>IF(Y29&gt;K17,TRUE,FALSE)</f>
        <v>1</v>
      </c>
      <c r="AB29" s="31"/>
    </row>
    <row r="30" spans="1:28" ht="15.75" thickBot="1">
      <c r="C30" s="54" cm="1">
        <f t="array" ref="C30:C39">_xlfn._xlws.SORT(C4:C13)</f>
        <v>0.66479837894439597</v>
      </c>
      <c r="D30" s="8" cm="1">
        <f t="array" ref="D30:D39">_xlfn._xlws.SORT(D4:D13)</f>
        <v>0.175736144185066</v>
      </c>
      <c r="E30" s="8" cm="1">
        <f t="array" ref="E30:E39">_xlfn._xlws.SORT(E4:E13)</f>
        <v>0.170877590775489</v>
      </c>
      <c r="F30" s="9" cm="1">
        <f t="array" ref="F30:F39">_xlfn._xlws.SORT(F4:F13)</f>
        <v>0.163964703679084</v>
      </c>
      <c r="G30" s="26"/>
      <c r="I30" s="30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19" t="s">
        <v>5</v>
      </c>
      <c r="Y30" s="16">
        <f>T9</f>
        <v>2.0489882350239417</v>
      </c>
      <c r="Z30" s="5">
        <f>T16</f>
        <v>5.532935706331036E-2</v>
      </c>
      <c r="AA30" s="77" t="b">
        <f>IF(Y30&gt;K17,TRUE,FALSE)</f>
        <v>0</v>
      </c>
      <c r="AB30" s="31"/>
    </row>
    <row r="31" spans="1:28">
      <c r="C31" s="55">
        <v>0.66572171449661199</v>
      </c>
      <c r="D31" s="1">
        <v>0.18153758347034399</v>
      </c>
      <c r="E31" s="1">
        <v>0.17156112194061199</v>
      </c>
      <c r="F31" s="3">
        <v>0.16628795862197801</v>
      </c>
      <c r="G31" s="26"/>
      <c r="I31" s="30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31"/>
    </row>
    <row r="32" spans="1:28">
      <c r="C32" s="55">
        <v>0.71468305587768499</v>
      </c>
      <c r="D32" s="1">
        <v>0.18456716835498799</v>
      </c>
      <c r="E32" s="1">
        <v>0.17410475015640201</v>
      </c>
      <c r="F32" s="3">
        <v>0.16932374238967801</v>
      </c>
      <c r="G32" s="26"/>
      <c r="I32" s="30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31"/>
    </row>
    <row r="33" spans="2:28">
      <c r="C33" s="55">
        <v>0.71496659517288197</v>
      </c>
      <c r="D33" s="1">
        <v>0.2034792</v>
      </c>
      <c r="E33" s="1">
        <v>0.174561381340026</v>
      </c>
      <c r="F33" s="3">
        <v>0.17176075279712599</v>
      </c>
      <c r="G33" s="26"/>
      <c r="I33" s="30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31"/>
    </row>
    <row r="34" spans="2:28" ht="15.75" thickBot="1">
      <c r="C34" s="55">
        <v>0.71497040987014704</v>
      </c>
      <c r="D34" s="1">
        <v>0.228284031152725</v>
      </c>
      <c r="E34" s="1">
        <v>0.17555986344814301</v>
      </c>
      <c r="F34" s="3">
        <v>0.1727906614542</v>
      </c>
      <c r="G34" s="26"/>
      <c r="I34" s="30"/>
      <c r="J34" s="26" t="s">
        <v>63</v>
      </c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31"/>
    </row>
    <row r="35" spans="2:28" ht="15.75" thickBot="1">
      <c r="C35" s="55">
        <v>0.73102045059204102</v>
      </c>
      <c r="D35" s="1">
        <v>0.235306411981582</v>
      </c>
      <c r="E35" s="1">
        <v>0.177366822957992</v>
      </c>
      <c r="F35" s="3">
        <v>0.174176946282386</v>
      </c>
      <c r="G35" s="26"/>
      <c r="I35" s="30"/>
      <c r="J35" s="27"/>
      <c r="K35" s="113" t="s">
        <v>60</v>
      </c>
      <c r="L35" s="114" t="s">
        <v>3</v>
      </c>
      <c r="M35" s="114" t="s">
        <v>4</v>
      </c>
      <c r="N35" s="115" t="s">
        <v>7</v>
      </c>
      <c r="O35" s="124" t="s">
        <v>6</v>
      </c>
      <c r="P35" s="26"/>
      <c r="Q35" s="36" t="s">
        <v>14</v>
      </c>
      <c r="R35" s="78" t="s">
        <v>59</v>
      </c>
      <c r="S35" s="79" t="s">
        <v>3</v>
      </c>
      <c r="T35" s="79" t="s">
        <v>4</v>
      </c>
      <c r="U35" s="79" t="s">
        <v>7</v>
      </c>
      <c r="V35" s="80" t="s">
        <v>6</v>
      </c>
      <c r="W35" s="26"/>
      <c r="X35" s="23" t="s">
        <v>3</v>
      </c>
      <c r="Y35" s="24"/>
      <c r="Z35" s="24"/>
      <c r="AA35" s="25"/>
      <c r="AB35" s="31"/>
    </row>
    <row r="36" spans="2:28" ht="15.75" thickBot="1">
      <c r="C36" s="55">
        <v>0.99968117475509599</v>
      </c>
      <c r="D36" s="1">
        <v>0.24106620788574201</v>
      </c>
      <c r="E36" s="1">
        <v>0.17926900088787001</v>
      </c>
      <c r="F36" s="3">
        <v>0.17509634792804701</v>
      </c>
      <c r="G36" s="26"/>
      <c r="I36" s="30"/>
      <c r="J36" s="110" t="s">
        <v>10</v>
      </c>
      <c r="K36" s="37">
        <f>AVERAGE(B17:B26)</f>
        <v>0.43220816552638952</v>
      </c>
      <c r="L36" s="39">
        <f>AVERAGE(C17:C26)</f>
        <v>0.45994457304477654</v>
      </c>
      <c r="M36" s="39">
        <f>AVERAGE(D17:D26)</f>
        <v>0.66844361603260016</v>
      </c>
      <c r="N36" s="39">
        <f>AVERAGE(E17:E26)</f>
        <v>0.59770512580871538</v>
      </c>
      <c r="O36" s="38">
        <f>AVERAGE(F17:F26)</f>
        <v>0.6050322186946866</v>
      </c>
      <c r="P36" s="26"/>
      <c r="Q36" s="91" t="s">
        <v>59</v>
      </c>
      <c r="R36" s="14" t="s">
        <v>16</v>
      </c>
      <c r="S36" s="8">
        <f>ABS(K36-L36)/SQRT((K38/K39)+(L38/L39))</f>
        <v>0.40383684584171953</v>
      </c>
      <c r="T36" s="8">
        <f>ABS(K36-M36)/SQRT((K38/K39)+(M38/M39))</f>
        <v>2.929052133759281</v>
      </c>
      <c r="U36" s="8">
        <f>ABS(K36-N36)/SQRT((K38/K39)+(N38/N39))</f>
        <v>2.3316990121797909</v>
      </c>
      <c r="V36" s="9">
        <f>ABS(K36-O36)/SQRT((K38/K39)+(O38/O39))</f>
        <v>2.6421618550053947</v>
      </c>
      <c r="W36" s="26"/>
      <c r="X36" s="17" t="s">
        <v>0</v>
      </c>
      <c r="Y36" s="13" t="s">
        <v>1</v>
      </c>
      <c r="Z36" s="11" t="s">
        <v>2</v>
      </c>
      <c r="AA36" s="12" t="s">
        <v>42</v>
      </c>
      <c r="AB36" s="31"/>
    </row>
    <row r="37" spans="2:28" ht="15.75" thickBot="1">
      <c r="C37" s="55">
        <v>0.99974423646926802</v>
      </c>
      <c r="D37" s="1">
        <v>0.24536740779876701</v>
      </c>
      <c r="E37" s="1">
        <v>0.18028250336647</v>
      </c>
      <c r="F37" s="3">
        <v>0.17550067603588099</v>
      </c>
      <c r="G37" s="26"/>
      <c r="I37" s="30"/>
      <c r="J37" s="111" t="s">
        <v>11</v>
      </c>
      <c r="K37" s="2">
        <f>STDEV(B17:B26)</f>
        <v>0.16852226075236273</v>
      </c>
      <c r="L37" s="1">
        <f>STDEV(C17:C26)</f>
        <v>0.13701353554561754</v>
      </c>
      <c r="M37" s="1">
        <f>STDEV(D17:D26)</f>
        <v>0.19143809849074056</v>
      </c>
      <c r="N37" s="1">
        <f>STDEV(E17:E26)</f>
        <v>0.1482483330811725</v>
      </c>
      <c r="O37" s="3">
        <f>STDEV(F17:F26)</f>
        <v>0.1199376944366428</v>
      </c>
      <c r="P37" s="26"/>
      <c r="Q37" s="92" t="s">
        <v>3</v>
      </c>
      <c r="R37" s="15">
        <f>ABS(K36-L36)/SQRT((K38/K39)+(L38/L39))</f>
        <v>0.40383684584171953</v>
      </c>
      <c r="S37" s="1" t="s">
        <v>16</v>
      </c>
      <c r="T37" s="1">
        <f>ABS(L36-M36)/SQRT((L38/L39)+(M38/M39))</f>
        <v>2.8006954763642624</v>
      </c>
      <c r="U37" s="1">
        <f>ABS(L36-N36)/SQRT((L38/L39)+(N38/N39))</f>
        <v>2.1580405114184584</v>
      </c>
      <c r="V37" s="3">
        <f>ABS(L36-O36)/SQRT((L38/L39)+(O38/O39))</f>
        <v>2.5196362332456639</v>
      </c>
      <c r="W37" s="26"/>
      <c r="X37" s="41" t="s">
        <v>4</v>
      </c>
      <c r="Y37" s="40">
        <f>T37</f>
        <v>2.8006954763642624</v>
      </c>
      <c r="Z37" s="39">
        <f>T48</f>
        <v>1.1819096213513056E-2</v>
      </c>
      <c r="AA37" s="75" t="b">
        <f>IF(Y37&gt;K17,TRUE,FALSE)</f>
        <v>1</v>
      </c>
      <c r="AB37" s="31"/>
    </row>
    <row r="38" spans="2:28" ht="15.75" thickBot="1">
      <c r="C38" s="55">
        <v>0.99976271390914895</v>
      </c>
      <c r="D38" s="1">
        <v>0.25167679786682101</v>
      </c>
      <c r="E38" s="1">
        <v>0.18070185184478699</v>
      </c>
      <c r="F38" s="3">
        <v>0.17750310897827101</v>
      </c>
      <c r="G38" s="26"/>
      <c r="I38" s="30"/>
      <c r="J38" s="111" t="s">
        <v>12</v>
      </c>
      <c r="K38" s="2">
        <f>K37^2</f>
        <v>2.8399752369087337E-2</v>
      </c>
      <c r="L38" s="1">
        <f>L37^2</f>
        <v>1.8772708922710202E-2</v>
      </c>
      <c r="M38" s="1">
        <f>M37^2</f>
        <v>3.6648545553750481E-2</v>
      </c>
      <c r="N38" s="1">
        <f>N37^2</f>
        <v>2.1977568261346263E-2</v>
      </c>
      <c r="O38" s="3">
        <f>O37^2</f>
        <v>1.4385050546777498E-2</v>
      </c>
      <c r="P38" s="26"/>
      <c r="Q38" s="92" t="s">
        <v>4</v>
      </c>
      <c r="R38" s="15">
        <f>ABS(K36-M36)/SQRT((K38/K39)+(M38/M39))</f>
        <v>2.929052133759281</v>
      </c>
      <c r="S38" s="1">
        <f>ABS(M36-L36)/SQRT((M38/M39)+(L38/L39))</f>
        <v>2.8006954763642624</v>
      </c>
      <c r="T38" s="1" t="s">
        <v>16</v>
      </c>
      <c r="U38" s="1">
        <f>ABS(M36-N36)/SQRT((M38/M39)+(N38/N39))</f>
        <v>0.92386865581112687</v>
      </c>
      <c r="V38" s="3">
        <f>ABS(M36-O36)/SQRT((M38/M39)+(O38/O39))</f>
        <v>0.8876448493382636</v>
      </c>
      <c r="W38" s="26"/>
      <c r="X38" s="18" t="s">
        <v>5</v>
      </c>
      <c r="Y38" s="15">
        <f>U37</f>
        <v>2.1580405114184584</v>
      </c>
      <c r="Z38" s="1">
        <f>U48</f>
        <v>4.4680791418319231E-2</v>
      </c>
      <c r="AA38" s="75" t="b">
        <f>IF(Y38&gt;K17,TRUE,FALSE)</f>
        <v>1</v>
      </c>
      <c r="AB38" s="31"/>
    </row>
    <row r="39" spans="2:28" ht="15.75" thickBot="1">
      <c r="C39" s="56">
        <v>0.99976307153701705</v>
      </c>
      <c r="D39" s="5">
        <v>0.25358161330223</v>
      </c>
      <c r="E39" s="5">
        <v>0.18319723010063099</v>
      </c>
      <c r="F39" s="6">
        <v>0.179654486</v>
      </c>
      <c r="G39" s="26"/>
      <c r="I39" s="30"/>
      <c r="J39" s="112" t="s">
        <v>13</v>
      </c>
      <c r="K39" s="4">
        <f>COUNT(B17:B26)</f>
        <v>10</v>
      </c>
      <c r="L39" s="5">
        <f>COUNT(C17:C26)</f>
        <v>10</v>
      </c>
      <c r="M39" s="5">
        <f>COUNT(D17:D26)</f>
        <v>10</v>
      </c>
      <c r="N39" s="5">
        <f>COUNT(E17:E26)</f>
        <v>10</v>
      </c>
      <c r="O39" s="6">
        <f>COUNT(F17:F26)</f>
        <v>10</v>
      </c>
      <c r="P39" s="26"/>
      <c r="Q39" s="92" t="s">
        <v>7</v>
      </c>
      <c r="R39" s="15">
        <f>ABS(K36-N36)/SQRT((K38/K39)+(N38/N39))</f>
        <v>2.3316990121797909</v>
      </c>
      <c r="S39" s="1">
        <f>ABS(N36-L36)/SQRT((N38/N39)+(L38/L39))</f>
        <v>2.1580405114184584</v>
      </c>
      <c r="T39" s="1">
        <f>ABS(N36-M36)/SQRT((N38/N39)+(M38/M39))</f>
        <v>0.92386865581112687</v>
      </c>
      <c r="U39" s="1" t="s">
        <v>16</v>
      </c>
      <c r="V39" s="3">
        <f>ABS(N36-O36)/SQRT((N38/N39)+(O38/O39))</f>
        <v>0.12150778960880317</v>
      </c>
      <c r="W39" s="26"/>
      <c r="X39" s="19" t="s">
        <v>6</v>
      </c>
      <c r="Y39" s="16">
        <f>V37</f>
        <v>2.5196362332456639</v>
      </c>
      <c r="Z39" s="5">
        <f>V48</f>
        <v>2.1414795061589678E-2</v>
      </c>
      <c r="AA39" s="75" t="b">
        <f>IF(Y39&gt;K17,TRUE,FALSE)</f>
        <v>1</v>
      </c>
      <c r="AB39" s="31"/>
    </row>
    <row r="40" spans="2:28" ht="15.75" thickBot="1">
      <c r="I40" s="30"/>
      <c r="J40" s="26"/>
      <c r="K40" s="26"/>
      <c r="L40" s="26"/>
      <c r="M40" s="26"/>
      <c r="N40" s="26"/>
      <c r="O40" s="26"/>
      <c r="P40" s="26"/>
      <c r="Q40" s="93" t="s">
        <v>6</v>
      </c>
      <c r="R40" s="16">
        <f>ABS(K36-O36)/SQRT((K38/K39)+(O38/O39))</f>
        <v>2.6421618550053947</v>
      </c>
      <c r="S40" s="5">
        <f>ABS(O36-L36)/SQRT((O38/O39)+(L38/L39))</f>
        <v>2.5196362332456639</v>
      </c>
      <c r="T40" s="5">
        <f>ABS(M36-O36)/SQRT((M38/M39)+(O38/O39))</f>
        <v>0.8876448493382636</v>
      </c>
      <c r="U40" s="5">
        <f>ABS(N36-O36)/SQRT((N38/N39)+(O38/O39))</f>
        <v>0.12150778960880317</v>
      </c>
      <c r="V40" s="6" t="s">
        <v>16</v>
      </c>
      <c r="W40" s="26"/>
      <c r="X40" s="26"/>
      <c r="Y40" s="26"/>
      <c r="Z40" s="26"/>
      <c r="AA40" s="26"/>
      <c r="AB40" s="31"/>
    </row>
    <row r="41" spans="2:28" ht="15.75" thickBot="1">
      <c r="B41" s="81" t="s">
        <v>8</v>
      </c>
      <c r="C41" s="82"/>
      <c r="D41" s="82"/>
      <c r="E41" s="82"/>
      <c r="F41" s="83"/>
      <c r="G41" s="42"/>
      <c r="I41" s="30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31"/>
    </row>
    <row r="42" spans="2:28" ht="15.75" thickBot="1">
      <c r="B42" s="78" t="s">
        <v>59</v>
      </c>
      <c r="C42" s="79" t="s">
        <v>3</v>
      </c>
      <c r="D42" s="79" t="s">
        <v>4</v>
      </c>
      <c r="E42" s="79" t="s">
        <v>7</v>
      </c>
      <c r="F42" s="80" t="s">
        <v>6</v>
      </c>
      <c r="G42" s="26"/>
      <c r="I42" s="30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3" t="s">
        <v>4</v>
      </c>
      <c r="Y42" s="24"/>
      <c r="Z42" s="24"/>
      <c r="AA42" s="25"/>
      <c r="AB42" s="31"/>
    </row>
    <row r="43" spans="2:28" ht="15.75" thickBot="1">
      <c r="B43" s="7" cm="1">
        <f t="array" ref="B43:B52">_xlfn._xlws.SORT(B17:B26)</f>
        <v>0.20795831084251401</v>
      </c>
      <c r="C43" s="8" cm="1">
        <f t="array" ref="C43:C52">_xlfn._xlws.SORT(C17:C26)</f>
        <v>0.26862919330596902</v>
      </c>
      <c r="D43" s="8" cm="1">
        <f t="array" ref="D43:D52">_xlfn._xlws.SORT(D17:D26)</f>
        <v>0.23082360625267001</v>
      </c>
      <c r="E43" s="8" cm="1">
        <f t="array" ref="E43:E52">_xlfn._xlws.SORT(E17:E26)</f>
        <v>0.34808749556541402</v>
      </c>
      <c r="F43" s="9" cm="1">
        <f t="array" ref="F43:F52">_xlfn._xlws.SORT(F17:F26)</f>
        <v>0.41230138838291103</v>
      </c>
      <c r="G43" s="26"/>
      <c r="I43" s="30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17" t="s">
        <v>0</v>
      </c>
      <c r="Y43" s="13" t="s">
        <v>1</v>
      </c>
      <c r="Z43" s="11" t="s">
        <v>2</v>
      </c>
      <c r="AA43" s="12" t="s">
        <v>42</v>
      </c>
      <c r="AB43" s="31"/>
    </row>
    <row r="44" spans="2:28" ht="15.75" thickBot="1">
      <c r="B44" s="2">
        <v>0.217730522155761</v>
      </c>
      <c r="C44" s="1">
        <v>0.355000019073486</v>
      </c>
      <c r="D44" s="1">
        <v>0.52157777547836304</v>
      </c>
      <c r="E44" s="1">
        <v>0.45700830221176098</v>
      </c>
      <c r="F44" s="3">
        <v>0.5</v>
      </c>
      <c r="G44" s="26"/>
      <c r="I44" s="30"/>
      <c r="J44" s="26"/>
      <c r="K44" s="23" t="s">
        <v>9</v>
      </c>
      <c r="L44" s="24"/>
      <c r="M44" s="25"/>
      <c r="O44" s="26"/>
      <c r="P44" s="26"/>
      <c r="Q44" s="26"/>
      <c r="R44" s="26"/>
      <c r="S44" s="26"/>
      <c r="T44" s="26"/>
      <c r="U44" s="26"/>
      <c r="V44" s="26"/>
      <c r="W44" s="26"/>
      <c r="X44" s="41" t="s">
        <v>3</v>
      </c>
      <c r="Y44" s="40">
        <f>S38</f>
        <v>2.8006954763642624</v>
      </c>
      <c r="Z44" s="39">
        <f>S49</f>
        <v>8.9642725828002201E-3</v>
      </c>
      <c r="AA44" s="75" t="b">
        <f>IF(Y44&gt;K17,TRUE,FALSE)</f>
        <v>1</v>
      </c>
      <c r="AB44" s="31"/>
    </row>
    <row r="45" spans="2:28" ht="15.75" thickBot="1">
      <c r="B45" s="2">
        <v>0.21950137615203799</v>
      </c>
      <c r="C45" s="1">
        <v>0.36513608694076499</v>
      </c>
      <c r="D45" s="1">
        <v>0.58328193426132202</v>
      </c>
      <c r="E45" s="1">
        <v>0.492152780294418</v>
      </c>
      <c r="F45" s="3">
        <v>0.5</v>
      </c>
      <c r="G45" s="26"/>
      <c r="I45" s="30"/>
      <c r="J45" s="26"/>
      <c r="K45" s="124" t="s">
        <v>0</v>
      </c>
      <c r="L45" s="126" t="s">
        <v>1</v>
      </c>
      <c r="M45" s="115" t="s">
        <v>42</v>
      </c>
      <c r="O45" s="26"/>
      <c r="P45" s="26"/>
      <c r="Q45" s="26"/>
      <c r="R45" s="26"/>
      <c r="S45" s="26"/>
      <c r="T45" s="26"/>
      <c r="U45" s="26"/>
      <c r="V45" s="26"/>
      <c r="W45" s="26"/>
      <c r="X45" s="18" t="s">
        <v>5</v>
      </c>
      <c r="Y45" s="15">
        <f>U38</f>
        <v>0.92386865581112687</v>
      </c>
      <c r="Z45" s="1">
        <f>U49</f>
        <v>0.36777463320574366</v>
      </c>
      <c r="AA45" s="75" t="b">
        <f>IF(Y45&gt;K17,TRUE,FALSE)</f>
        <v>0</v>
      </c>
      <c r="AB45" s="31"/>
    </row>
    <row r="46" spans="2:28" ht="15.75" thickBot="1">
      <c r="B46" s="2">
        <v>0.38100552558898898</v>
      </c>
      <c r="C46" s="1">
        <v>0.38210278749465898</v>
      </c>
      <c r="D46" s="1">
        <v>0.60205137729644698</v>
      </c>
      <c r="E46" s="1">
        <v>0.51087915897369296</v>
      </c>
      <c r="F46" s="3">
        <v>0.56613749265670699</v>
      </c>
      <c r="G46" s="26"/>
      <c r="I46" s="30"/>
      <c r="J46" s="26"/>
      <c r="K46" s="84" t="s">
        <v>3</v>
      </c>
      <c r="L46" s="37">
        <f>S36</f>
        <v>0.40383684584171953</v>
      </c>
      <c r="M46" s="125" t="b">
        <f>IF(L46&gt;K17,TRUE,FALSE)</f>
        <v>0</v>
      </c>
      <c r="O46" s="26"/>
      <c r="P46" s="26"/>
      <c r="Q46" s="36" t="s">
        <v>15</v>
      </c>
      <c r="R46" s="78" t="s">
        <v>59</v>
      </c>
      <c r="S46" s="79" t="s">
        <v>3</v>
      </c>
      <c r="T46" s="79" t="s">
        <v>4</v>
      </c>
      <c r="U46" s="79" t="s">
        <v>7</v>
      </c>
      <c r="V46" s="80" t="s">
        <v>6</v>
      </c>
      <c r="W46" s="26"/>
      <c r="X46" s="19" t="s">
        <v>6</v>
      </c>
      <c r="Y46" s="16">
        <f>V38</f>
        <v>0.8876448493382636</v>
      </c>
      <c r="Z46" s="5">
        <f>V49</f>
        <v>0.38643925100872878</v>
      </c>
      <c r="AA46" s="75" t="b">
        <f>IF(Y46&gt;K17,TRUE,FALSE)</f>
        <v>0</v>
      </c>
      <c r="AB46" s="31"/>
    </row>
    <row r="47" spans="2:28">
      <c r="B47" s="2">
        <v>0.48600968718528698</v>
      </c>
      <c r="C47" s="1">
        <v>0.444238871335983</v>
      </c>
      <c r="D47" s="1">
        <v>0.69226944446563698</v>
      </c>
      <c r="E47" s="1">
        <v>0.59613748788833598</v>
      </c>
      <c r="F47" s="3">
        <v>0.57137632369995095</v>
      </c>
      <c r="G47" s="26"/>
      <c r="I47" s="30"/>
      <c r="J47" s="26"/>
      <c r="K47" s="85" t="s">
        <v>4</v>
      </c>
      <c r="L47" s="2">
        <f>T36</f>
        <v>2.929052133759281</v>
      </c>
      <c r="M47" s="62" t="b">
        <f>IF(L47&gt;K17,TRUE,FALSE)</f>
        <v>1</v>
      </c>
      <c r="O47" s="26"/>
      <c r="P47" s="26"/>
      <c r="Q47" s="91" t="s">
        <v>59</v>
      </c>
      <c r="R47" s="14" t="s">
        <v>16</v>
      </c>
      <c r="S47" s="8">
        <f>TTEST(B17:B26,C17:C26,2,2)</f>
        <v>0.69109009168829305</v>
      </c>
      <c r="T47" s="8">
        <f>TTEST(B17:B26,D17:D26,2,2)</f>
        <v>8.9642725828002201E-3</v>
      </c>
      <c r="U47" s="8">
        <f>TTEST(B17:B26,E17:E26,2,2)</f>
        <v>3.1533780038722842E-2</v>
      </c>
      <c r="V47" s="9">
        <f>TTEST(B17:B26,F17:F26,2,2)</f>
        <v>1.6560838555493541E-2</v>
      </c>
      <c r="W47" s="26"/>
      <c r="X47" s="26"/>
      <c r="Y47" s="26"/>
      <c r="Z47" s="26"/>
      <c r="AA47" s="26"/>
      <c r="AB47" s="31"/>
    </row>
    <row r="48" spans="2:28" ht="15.75" thickBot="1">
      <c r="B48" s="2">
        <v>0.48856803774833601</v>
      </c>
      <c r="C48" s="1">
        <v>0.48837918043136502</v>
      </c>
      <c r="D48" s="1">
        <v>0.77857637405395497</v>
      </c>
      <c r="E48" s="1">
        <v>0.62919574975967396</v>
      </c>
      <c r="F48" s="3">
        <v>0.634191671013832</v>
      </c>
      <c r="G48" s="26"/>
      <c r="I48" s="30"/>
      <c r="J48" s="26"/>
      <c r="K48" s="85" t="s">
        <v>5</v>
      </c>
      <c r="L48" s="2">
        <f>U36</f>
        <v>2.3316990121797909</v>
      </c>
      <c r="M48" s="62" t="b">
        <f>IF(L48&gt;K17,TRUE,FALSE)</f>
        <v>1</v>
      </c>
      <c r="O48" s="26"/>
      <c r="P48" s="26"/>
      <c r="Q48" s="92" t="s">
        <v>3</v>
      </c>
      <c r="R48" s="15">
        <f>TTEST(B17:B26,C17:C26,2,2)</f>
        <v>0.69109009168829305</v>
      </c>
      <c r="S48" s="1" t="s">
        <v>16</v>
      </c>
      <c r="T48" s="1">
        <f>TTEST(C17:C26,D17:D26,2,2)</f>
        <v>1.1819096213513056E-2</v>
      </c>
      <c r="U48" s="1">
        <f>TTEST(C17:C26,E17:E26,2,2)</f>
        <v>4.4680791418319231E-2</v>
      </c>
      <c r="V48" s="3">
        <f>TTEST(C17:C26,F17:F26,2,2)</f>
        <v>2.1414795061589678E-2</v>
      </c>
      <c r="W48" s="26"/>
      <c r="X48" s="26"/>
      <c r="Y48" s="26"/>
      <c r="Z48" s="26"/>
      <c r="AA48" s="26"/>
      <c r="AB48" s="31"/>
    </row>
    <row r="49" spans="2:28" ht="15.75" thickBot="1">
      <c r="B49" s="2">
        <v>0.50750553607940596</v>
      </c>
      <c r="C49" s="1">
        <v>0.48915970325469899</v>
      </c>
      <c r="D49" s="1">
        <v>0.80367916822433405</v>
      </c>
      <c r="E49" s="1">
        <v>0.63439583778381303</v>
      </c>
      <c r="F49" s="3">
        <v>0.65246806740760799</v>
      </c>
      <c r="G49" s="26"/>
      <c r="I49" s="30"/>
      <c r="J49" s="26"/>
      <c r="K49" s="86" t="s">
        <v>6</v>
      </c>
      <c r="L49" s="4">
        <f>V36</f>
        <v>2.6421618550053947</v>
      </c>
      <c r="M49" s="76" t="b">
        <f>IF(L49&gt;K17,TRUE,FALSE)</f>
        <v>1</v>
      </c>
      <c r="O49" s="26"/>
      <c r="P49" s="26"/>
      <c r="Q49" s="92" t="s">
        <v>4</v>
      </c>
      <c r="R49" s="15">
        <f>TTEST(B17:B26,D17:D26,2,2)</f>
        <v>8.9642725828002201E-3</v>
      </c>
      <c r="S49" s="1">
        <f>TTEST(B17:B26,D17:D26,2,2)</f>
        <v>8.9642725828002201E-3</v>
      </c>
      <c r="T49" s="1" t="s">
        <v>16</v>
      </c>
      <c r="U49" s="1">
        <f>TTEST(D17:D26,E17:E26,2,2)</f>
        <v>0.36777463320574366</v>
      </c>
      <c r="V49" s="3">
        <f>TTEST(D17:D26,F17:F26,2,2)</f>
        <v>0.38643925100872878</v>
      </c>
      <c r="W49" s="26"/>
      <c r="X49" s="23" t="s">
        <v>54</v>
      </c>
      <c r="Y49" s="24"/>
      <c r="Z49" s="24"/>
      <c r="AA49" s="25"/>
      <c r="AB49" s="31"/>
    </row>
    <row r="50" spans="2:28" ht="15.75" thickBot="1">
      <c r="B50" s="2">
        <v>0.52098476886749201</v>
      </c>
      <c r="C50" s="1">
        <v>0.49500000476837103</v>
      </c>
      <c r="D50" s="1">
        <v>0.80500006675720204</v>
      </c>
      <c r="E50" s="1">
        <v>0.70754301548004095</v>
      </c>
      <c r="F50" s="3">
        <v>0.65646940469741799</v>
      </c>
      <c r="G50" s="26"/>
      <c r="I50" s="30"/>
      <c r="J50" s="26"/>
      <c r="K50" s="26"/>
      <c r="L50" s="26"/>
      <c r="M50" s="26"/>
      <c r="N50" s="26"/>
      <c r="O50" s="26"/>
      <c r="P50" s="26"/>
      <c r="Q50" s="92" t="s">
        <v>7</v>
      </c>
      <c r="R50" s="15">
        <f>TTEST(B17:B26,E17:E26,2,2)</f>
        <v>3.1533780038722842E-2</v>
      </c>
      <c r="S50" s="1">
        <f>TTEST(C17:C26,E17:E26,2,2)</f>
        <v>4.4680791418319231E-2</v>
      </c>
      <c r="T50" s="1">
        <f>TTEST(E17:E26,D17:D26,2,2)</f>
        <v>0.36777463320574366</v>
      </c>
      <c r="U50" s="1" t="s">
        <v>16</v>
      </c>
      <c r="V50" s="3">
        <f>TTEST(E17:E26,F17:F26,2,2)</f>
        <v>0.90463504259278016</v>
      </c>
      <c r="W50" s="26"/>
      <c r="X50" s="17" t="s">
        <v>0</v>
      </c>
      <c r="Y50" s="13" t="s">
        <v>1</v>
      </c>
      <c r="Z50" s="11" t="s">
        <v>2</v>
      </c>
      <c r="AA50" s="12" t="s">
        <v>42</v>
      </c>
      <c r="AB50" s="31"/>
    </row>
    <row r="51" spans="2:28" ht="15.75" thickBot="1">
      <c r="B51" s="2">
        <v>0.64105826616287198</v>
      </c>
      <c r="C51" s="1">
        <v>0.54110264778137196</v>
      </c>
      <c r="D51" s="1">
        <v>0.81217634677886896</v>
      </c>
      <c r="E51" s="1">
        <v>0.79401117563247603</v>
      </c>
      <c r="F51" s="3">
        <v>0.75083472728729195</v>
      </c>
      <c r="G51" s="26"/>
      <c r="I51" s="30"/>
      <c r="J51" s="26"/>
      <c r="K51" s="26"/>
      <c r="L51" s="26"/>
      <c r="M51" s="26"/>
      <c r="N51" s="26"/>
      <c r="O51" s="26"/>
      <c r="P51" s="26"/>
      <c r="Q51" s="93" t="s">
        <v>6</v>
      </c>
      <c r="R51" s="16">
        <f>TTEST(B17:B26,F17:F26,2,2)</f>
        <v>1.6560838555493541E-2</v>
      </c>
      <c r="S51" s="5">
        <f>TTEST(F17:F26,C17:C26,2,2)</f>
        <v>2.1414795061589678E-2</v>
      </c>
      <c r="T51" s="5">
        <f>TTEST(F17:F26,D17:D26,2,2)</f>
        <v>0.38643925100872878</v>
      </c>
      <c r="U51" s="5">
        <f>TTEST(F17:F26,E17:E26,2,2)</f>
        <v>0.90463504259278016</v>
      </c>
      <c r="V51" s="6" t="s">
        <v>16</v>
      </c>
      <c r="W51" s="26"/>
      <c r="X51" s="41" t="s">
        <v>3</v>
      </c>
      <c r="Y51" s="40">
        <f>S39</f>
        <v>2.1580405114184584</v>
      </c>
      <c r="Z51" s="39">
        <f>S50</f>
        <v>4.4680791418319231E-2</v>
      </c>
      <c r="AA51" s="75" t="e">
        <f>IF(Y51&gt;#REF!,TRUE,FALSE)</f>
        <v>#REF!</v>
      </c>
      <c r="AB51" s="31"/>
    </row>
    <row r="52" spans="2:28" ht="15.75" thickBot="1">
      <c r="B52" s="4">
        <v>0.65175962448120095</v>
      </c>
      <c r="C52" s="5">
        <v>0.77069723606109597</v>
      </c>
      <c r="D52" s="5">
        <v>0.85500006675720197</v>
      </c>
      <c r="E52" s="5">
        <v>0.80764025449752797</v>
      </c>
      <c r="F52" s="6">
        <v>0.80654311180114702</v>
      </c>
      <c r="G52" s="26"/>
      <c r="I52" s="30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18" t="s">
        <v>4</v>
      </c>
      <c r="Y52" s="15">
        <f>T39</f>
        <v>0.92386865581112687</v>
      </c>
      <c r="Z52" s="1">
        <f>T50</f>
        <v>0.36777463320574366</v>
      </c>
      <c r="AA52" s="62" t="e">
        <f>IF(Y52&gt;#REF!,TRUE,FALSE)</f>
        <v>#REF!</v>
      </c>
      <c r="AB52" s="31"/>
    </row>
    <row r="53" spans="2:28" ht="15.75" thickBot="1">
      <c r="I53" s="30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19" t="s">
        <v>6</v>
      </c>
      <c r="Y53" s="16">
        <f>V39</f>
        <v>0.12150778960880317</v>
      </c>
      <c r="Z53" s="5">
        <f>V50</f>
        <v>0.90463504259278016</v>
      </c>
      <c r="AA53" s="77" t="e">
        <f>IF(Y53&gt;#REF!,TRUE,FALSE)</f>
        <v>#REF!</v>
      </c>
      <c r="AB53" s="31"/>
    </row>
    <row r="54" spans="2:28">
      <c r="I54" s="30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31"/>
    </row>
    <row r="55" spans="2:28" ht="15.75" thickBot="1">
      <c r="I55" s="30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31"/>
    </row>
    <row r="56" spans="2:28" ht="15.75" thickBot="1">
      <c r="I56" s="30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3" t="s">
        <v>6</v>
      </c>
      <c r="Y56" s="24"/>
      <c r="Z56" s="24"/>
      <c r="AA56" s="25"/>
      <c r="AB56" s="31"/>
    </row>
    <row r="57" spans="2:28" ht="15.75" thickBot="1">
      <c r="I57" s="30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17" t="s">
        <v>0</v>
      </c>
      <c r="Y57" s="13" t="s">
        <v>1</v>
      </c>
      <c r="Z57" s="11" t="s">
        <v>2</v>
      </c>
      <c r="AA57" s="12" t="s">
        <v>42</v>
      </c>
      <c r="AB57" s="31"/>
    </row>
    <row r="58" spans="2:28">
      <c r="I58" s="30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41" t="s">
        <v>3</v>
      </c>
      <c r="Y58" s="40">
        <f>S40</f>
        <v>2.5196362332456639</v>
      </c>
      <c r="Z58" s="39">
        <f>S51</f>
        <v>2.1414795061589678E-2</v>
      </c>
      <c r="AA58" s="75" t="e">
        <f>IF(Y58&gt;#REF!,TRUE,FALSE)</f>
        <v>#REF!</v>
      </c>
      <c r="AB58" s="31"/>
    </row>
    <row r="59" spans="2:28">
      <c r="I59" s="30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18" t="s">
        <v>4</v>
      </c>
      <c r="Y59" s="15">
        <f>T40</f>
        <v>0.8876448493382636</v>
      </c>
      <c r="Z59" s="1">
        <f>T51</f>
        <v>0.38643925100872878</v>
      </c>
      <c r="AA59" s="62" t="e">
        <f>IF(Y59&gt;#REF!,TRUE,FALSE)</f>
        <v>#REF!</v>
      </c>
      <c r="AB59" s="31"/>
    </row>
    <row r="60" spans="2:28" ht="15.75" thickBot="1">
      <c r="I60" s="30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19" t="s">
        <v>5</v>
      </c>
      <c r="Y60" s="16">
        <f>U40</f>
        <v>0.12150778960880317</v>
      </c>
      <c r="Z60" s="5">
        <f>U51</f>
        <v>0.90463504259278016</v>
      </c>
      <c r="AA60" s="77" t="e">
        <f>IF(Y60&gt;#REF!,TRUE,FALSE)</f>
        <v>#REF!</v>
      </c>
      <c r="AB60" s="31"/>
    </row>
    <row r="61" spans="2:28">
      <c r="I61" s="30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31"/>
    </row>
    <row r="62" spans="2:28" ht="15.75" thickBot="1">
      <c r="I62" s="32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F7E3-8BEA-4584-84C1-1A29107F1981}">
  <dimension ref="A1:AE66"/>
  <sheetViews>
    <sheetView zoomScale="85" zoomScaleNormal="85" workbookViewId="0">
      <selection activeCell="G27" sqref="G27"/>
    </sheetView>
  </sheetViews>
  <sheetFormatPr defaultRowHeight="15"/>
  <cols>
    <col min="9" max="9" width="13" customWidth="1"/>
    <col min="17" max="17" width="11" customWidth="1"/>
    <col min="24" max="24" width="12.7109375" customWidth="1"/>
    <col min="27" max="27" width="10.140625" customWidth="1"/>
    <col min="28" max="28" width="12" customWidth="1"/>
  </cols>
  <sheetData>
    <row r="1" spans="1:31" ht="15.75" thickBot="1">
      <c r="A1" s="35" t="s">
        <v>17</v>
      </c>
    </row>
    <row r="2" spans="1:31" ht="15.75" thickBot="1">
      <c r="H2" s="27"/>
      <c r="I2" s="28" t="s">
        <v>32</v>
      </c>
      <c r="J2" s="28"/>
      <c r="K2" s="28"/>
      <c r="L2" s="28" t="s">
        <v>64</v>
      </c>
      <c r="M2" s="28"/>
      <c r="N2" s="29"/>
      <c r="O2" s="26"/>
      <c r="P2" s="27" t="s">
        <v>45</v>
      </c>
      <c r="Q2" s="28"/>
      <c r="R2" s="28"/>
      <c r="S2" s="28"/>
      <c r="T2" s="28"/>
      <c r="U2" s="29"/>
      <c r="W2" s="27"/>
      <c r="X2" s="28" t="s">
        <v>32</v>
      </c>
      <c r="Y2" s="28"/>
      <c r="Z2" s="28"/>
      <c r="AA2" s="28" t="s">
        <v>65</v>
      </c>
      <c r="AB2" s="28"/>
      <c r="AC2" s="28"/>
      <c r="AD2" s="29"/>
      <c r="AE2" s="26"/>
    </row>
    <row r="3" spans="1:31" ht="15.75" thickBot="1">
      <c r="C3" s="78" t="s">
        <v>3</v>
      </c>
      <c r="D3" s="79" t="s">
        <v>4</v>
      </c>
      <c r="E3" s="79" t="s">
        <v>7</v>
      </c>
      <c r="F3" s="80" t="s">
        <v>6</v>
      </c>
      <c r="G3" s="26"/>
      <c r="H3" s="30"/>
      <c r="I3" s="26"/>
      <c r="J3" s="26"/>
      <c r="K3" s="26"/>
      <c r="L3" s="26"/>
      <c r="M3" s="26"/>
      <c r="N3" s="31"/>
      <c r="O3" s="26"/>
      <c r="P3" s="30"/>
      <c r="Q3" s="26"/>
      <c r="R3" s="26"/>
      <c r="S3" s="26"/>
      <c r="T3" s="26"/>
      <c r="U3" s="31"/>
      <c r="W3" s="30"/>
      <c r="X3" s="26"/>
      <c r="Y3" s="26"/>
      <c r="Z3" s="26"/>
      <c r="AA3" s="26"/>
      <c r="AB3" s="26"/>
      <c r="AC3" s="26"/>
      <c r="AD3" s="31"/>
      <c r="AE3" s="26"/>
    </row>
    <row r="4" spans="1:31" ht="15.75" thickBot="1">
      <c r="C4" s="7">
        <v>0.99976271390914895</v>
      </c>
      <c r="D4" s="8">
        <v>0.24536740779876701</v>
      </c>
      <c r="E4" s="8">
        <v>0.18070185184478699</v>
      </c>
      <c r="F4" s="63">
        <v>0.179654486</v>
      </c>
      <c r="G4" s="26"/>
      <c r="H4" s="30"/>
      <c r="J4" s="26" t="s">
        <v>24</v>
      </c>
      <c r="K4" s="26"/>
      <c r="L4" s="26"/>
      <c r="M4" s="26"/>
      <c r="N4" s="31"/>
      <c r="O4" s="26"/>
      <c r="P4" s="30"/>
      <c r="Q4" s="26" t="s">
        <v>47</v>
      </c>
      <c r="R4" s="26"/>
      <c r="S4" s="26"/>
      <c r="T4" s="26"/>
      <c r="U4" s="31"/>
      <c r="W4" s="30"/>
      <c r="Y4" s="26" t="s">
        <v>24</v>
      </c>
      <c r="Z4" s="26"/>
      <c r="AA4" s="26"/>
      <c r="AB4" s="26"/>
      <c r="AC4" s="26"/>
      <c r="AD4" s="31"/>
      <c r="AE4" s="26"/>
    </row>
    <row r="5" spans="1:31" ht="15.75" thickBot="1">
      <c r="C5" s="65">
        <v>0.66479837894439597</v>
      </c>
      <c r="D5" s="1">
        <v>0.18153758347034399</v>
      </c>
      <c r="E5" s="1">
        <v>0.17410475015640201</v>
      </c>
      <c r="F5" s="3">
        <v>0.16628795862197801</v>
      </c>
      <c r="G5" s="26"/>
      <c r="H5" s="30"/>
      <c r="J5" s="37" t="s">
        <v>19</v>
      </c>
      <c r="K5" s="38">
        <v>0.57389999999999997</v>
      </c>
      <c r="L5" s="26"/>
      <c r="M5" s="26"/>
      <c r="N5" s="31"/>
      <c r="O5" s="26"/>
      <c r="P5" s="30"/>
      <c r="Q5" s="10" t="s">
        <v>3</v>
      </c>
      <c r="R5" s="11" t="s">
        <v>4</v>
      </c>
      <c r="S5" s="11" t="s">
        <v>7</v>
      </c>
      <c r="T5" s="12" t="s">
        <v>6</v>
      </c>
      <c r="U5" s="31"/>
      <c r="W5" s="30"/>
      <c r="Y5" s="37" t="s">
        <v>19</v>
      </c>
      <c r="Z5" s="38">
        <v>0.57389999999999997</v>
      </c>
      <c r="AA5" s="26"/>
      <c r="AB5" s="26"/>
      <c r="AC5" s="26"/>
      <c r="AD5" s="31"/>
      <c r="AE5" s="26"/>
    </row>
    <row r="6" spans="1:31">
      <c r="C6" s="2">
        <v>0.66572171449661199</v>
      </c>
      <c r="D6" s="59">
        <v>0.175736144185066</v>
      </c>
      <c r="E6" s="59">
        <v>0.170877590775489</v>
      </c>
      <c r="F6" s="3">
        <v>0.174176946282386</v>
      </c>
      <c r="G6" s="26"/>
      <c r="H6" s="30"/>
      <c r="J6" s="2" t="s">
        <v>20</v>
      </c>
      <c r="K6" s="3">
        <v>0.3291</v>
      </c>
      <c r="L6" s="26"/>
      <c r="M6" s="26"/>
      <c r="N6" s="31"/>
      <c r="O6" s="26"/>
      <c r="P6" s="30"/>
      <c r="Q6" s="37">
        <f t="shared" ref="Q6:Q15" si="0">RANK(C30, $C$30:$C$39, 1)</f>
        <v>1</v>
      </c>
      <c r="R6" s="49">
        <f t="shared" ref="R6:R15" si="1">RANK(D30, $D$30:$D$39, 1)</f>
        <v>1</v>
      </c>
      <c r="S6" s="49">
        <f t="shared" ref="S6:S15" si="2">RANK(E30, $E$30:$E$39, 1)</f>
        <v>1</v>
      </c>
      <c r="T6" s="50">
        <f t="shared" ref="T6:T15" si="3">RANK(F30, $F$30:$F$39, 1)</f>
        <v>1</v>
      </c>
      <c r="U6" s="31"/>
      <c r="W6" s="30"/>
      <c r="Y6" s="2" t="s">
        <v>20</v>
      </c>
      <c r="Z6" s="3">
        <v>0.3291</v>
      </c>
      <c r="AA6" s="26"/>
      <c r="AB6" s="26"/>
      <c r="AC6" s="26"/>
      <c r="AD6" s="31"/>
      <c r="AE6" s="26"/>
    </row>
    <row r="7" spans="1:31">
      <c r="C7" s="2">
        <v>0.71468305587768499</v>
      </c>
      <c r="D7" s="1">
        <v>0.2034792</v>
      </c>
      <c r="E7" s="60">
        <v>0.18319723010063099</v>
      </c>
      <c r="F7" s="3">
        <v>0.16932374238967801</v>
      </c>
      <c r="G7" s="26"/>
      <c r="H7" s="30"/>
      <c r="J7" s="2" t="s">
        <v>21</v>
      </c>
      <c r="K7" s="3">
        <v>0.21410000000000001</v>
      </c>
      <c r="L7" s="26"/>
      <c r="M7" s="26"/>
      <c r="N7" s="31"/>
      <c r="O7" s="26"/>
      <c r="P7" s="30"/>
      <c r="Q7" s="7">
        <f t="shared" si="0"/>
        <v>2</v>
      </c>
      <c r="R7" s="1">
        <f t="shared" si="1"/>
        <v>2</v>
      </c>
      <c r="S7" s="1">
        <f t="shared" si="2"/>
        <v>2</v>
      </c>
      <c r="T7" s="3">
        <f t="shared" si="3"/>
        <v>2</v>
      </c>
      <c r="U7" s="31"/>
      <c r="W7" s="30"/>
      <c r="Y7" s="2" t="s">
        <v>21</v>
      </c>
      <c r="Z7" s="3">
        <v>0.21410000000000001</v>
      </c>
      <c r="AA7" s="26"/>
      <c r="AB7" s="26"/>
      <c r="AC7" s="26"/>
      <c r="AD7" s="31"/>
      <c r="AE7" s="26"/>
    </row>
    <row r="8" spans="1:31">
      <c r="C8" s="66">
        <v>0.99974423646926802</v>
      </c>
      <c r="D8" s="60">
        <v>0.25358161330223</v>
      </c>
      <c r="E8" s="1">
        <v>0.17926900088787001</v>
      </c>
      <c r="F8" s="62">
        <v>0.163964703679084</v>
      </c>
      <c r="G8" s="26"/>
      <c r="H8" s="30"/>
      <c r="J8" s="2" t="s">
        <v>22</v>
      </c>
      <c r="K8" s="3">
        <v>0.12239999999999999</v>
      </c>
      <c r="L8" s="26"/>
      <c r="M8" s="26"/>
      <c r="N8" s="31"/>
      <c r="O8" s="26"/>
      <c r="P8" s="30"/>
      <c r="Q8" s="7">
        <f t="shared" si="0"/>
        <v>3</v>
      </c>
      <c r="R8" s="1">
        <f t="shared" si="1"/>
        <v>3</v>
      </c>
      <c r="S8" s="1">
        <f t="shared" si="2"/>
        <v>3</v>
      </c>
      <c r="T8" s="3">
        <f t="shared" si="3"/>
        <v>3</v>
      </c>
      <c r="U8" s="31"/>
      <c r="W8" s="30"/>
      <c r="Y8" s="2" t="s">
        <v>22</v>
      </c>
      <c r="Z8" s="3">
        <v>0.12239999999999999</v>
      </c>
      <c r="AA8" s="26"/>
      <c r="AB8" s="26"/>
      <c r="AC8" s="26"/>
      <c r="AD8" s="31"/>
      <c r="AE8" s="26"/>
    </row>
    <row r="9" spans="1:31" ht="15.75" thickBot="1">
      <c r="C9" s="2">
        <v>0.73102045059204102</v>
      </c>
      <c r="D9" s="1">
        <v>0.25167679786682101</v>
      </c>
      <c r="E9" s="1">
        <v>0.17555986344814301</v>
      </c>
      <c r="F9" s="3">
        <v>0.17509634792804701</v>
      </c>
      <c r="G9" s="26"/>
      <c r="H9" s="30"/>
      <c r="J9" s="4" t="s">
        <v>23</v>
      </c>
      <c r="K9" s="6">
        <v>3.9899999999999998E-2</v>
      </c>
      <c r="L9" s="26"/>
      <c r="M9" s="26"/>
      <c r="N9" s="31"/>
      <c r="O9" s="26"/>
      <c r="P9" s="30"/>
      <c r="Q9" s="7">
        <f t="shared" si="0"/>
        <v>4</v>
      </c>
      <c r="R9" s="1">
        <f t="shared" si="1"/>
        <v>4</v>
      </c>
      <c r="S9" s="1">
        <f t="shared" si="2"/>
        <v>4</v>
      </c>
      <c r="T9" s="3">
        <f t="shared" si="3"/>
        <v>4</v>
      </c>
      <c r="U9" s="31"/>
      <c r="W9" s="30"/>
      <c r="Y9" s="4" t="s">
        <v>23</v>
      </c>
      <c r="Z9" s="6">
        <v>3.9899999999999998E-2</v>
      </c>
      <c r="AA9" s="26"/>
      <c r="AB9" s="26"/>
      <c r="AC9" s="26"/>
      <c r="AD9" s="31"/>
      <c r="AE9" s="26"/>
    </row>
    <row r="10" spans="1:31" ht="15.75" thickBot="1">
      <c r="C10" s="2">
        <v>0.99976307153701705</v>
      </c>
      <c r="D10" s="1">
        <v>0.24106620788574201</v>
      </c>
      <c r="E10" s="1">
        <v>0.174561381340026</v>
      </c>
      <c r="F10" s="3">
        <v>0.1727906614542</v>
      </c>
      <c r="G10" s="26"/>
      <c r="H10" s="30"/>
      <c r="I10" s="26"/>
      <c r="J10" s="26"/>
      <c r="K10" s="26"/>
      <c r="L10" s="26"/>
      <c r="M10" s="26"/>
      <c r="N10" s="31"/>
      <c r="O10" s="26"/>
      <c r="P10" s="30"/>
      <c r="Q10" s="7">
        <f t="shared" si="0"/>
        <v>5</v>
      </c>
      <c r="R10" s="1">
        <f t="shared" si="1"/>
        <v>5</v>
      </c>
      <c r="S10" s="1">
        <f t="shared" si="2"/>
        <v>5</v>
      </c>
      <c r="T10" s="3">
        <f t="shared" si="3"/>
        <v>5</v>
      </c>
      <c r="U10" s="31"/>
      <c r="W10" s="30"/>
      <c r="X10" s="26"/>
      <c r="Y10" s="26"/>
      <c r="Z10" s="26"/>
      <c r="AA10" s="26"/>
      <c r="AB10" s="26"/>
      <c r="AC10" s="26"/>
      <c r="AD10" s="31"/>
      <c r="AE10" s="26"/>
    </row>
    <row r="11" spans="1:31" ht="15.75" thickBot="1">
      <c r="C11" s="2">
        <v>0.99968117475509599</v>
      </c>
      <c r="D11" s="1">
        <v>0.18456716835498799</v>
      </c>
      <c r="E11" s="1">
        <v>0.18028250336647</v>
      </c>
      <c r="F11" s="3">
        <v>0.17550067603588099</v>
      </c>
      <c r="G11" s="26"/>
      <c r="H11" s="30"/>
      <c r="I11" s="17" t="s">
        <v>30</v>
      </c>
      <c r="J11" s="10" t="s">
        <v>3</v>
      </c>
      <c r="K11" s="11" t="s">
        <v>4</v>
      </c>
      <c r="L11" s="11" t="s">
        <v>7</v>
      </c>
      <c r="M11" s="12" t="s">
        <v>6</v>
      </c>
      <c r="N11" s="31"/>
      <c r="O11" s="26"/>
      <c r="P11" s="30"/>
      <c r="Q11" s="7">
        <f t="shared" si="0"/>
        <v>6</v>
      </c>
      <c r="R11" s="1">
        <f t="shared" si="1"/>
        <v>6</v>
      </c>
      <c r="S11" s="1">
        <f t="shared" si="2"/>
        <v>6</v>
      </c>
      <c r="T11" s="3">
        <f t="shared" si="3"/>
        <v>6</v>
      </c>
      <c r="U11" s="31"/>
      <c r="W11" s="30"/>
      <c r="X11" s="17" t="s">
        <v>30</v>
      </c>
      <c r="Y11" s="48" t="s">
        <v>59</v>
      </c>
      <c r="Z11" s="49" t="s">
        <v>3</v>
      </c>
      <c r="AA11" s="49" t="s">
        <v>4</v>
      </c>
      <c r="AB11" s="49" t="s">
        <v>7</v>
      </c>
      <c r="AC11" s="50" t="s">
        <v>6</v>
      </c>
      <c r="AD11" s="31"/>
      <c r="AE11" s="26"/>
    </row>
    <row r="12" spans="1:31">
      <c r="C12" s="2">
        <v>0.71497040987014704</v>
      </c>
      <c r="D12" s="1">
        <v>0.228284031152725</v>
      </c>
      <c r="E12" s="1">
        <v>0.177366822957992</v>
      </c>
      <c r="F12" s="3">
        <v>0.17750310897827101</v>
      </c>
      <c r="G12" s="26"/>
      <c r="H12" s="30"/>
      <c r="I12" s="41" t="s">
        <v>25</v>
      </c>
      <c r="J12" s="37">
        <f>C39-C30</f>
        <v>0.33496469259262107</v>
      </c>
      <c r="K12" s="40">
        <f>D39-D30</f>
        <v>7.7845469117164001E-2</v>
      </c>
      <c r="L12" s="40">
        <f>E39-E30</f>
        <v>1.231963932514199E-2</v>
      </c>
      <c r="M12" s="45">
        <f>F39-F30</f>
        <v>1.5689782320916001E-2</v>
      </c>
      <c r="N12" s="31"/>
      <c r="O12" s="26"/>
      <c r="P12" s="30"/>
      <c r="Q12" s="7">
        <f t="shared" si="0"/>
        <v>7</v>
      </c>
      <c r="R12" s="1">
        <f t="shared" si="1"/>
        <v>7</v>
      </c>
      <c r="S12" s="1">
        <f t="shared" si="2"/>
        <v>7</v>
      </c>
      <c r="T12" s="3">
        <f t="shared" si="3"/>
        <v>7</v>
      </c>
      <c r="U12" s="31"/>
      <c r="W12" s="30"/>
      <c r="X12" s="84" t="s">
        <v>25</v>
      </c>
      <c r="Y12" s="37">
        <f>B52-B43</f>
        <v>0.44380131363868691</v>
      </c>
      <c r="Z12" s="39">
        <f>C52-C43</f>
        <v>0.50206804275512695</v>
      </c>
      <c r="AA12" s="39">
        <f t="shared" ref="AA12:AB12" si="4">D52-D43</f>
        <v>0.6241764605045319</v>
      </c>
      <c r="AB12" s="39">
        <f t="shared" si="4"/>
        <v>0.45955275893211395</v>
      </c>
      <c r="AC12" s="38">
        <f>F52-F43</f>
        <v>0.39424172341823599</v>
      </c>
      <c r="AD12" s="31"/>
      <c r="AE12" s="26"/>
    </row>
    <row r="13" spans="1:31" ht="15.75" thickBot="1">
      <c r="C13" s="4">
        <v>0.71496659517288197</v>
      </c>
      <c r="D13" s="5">
        <v>0.235306411981582</v>
      </c>
      <c r="E13" s="5">
        <v>0.17156112194061199</v>
      </c>
      <c r="F13" s="6">
        <v>0.17176075279712599</v>
      </c>
      <c r="G13" s="26"/>
      <c r="H13" s="30"/>
      <c r="I13" s="18" t="s">
        <v>28</v>
      </c>
      <c r="J13" s="2">
        <f>C38-C31</f>
        <v>0.33404099941253695</v>
      </c>
      <c r="K13" s="15">
        <f>D38-D31</f>
        <v>7.0139214396477023E-2</v>
      </c>
      <c r="L13" s="15">
        <f>E38-E31</f>
        <v>9.140729904174999E-3</v>
      </c>
      <c r="M13" s="46">
        <f>F38-F31</f>
        <v>1.1215150356293002E-2</v>
      </c>
      <c r="N13" s="31"/>
      <c r="O13" s="26"/>
      <c r="P13" s="30"/>
      <c r="Q13" s="7">
        <f t="shared" si="0"/>
        <v>8</v>
      </c>
      <c r="R13" s="1">
        <f t="shared" si="1"/>
        <v>8</v>
      </c>
      <c r="S13" s="1">
        <f t="shared" si="2"/>
        <v>8</v>
      </c>
      <c r="T13" s="3">
        <f t="shared" si="3"/>
        <v>8</v>
      </c>
      <c r="U13" s="31"/>
      <c r="W13" s="30"/>
      <c r="X13" s="85" t="s">
        <v>28</v>
      </c>
      <c r="Y13" s="2">
        <f>B51-B44</f>
        <v>0.42332774400711098</v>
      </c>
      <c r="Z13" s="1">
        <f>C51-C44</f>
        <v>0.18610262870788596</v>
      </c>
      <c r="AA13" s="1">
        <f>D51-D44</f>
        <v>0.29059857130050593</v>
      </c>
      <c r="AB13" s="1">
        <f t="shared" ref="AB13" si="5">E51-E44</f>
        <v>0.33700287342071505</v>
      </c>
      <c r="AC13" s="3">
        <f>F51-F44</f>
        <v>0.25083472728729195</v>
      </c>
      <c r="AD13" s="31"/>
      <c r="AE13" s="26"/>
    </row>
    <row r="14" spans="1:31" ht="15.75" thickBot="1">
      <c r="H14" s="30"/>
      <c r="I14" s="18" t="s">
        <v>29</v>
      </c>
      <c r="J14" s="2">
        <f>C37-C32</f>
        <v>0.28506118059158303</v>
      </c>
      <c r="K14" s="15">
        <f>D37-D32</f>
        <v>6.0800239443779019E-2</v>
      </c>
      <c r="L14" s="15">
        <f>E37-E32</f>
        <v>6.1777532100679988E-3</v>
      </c>
      <c r="M14" s="46">
        <f>F37-F32</f>
        <v>6.1769336462029756E-3</v>
      </c>
      <c r="N14" s="31"/>
      <c r="O14" s="26"/>
      <c r="P14" s="30"/>
      <c r="Q14" s="7">
        <f t="shared" si="0"/>
        <v>9</v>
      </c>
      <c r="R14" s="1">
        <f t="shared" si="1"/>
        <v>9</v>
      </c>
      <c r="S14" s="1">
        <f t="shared" si="2"/>
        <v>9</v>
      </c>
      <c r="T14" s="3">
        <f t="shared" si="3"/>
        <v>9</v>
      </c>
      <c r="U14" s="31"/>
      <c r="W14" s="30"/>
      <c r="X14" s="85" t="s">
        <v>29</v>
      </c>
      <c r="Y14" s="2">
        <f>B50-B45</f>
        <v>0.30148339271545399</v>
      </c>
      <c r="Z14" s="1">
        <f>C50-C45</f>
        <v>0.12986391782760603</v>
      </c>
      <c r="AA14" s="1">
        <f t="shared" ref="AA14:AB14" si="6">D50-D45</f>
        <v>0.22171813249588002</v>
      </c>
      <c r="AB14" s="1">
        <f t="shared" si="6"/>
        <v>0.21539023518562295</v>
      </c>
      <c r="AC14" s="3">
        <f>F50-F45</f>
        <v>0.15646940469741799</v>
      </c>
      <c r="AD14" s="31"/>
      <c r="AE14" s="26"/>
    </row>
    <row r="15" spans="1:31" ht="15.75" thickBot="1">
      <c r="B15" s="81" t="s">
        <v>8</v>
      </c>
      <c r="C15" s="82"/>
      <c r="D15" s="82"/>
      <c r="E15" s="82"/>
      <c r="F15" s="83"/>
      <c r="G15" s="42"/>
      <c r="H15" s="30"/>
      <c r="I15" s="18" t="s">
        <v>26</v>
      </c>
      <c r="J15" s="2">
        <f>C36-C33</f>
        <v>0.28471457958221402</v>
      </c>
      <c r="K15" s="15">
        <f>D36-D33</f>
        <v>3.7587007885742013E-2</v>
      </c>
      <c r="L15" s="15">
        <f>E36-E33</f>
        <v>4.7076195478440164E-3</v>
      </c>
      <c r="M15" s="46">
        <f>F36-F33</f>
        <v>3.3355951309210208E-3</v>
      </c>
      <c r="N15" s="31"/>
      <c r="O15" s="26"/>
      <c r="P15" s="30"/>
      <c r="Q15" s="53">
        <f t="shared" si="0"/>
        <v>10</v>
      </c>
      <c r="R15" s="51">
        <f t="shared" si="1"/>
        <v>10</v>
      </c>
      <c r="S15" s="51">
        <f t="shared" si="2"/>
        <v>10</v>
      </c>
      <c r="T15" s="52">
        <f t="shared" si="3"/>
        <v>10</v>
      </c>
      <c r="U15" s="31"/>
      <c r="W15" s="30"/>
      <c r="X15" s="85" t="s">
        <v>26</v>
      </c>
      <c r="Y15" s="2">
        <f>B49-B46</f>
        <v>0.12650001049041698</v>
      </c>
      <c r="Z15" s="1">
        <f>C49-C46</f>
        <v>0.10705691576004001</v>
      </c>
      <c r="AA15" s="1">
        <f t="shared" ref="AA15:AB15" si="7">D49-D46</f>
        <v>0.20162779092788707</v>
      </c>
      <c r="AB15" s="1">
        <f t="shared" si="7"/>
        <v>0.12351667881012007</v>
      </c>
      <c r="AC15" s="3">
        <f>F49-F46</f>
        <v>8.6330574750901001E-2</v>
      </c>
      <c r="AD15" s="31"/>
      <c r="AE15" s="26"/>
    </row>
    <row r="16" spans="1:31" ht="15.75" thickBot="1">
      <c r="B16" s="78" t="s">
        <v>59</v>
      </c>
      <c r="C16" s="79" t="s">
        <v>3</v>
      </c>
      <c r="D16" s="79" t="s">
        <v>4</v>
      </c>
      <c r="E16" s="79" t="s">
        <v>7</v>
      </c>
      <c r="F16" s="80" t="s">
        <v>6</v>
      </c>
      <c r="G16" s="26"/>
      <c r="H16" s="30"/>
      <c r="I16" s="19" t="s">
        <v>27</v>
      </c>
      <c r="J16" s="4">
        <f>C35-C34</f>
        <v>1.6050040721893977E-2</v>
      </c>
      <c r="K16" s="16">
        <f>D35-D34</f>
        <v>7.0223808288570055E-3</v>
      </c>
      <c r="L16" s="16">
        <f>E35-E34</f>
        <v>1.8069595098489932E-3</v>
      </c>
      <c r="M16" s="47">
        <f>F35-F34</f>
        <v>1.3862848281860074E-3</v>
      </c>
      <c r="N16" s="31"/>
      <c r="O16" s="26"/>
      <c r="P16" s="30"/>
      <c r="Q16" s="26"/>
      <c r="R16" s="26"/>
      <c r="S16" s="26"/>
      <c r="T16" s="26"/>
      <c r="U16" s="31"/>
      <c r="W16" s="30"/>
      <c r="X16" s="86" t="s">
        <v>27</v>
      </c>
      <c r="Y16" s="4">
        <f>B48-B47</f>
        <v>2.5583505630490389E-3</v>
      </c>
      <c r="Z16" s="5">
        <f>C48-C47</f>
        <v>4.4140309095382024E-2</v>
      </c>
      <c r="AA16" s="5">
        <f t="shared" ref="AA16:AB16" si="8">D48-D47</f>
        <v>8.6306929588317982E-2</v>
      </c>
      <c r="AB16" s="5">
        <f t="shared" si="8"/>
        <v>3.3058261871337979E-2</v>
      </c>
      <c r="AC16" s="6">
        <f>F48-F47</f>
        <v>6.2815347313881054E-2</v>
      </c>
      <c r="AD16" s="31"/>
      <c r="AE16" s="26"/>
    </row>
    <row r="17" spans="1:31">
      <c r="B17" s="7">
        <v>0.52098476886749201</v>
      </c>
      <c r="C17" s="95">
        <v>0.77069723606109597</v>
      </c>
      <c r="D17" s="8">
        <v>0.80500006675720204</v>
      </c>
      <c r="E17" s="8">
        <v>0.62919574975967396</v>
      </c>
      <c r="F17" s="9">
        <v>0.5</v>
      </c>
      <c r="G17" s="26"/>
      <c r="H17" s="30"/>
      <c r="I17" s="26"/>
      <c r="J17" s="26"/>
      <c r="K17" s="26"/>
      <c r="L17" s="26"/>
      <c r="M17" s="26"/>
      <c r="N17" s="31"/>
      <c r="O17" s="26"/>
      <c r="P17" s="30"/>
      <c r="Q17" s="26"/>
      <c r="R17" s="26"/>
      <c r="S17" s="26"/>
      <c r="T17" s="26"/>
      <c r="U17" s="31"/>
      <c r="W17" s="30"/>
      <c r="X17" s="26"/>
      <c r="Z17" s="26"/>
      <c r="AA17" s="26"/>
      <c r="AB17" s="26"/>
      <c r="AC17" s="26"/>
      <c r="AD17" s="31"/>
      <c r="AE17" s="26"/>
    </row>
    <row r="18" spans="1:31" ht="15.75" thickBot="1">
      <c r="B18" s="2">
        <v>0.38100552558898898</v>
      </c>
      <c r="C18" s="1">
        <v>0.49500000476837103</v>
      </c>
      <c r="D18" s="1">
        <v>0.80367916822433405</v>
      </c>
      <c r="E18" s="1">
        <v>0.492152780294418</v>
      </c>
      <c r="F18" s="3">
        <v>0.41230138838291103</v>
      </c>
      <c r="G18" s="26"/>
      <c r="H18" s="30"/>
      <c r="I18" s="26"/>
      <c r="J18" s="26"/>
      <c r="K18" s="26"/>
      <c r="L18" s="26"/>
      <c r="M18" s="26"/>
      <c r="N18" s="31"/>
      <c r="O18" s="26"/>
      <c r="P18" s="30"/>
      <c r="Q18" s="26"/>
      <c r="R18" s="26"/>
      <c r="S18" s="26"/>
      <c r="T18" s="26"/>
      <c r="U18" s="31"/>
      <c r="W18" s="30"/>
      <c r="X18" s="26"/>
      <c r="Z18" s="26"/>
      <c r="AA18" s="26"/>
      <c r="AB18" s="26"/>
      <c r="AC18" s="26"/>
      <c r="AD18" s="31"/>
      <c r="AE18" s="26"/>
    </row>
    <row r="19" spans="1:31" ht="15.75" thickBot="1">
      <c r="B19" s="2">
        <v>0.64105826616287198</v>
      </c>
      <c r="C19" s="1">
        <v>0.36513608694076499</v>
      </c>
      <c r="D19" s="1">
        <v>0.77857637405395497</v>
      </c>
      <c r="E19" s="59">
        <v>0.80764025449752797</v>
      </c>
      <c r="F19" s="3">
        <v>0.65646940469741799</v>
      </c>
      <c r="G19" s="26"/>
      <c r="H19" s="30"/>
      <c r="I19" s="43" t="s">
        <v>31</v>
      </c>
      <c r="J19" s="10" t="s">
        <v>3</v>
      </c>
      <c r="K19" s="11" t="s">
        <v>4</v>
      </c>
      <c r="L19" s="11" t="s">
        <v>7</v>
      </c>
      <c r="M19" s="12" t="s">
        <v>6</v>
      </c>
      <c r="N19" s="31"/>
      <c r="O19" s="26"/>
      <c r="P19" s="30"/>
      <c r="Q19" s="17" t="s">
        <v>48</v>
      </c>
      <c r="R19" s="26"/>
      <c r="S19" s="17" t="s">
        <v>49</v>
      </c>
      <c r="T19" s="26"/>
      <c r="U19" s="31"/>
      <c r="W19" s="30"/>
      <c r="X19" s="43" t="s">
        <v>31</v>
      </c>
      <c r="Y19" s="48" t="s">
        <v>59</v>
      </c>
      <c r="Z19" s="49" t="s">
        <v>4</v>
      </c>
      <c r="AA19" s="49" t="s">
        <v>4</v>
      </c>
      <c r="AB19" s="49" t="s">
        <v>7</v>
      </c>
      <c r="AC19" s="50" t="s">
        <v>6</v>
      </c>
      <c r="AD19" s="31"/>
      <c r="AE19" s="26"/>
    </row>
    <row r="20" spans="1:31">
      <c r="B20" s="2">
        <v>0.21950137615203799</v>
      </c>
      <c r="C20" s="1">
        <v>0.355000019073486</v>
      </c>
      <c r="D20" s="1">
        <v>0.69226944446563698</v>
      </c>
      <c r="E20" s="1">
        <v>0.51087915897369296</v>
      </c>
      <c r="F20" s="99">
        <v>0.65246806740760799</v>
      </c>
      <c r="G20" s="26"/>
      <c r="H20" s="30"/>
      <c r="I20" s="41" t="s">
        <v>35</v>
      </c>
      <c r="J20" s="14">
        <f>K5*J12</f>
        <v>0.19223623707890522</v>
      </c>
      <c r="K20" s="8">
        <f>K5*K12</f>
        <v>4.4675514726340418E-2</v>
      </c>
      <c r="L20" s="8">
        <f>K5*L12</f>
        <v>7.0702410086989874E-3</v>
      </c>
      <c r="M20" s="9">
        <f>K5*M12</f>
        <v>9.0043660739736932E-3</v>
      </c>
      <c r="N20" s="31"/>
      <c r="O20" s="26"/>
      <c r="P20" s="30"/>
      <c r="Q20" s="41">
        <f t="shared" ref="Q20:Q29" si="9">(Q6-0.5)/COUNT($Q$6:$Q$15)</f>
        <v>0.05</v>
      </c>
      <c r="R20" s="26"/>
      <c r="S20" s="101">
        <f>_xlfn.NORM.S.INV(Q20)</f>
        <v>-1.6448536269514726</v>
      </c>
      <c r="T20" s="26"/>
      <c r="U20" s="31"/>
      <c r="W20" s="30"/>
      <c r="X20" s="84" t="s">
        <v>35</v>
      </c>
      <c r="Y20" s="37">
        <f>Y12*Z5</f>
        <v>0.2546975738972424</v>
      </c>
      <c r="Z20" s="39">
        <f>Z12*Z5</f>
        <v>0.28813684973716736</v>
      </c>
      <c r="AA20" s="39">
        <f>AA12*Z5</f>
        <v>0.35821487068355085</v>
      </c>
      <c r="AB20" s="39">
        <f>AB12*Z5</f>
        <v>0.26373732835114017</v>
      </c>
      <c r="AC20" s="38">
        <f>AC12*Z5</f>
        <v>0.22625532506972562</v>
      </c>
      <c r="AD20" s="31"/>
      <c r="AE20" s="26"/>
    </row>
    <row r="21" spans="1:31">
      <c r="B21" s="2">
        <v>0.48856803774833601</v>
      </c>
      <c r="C21" s="1">
        <v>0.48837918043136502</v>
      </c>
      <c r="D21" s="1">
        <v>0.85500006675720197</v>
      </c>
      <c r="E21" s="1">
        <v>0.45700830221176098</v>
      </c>
      <c r="F21" s="3">
        <v>0.56613749265670699</v>
      </c>
      <c r="G21" s="26"/>
      <c r="H21" s="30"/>
      <c r="I21" s="18" t="s">
        <v>36</v>
      </c>
      <c r="J21" s="15">
        <f>K6*J13</f>
        <v>0.10993289290666591</v>
      </c>
      <c r="K21" s="1">
        <f>K6*K13</f>
        <v>2.3082815457880587E-2</v>
      </c>
      <c r="L21" s="1">
        <f>K6*L13</f>
        <v>3.0082142114639921E-3</v>
      </c>
      <c r="M21" s="3">
        <f>K6*M13</f>
        <v>3.6909059822560269E-3</v>
      </c>
      <c r="N21" s="31"/>
      <c r="O21" s="26"/>
      <c r="P21" s="30"/>
      <c r="Q21" s="100">
        <f t="shared" si="9"/>
        <v>0.15</v>
      </c>
      <c r="R21" s="26"/>
      <c r="S21" s="102">
        <f>_xlfn.NORM.S.INV(Q21)</f>
        <v>-1.0364333894937898</v>
      </c>
      <c r="T21" s="26"/>
      <c r="U21" s="31"/>
      <c r="W21" s="30"/>
      <c r="X21" s="85" t="s">
        <v>36</v>
      </c>
      <c r="Y21" s="2">
        <f>Y13*Z6</f>
        <v>0.13931716055274024</v>
      </c>
      <c r="Z21" s="1">
        <f>Z13*Z6</f>
        <v>6.1246375107765275E-2</v>
      </c>
      <c r="AA21" s="1">
        <f>AA13*Z6</f>
        <v>9.5635989814996505E-2</v>
      </c>
      <c r="AB21" s="1">
        <f>AB13*Z6</f>
        <v>0.11090764564275732</v>
      </c>
      <c r="AC21" s="3">
        <f>AC13*Z6</f>
        <v>8.254970875024778E-2</v>
      </c>
      <c r="AD21" s="31"/>
      <c r="AE21" s="26"/>
    </row>
    <row r="22" spans="1:31">
      <c r="B22" s="2">
        <v>0.217730522155761</v>
      </c>
      <c r="C22" s="1">
        <v>0.54110264778137196</v>
      </c>
      <c r="D22" s="1">
        <v>0.52157777547836304</v>
      </c>
      <c r="E22" s="1">
        <v>0.63439583778381303</v>
      </c>
      <c r="F22" s="62">
        <v>0.80654311180114702</v>
      </c>
      <c r="G22" s="26"/>
      <c r="H22" s="30"/>
      <c r="I22" s="18" t="s">
        <v>37</v>
      </c>
      <c r="J22" s="15">
        <f>K7*J14</f>
        <v>6.1031598764657934E-2</v>
      </c>
      <c r="K22" s="1">
        <f>K7*K14</f>
        <v>1.3017331264913088E-2</v>
      </c>
      <c r="L22" s="1">
        <f>K7*L14</f>
        <v>1.3226569622755587E-3</v>
      </c>
      <c r="M22" s="3">
        <f>K7*M14</f>
        <v>1.3224814936520571E-3</v>
      </c>
      <c r="N22" s="31"/>
      <c r="O22" s="26"/>
      <c r="P22" s="30"/>
      <c r="Q22" s="100">
        <f t="shared" si="9"/>
        <v>0.25</v>
      </c>
      <c r="R22" s="26"/>
      <c r="S22" s="102">
        <f>_xlfn.NORM.S.INV(Q22)</f>
        <v>-0.67448975019608193</v>
      </c>
      <c r="T22" s="26"/>
      <c r="U22" s="31"/>
      <c r="W22" s="30"/>
      <c r="X22" s="85" t="s">
        <v>37</v>
      </c>
      <c r="Y22" s="2">
        <f>Y14*Z7</f>
        <v>6.4547594380378701E-2</v>
      </c>
      <c r="Z22" s="1">
        <f>Z14*Z7</f>
        <v>2.7803864806890455E-2</v>
      </c>
      <c r="AA22" s="1">
        <f>AA14*Z7</f>
        <v>4.7469852167367911E-2</v>
      </c>
      <c r="AB22" s="1">
        <f>AB14*Z7</f>
        <v>4.6115049353241878E-2</v>
      </c>
      <c r="AC22" s="3">
        <f>AC14*Z7</f>
        <v>3.3500099545717192E-2</v>
      </c>
      <c r="AD22" s="31"/>
      <c r="AE22" s="26"/>
    </row>
    <row r="23" spans="1:31">
      <c r="B23" s="2">
        <v>0.20795831084251401</v>
      </c>
      <c r="C23" s="1">
        <v>0.48915970325469899</v>
      </c>
      <c r="D23" s="1">
        <v>0.23082360625267001</v>
      </c>
      <c r="E23" s="1">
        <v>0.79401117563247603</v>
      </c>
      <c r="F23" s="99">
        <v>0.634191671013832</v>
      </c>
      <c r="G23" s="26"/>
      <c r="H23" s="30"/>
      <c r="I23" s="18" t="s">
        <v>38</v>
      </c>
      <c r="J23" s="15">
        <f>K8*J15</f>
        <v>3.4849064540862992E-2</v>
      </c>
      <c r="K23" s="1">
        <f>K8*K15</f>
        <v>4.6006497652148221E-3</v>
      </c>
      <c r="L23" s="1">
        <f>K8*L15</f>
        <v>5.7621263265610762E-4</v>
      </c>
      <c r="M23" s="3">
        <f>K8*M15</f>
        <v>4.0827684402473292E-4</v>
      </c>
      <c r="N23" s="31"/>
      <c r="O23" s="26"/>
      <c r="P23" s="30"/>
      <c r="Q23" s="100">
        <f t="shared" si="9"/>
        <v>0.35</v>
      </c>
      <c r="R23" s="26"/>
      <c r="S23" s="102">
        <f>_xlfn.NORM.S.INV(Q23)</f>
        <v>-0.38532046640756784</v>
      </c>
      <c r="T23" s="26"/>
      <c r="U23" s="31"/>
      <c r="W23" s="30"/>
      <c r="X23" s="85" t="s">
        <v>38</v>
      </c>
      <c r="Y23" s="2">
        <f>Y15*Z8</f>
        <v>1.5483601284027038E-2</v>
      </c>
      <c r="Z23" s="1">
        <f>Z15*Z8</f>
        <v>1.3103766489028897E-2</v>
      </c>
      <c r="AA23" s="1">
        <f>AA15*Z8</f>
        <v>2.4679241609573375E-2</v>
      </c>
      <c r="AB23" s="1">
        <f>AB15*Z8</f>
        <v>1.5118441486358696E-2</v>
      </c>
      <c r="AC23" s="3">
        <f>AC15*Z8</f>
        <v>1.0566862349510282E-2</v>
      </c>
      <c r="AD23" s="31"/>
      <c r="AE23" s="26"/>
    </row>
    <row r="24" spans="1:31" ht="15.75" thickBot="1">
      <c r="B24" s="2">
        <v>0.48600968718528698</v>
      </c>
      <c r="C24" s="1">
        <v>0.26862919330596902</v>
      </c>
      <c r="D24" s="1">
        <v>0.60205137729644698</v>
      </c>
      <c r="E24" s="1">
        <v>0.70754301548004095</v>
      </c>
      <c r="F24" s="3">
        <v>0.75083472728729195</v>
      </c>
      <c r="G24" s="26"/>
      <c r="H24" s="30"/>
      <c r="I24" s="19" t="s">
        <v>39</v>
      </c>
      <c r="J24" s="16">
        <f>K9*J16</f>
        <v>6.4039662480356967E-4</v>
      </c>
      <c r="K24" s="5">
        <f>K9*K16</f>
        <v>2.8019299507139449E-4</v>
      </c>
      <c r="L24" s="5">
        <f>K9*L16</f>
        <v>7.2097684442974828E-5</v>
      </c>
      <c r="M24" s="6">
        <f>K9*M16</f>
        <v>5.531276464462169E-5</v>
      </c>
      <c r="N24" s="31"/>
      <c r="O24" s="26"/>
      <c r="P24" s="30"/>
      <c r="Q24" s="100">
        <f t="shared" si="9"/>
        <v>0.45</v>
      </c>
      <c r="R24" s="26"/>
      <c r="S24" s="102">
        <f>_xlfn.NORM.S.INV(Q24)</f>
        <v>-0.12566134685507402</v>
      </c>
      <c r="T24" s="26"/>
      <c r="U24" s="31"/>
      <c r="W24" s="30"/>
      <c r="X24" s="86" t="s">
        <v>39</v>
      </c>
      <c r="Y24" s="4">
        <f>Y16*Z9</f>
        <v>1.0207818746565664E-4</v>
      </c>
      <c r="Z24" s="5">
        <f>Z16*Z9</f>
        <v>1.7611983329057427E-3</v>
      </c>
      <c r="AA24" s="5">
        <f>AA16*Z9</f>
        <v>3.4436464905738874E-3</v>
      </c>
      <c r="AB24" s="5">
        <f>AB16*Z9</f>
        <v>1.3190246486663854E-3</v>
      </c>
      <c r="AC24" s="6">
        <f>AC16*Z9</f>
        <v>2.5063323578238539E-3</v>
      </c>
      <c r="AD24" s="31"/>
      <c r="AE24" s="26"/>
    </row>
    <row r="25" spans="1:31">
      <c r="B25" s="2">
        <v>0.50750553607940596</v>
      </c>
      <c r="C25" s="1">
        <v>0.38210278749465898</v>
      </c>
      <c r="D25" s="59">
        <v>0.81217634677886896</v>
      </c>
      <c r="E25" s="1">
        <v>0.34808749556541402</v>
      </c>
      <c r="F25" s="3">
        <v>0.5</v>
      </c>
      <c r="G25" s="26"/>
      <c r="H25" s="30"/>
      <c r="I25" s="26"/>
      <c r="J25" s="26"/>
      <c r="K25" s="26"/>
      <c r="L25" s="26"/>
      <c r="M25" s="26"/>
      <c r="N25" s="31"/>
      <c r="O25" s="26"/>
      <c r="P25" s="30"/>
      <c r="Q25" s="100">
        <f t="shared" si="9"/>
        <v>0.55000000000000004</v>
      </c>
      <c r="R25" s="26"/>
      <c r="S25" s="102">
        <f>_xlfn.NORM.S.INV(Q25)</f>
        <v>0.12566134685507416</v>
      </c>
      <c r="T25" s="26"/>
      <c r="U25" s="31"/>
      <c r="W25" s="30"/>
      <c r="X25" s="26"/>
      <c r="Z25" s="26"/>
      <c r="AA25" s="26"/>
      <c r="AB25" s="26"/>
      <c r="AC25" s="26"/>
      <c r="AD25" s="31"/>
      <c r="AE25" s="26"/>
    </row>
    <row r="26" spans="1:31" ht="15.75" thickBot="1">
      <c r="B26" s="67">
        <v>0.65175962448120095</v>
      </c>
      <c r="C26" s="5">
        <v>0.444238871335983</v>
      </c>
      <c r="D26" s="5">
        <v>0.58328193426132202</v>
      </c>
      <c r="E26" s="5">
        <v>0.59613748788833598</v>
      </c>
      <c r="F26" s="6">
        <v>0.57137632369995095</v>
      </c>
      <c r="G26" s="26"/>
      <c r="H26" s="30"/>
      <c r="I26" s="26"/>
      <c r="J26" s="26"/>
      <c r="K26" s="26"/>
      <c r="L26" s="26"/>
      <c r="M26" s="26"/>
      <c r="N26" s="31"/>
      <c r="O26" s="26"/>
      <c r="P26" s="30"/>
      <c r="Q26" s="100">
        <f t="shared" si="9"/>
        <v>0.65</v>
      </c>
      <c r="R26" s="26"/>
      <c r="S26" s="102">
        <f>_xlfn.NORM.S.INV(Q26)</f>
        <v>0.38532046640756784</v>
      </c>
      <c r="T26" s="26"/>
      <c r="U26" s="31"/>
      <c r="W26" s="30"/>
      <c r="X26" s="26"/>
      <c r="Z26" s="26"/>
      <c r="AA26" s="26"/>
      <c r="AB26" s="26"/>
      <c r="AC26" s="26"/>
      <c r="AD26" s="31"/>
      <c r="AE26" s="26"/>
    </row>
    <row r="27" spans="1:31" ht="15.75" thickBot="1">
      <c r="H27" s="30"/>
      <c r="I27" s="26"/>
      <c r="J27" s="48" t="s">
        <v>3</v>
      </c>
      <c r="K27" s="49" t="s">
        <v>4</v>
      </c>
      <c r="L27" s="49" t="s">
        <v>7</v>
      </c>
      <c r="M27" s="50" t="s">
        <v>6</v>
      </c>
      <c r="N27" s="31"/>
      <c r="O27" s="26"/>
      <c r="P27" s="30"/>
      <c r="Q27" s="100">
        <f t="shared" si="9"/>
        <v>0.75</v>
      </c>
      <c r="R27" s="26"/>
      <c r="S27" s="102">
        <f>_xlfn.NORM.S.INV(Q27)</f>
        <v>0.67448975019608193</v>
      </c>
      <c r="T27" s="26"/>
      <c r="U27" s="31"/>
      <c r="W27" s="30"/>
      <c r="X27" s="26"/>
      <c r="Y27" s="48" t="s">
        <v>59</v>
      </c>
      <c r="Z27" s="49" t="s">
        <v>4</v>
      </c>
      <c r="AA27" s="49" t="s">
        <v>4</v>
      </c>
      <c r="AB27" s="49" t="s">
        <v>7</v>
      </c>
      <c r="AC27" s="50" t="s">
        <v>6</v>
      </c>
      <c r="AD27" s="31"/>
      <c r="AE27" s="26"/>
    </row>
    <row r="28" spans="1:31" ht="15.75" thickBot="1">
      <c r="H28" s="30"/>
      <c r="I28" s="17" t="s">
        <v>34</v>
      </c>
      <c r="J28" s="37">
        <f>SUM(J20:J24)</f>
        <v>0.39869018991589561</v>
      </c>
      <c r="K28" s="39">
        <f>SUM(K20:K24)</f>
        <v>8.5656504209420309E-2</v>
      </c>
      <c r="L28" s="39">
        <f>SUM(L20:L24)</f>
        <v>1.204942249953762E-2</v>
      </c>
      <c r="M28" s="38">
        <f>SUM(M20:M24)</f>
        <v>1.4481343158551131E-2</v>
      </c>
      <c r="N28" s="31"/>
      <c r="O28" s="26"/>
      <c r="P28" s="30"/>
      <c r="Q28" s="100">
        <f t="shared" si="9"/>
        <v>0.85</v>
      </c>
      <c r="R28" s="26"/>
      <c r="S28" s="102">
        <f>_xlfn.NORM.S.INV(Q28)</f>
        <v>1.0364333894937898</v>
      </c>
      <c r="T28" s="26"/>
      <c r="U28" s="31"/>
      <c r="W28" s="30"/>
      <c r="X28" s="17" t="s">
        <v>34</v>
      </c>
      <c r="Y28" s="37">
        <f>SUM(Y20:Y24)</f>
        <v>0.47414800830185405</v>
      </c>
      <c r="Z28" s="37">
        <f>SUM(Z20:Z24)</f>
        <v>0.39205205447375768</v>
      </c>
      <c r="AA28" s="39">
        <f>SUM(AA20:AA24)</f>
        <v>0.52944360076606256</v>
      </c>
      <c r="AB28" s="39">
        <f>SUM(AB20:AB24)</f>
        <v>0.43719748948216453</v>
      </c>
      <c r="AC28" s="38">
        <f>SUM(AC20:AC24)</f>
        <v>0.35537832807302472</v>
      </c>
      <c r="AD28" s="31"/>
      <c r="AE28" s="26"/>
    </row>
    <row r="29" spans="1:31" ht="18" thickBot="1">
      <c r="A29" t="s">
        <v>18</v>
      </c>
      <c r="C29" s="78" t="s">
        <v>3</v>
      </c>
      <c r="D29" s="79" t="s">
        <v>4</v>
      </c>
      <c r="E29" s="79" t="s">
        <v>7</v>
      </c>
      <c r="F29" s="80" t="s">
        <v>6</v>
      </c>
      <c r="G29" s="26"/>
      <c r="H29" s="30"/>
      <c r="I29" s="32" t="s">
        <v>40</v>
      </c>
      <c r="J29" s="4">
        <f>J28^2</f>
        <v>0.1589538675351729</v>
      </c>
      <c r="K29" s="5">
        <f>K28^2</f>
        <v>7.3370367133784387E-3</v>
      </c>
      <c r="L29" s="5">
        <f t="shared" ref="L29" si="10">L28^2</f>
        <v>1.4518858257236343E-4</v>
      </c>
      <c r="M29" s="6">
        <f>M28^2</f>
        <v>2.0970929967571565E-4</v>
      </c>
      <c r="N29" s="31"/>
      <c r="O29" s="26"/>
      <c r="P29" s="30"/>
      <c r="Q29" s="44">
        <f t="shared" si="9"/>
        <v>0.95</v>
      </c>
      <c r="R29" s="26"/>
      <c r="S29" s="103">
        <f>_xlfn.NORM.S.INV(Q29)</f>
        <v>1.6448536269514715</v>
      </c>
      <c r="T29" s="26"/>
      <c r="U29" s="31"/>
      <c r="W29" s="30"/>
      <c r="X29" s="32" t="s">
        <v>40</v>
      </c>
      <c r="Y29" s="4">
        <f>Y28^2</f>
        <v>0.22481633377661506</v>
      </c>
      <c r="Z29" s="4">
        <f>Z28^2</f>
        <v>0.15370481341709427</v>
      </c>
      <c r="AA29" s="5">
        <f>AA28^2</f>
        <v>0.28031052639213383</v>
      </c>
      <c r="AB29" s="5">
        <f>AB28^2</f>
        <v>0.19114164480950735</v>
      </c>
      <c r="AC29" s="6">
        <f>AC28^2</f>
        <v>0.12629375606397839</v>
      </c>
      <c r="AD29" s="31"/>
      <c r="AE29" s="26"/>
    </row>
    <row r="30" spans="1:31">
      <c r="C30" s="54" cm="1">
        <f t="array" ref="C30:C39">_xlfn._xlws.SORT(C4:C13)</f>
        <v>0.66479837894439597</v>
      </c>
      <c r="D30" s="8" cm="1">
        <f t="array" ref="D30:D39">_xlfn._xlws.SORT(D4:D13)</f>
        <v>0.175736144185066</v>
      </c>
      <c r="E30" s="8" cm="1">
        <f t="array" ref="E30:E39">_xlfn._xlws.SORT(E4:E13)</f>
        <v>0.170877590775489</v>
      </c>
      <c r="F30" s="9" cm="1">
        <f t="array" ref="F30:F39">_xlfn._xlws.SORT(F4:F13)</f>
        <v>0.163964703679084</v>
      </c>
      <c r="G30" s="26"/>
      <c r="H30" s="30"/>
      <c r="I30" s="26"/>
      <c r="J30" s="26"/>
      <c r="K30" s="26"/>
      <c r="L30" s="26"/>
      <c r="M30" s="26"/>
      <c r="N30" s="31"/>
      <c r="O30" s="26"/>
      <c r="P30" s="30"/>
      <c r="Q30" s="26"/>
      <c r="R30" s="26"/>
      <c r="S30" s="26"/>
      <c r="T30" s="26"/>
      <c r="U30" s="31"/>
      <c r="W30" s="30"/>
      <c r="X30" s="26"/>
      <c r="Z30" s="26"/>
      <c r="AA30" s="26"/>
      <c r="AB30" s="26"/>
      <c r="AC30" s="26"/>
      <c r="AD30" s="31"/>
      <c r="AE30" s="26"/>
    </row>
    <row r="31" spans="1:31" ht="15.75" thickBot="1">
      <c r="C31" s="55">
        <v>0.66572171449661199</v>
      </c>
      <c r="D31" s="1">
        <v>0.18153758347034399</v>
      </c>
      <c r="E31" s="1">
        <v>0.17156112194061199</v>
      </c>
      <c r="F31" s="3">
        <v>0.16628795862197801</v>
      </c>
      <c r="G31" s="26"/>
      <c r="H31" s="30"/>
      <c r="I31" s="26"/>
      <c r="J31" s="26"/>
      <c r="K31" s="26"/>
      <c r="L31" s="26"/>
      <c r="M31" s="26"/>
      <c r="N31" s="31"/>
      <c r="O31" s="26"/>
      <c r="P31" s="32"/>
      <c r="Q31" s="33"/>
      <c r="R31" s="33"/>
      <c r="S31" s="33"/>
      <c r="T31" s="33"/>
      <c r="U31" s="34"/>
      <c r="W31" s="30"/>
      <c r="X31" s="26"/>
      <c r="Z31" s="26"/>
      <c r="AA31" s="26"/>
      <c r="AB31" s="26"/>
      <c r="AC31" s="26"/>
      <c r="AD31" s="31"/>
      <c r="AE31" s="26"/>
    </row>
    <row r="32" spans="1:31" ht="15.75" thickBot="1">
      <c r="C32" s="55">
        <v>0.71468305587768499</v>
      </c>
      <c r="D32" s="1">
        <v>0.18456716835498799</v>
      </c>
      <c r="E32" s="1">
        <v>0.17410475015640201</v>
      </c>
      <c r="F32" s="3">
        <v>0.16932374238967801</v>
      </c>
      <c r="G32" s="26"/>
      <c r="H32" s="30"/>
      <c r="I32" s="17" t="s">
        <v>43</v>
      </c>
      <c r="J32" s="10">
        <v>0.01</v>
      </c>
      <c r="K32" s="11">
        <v>0.05</v>
      </c>
      <c r="L32" s="11">
        <v>0.1</v>
      </c>
      <c r="M32" s="12">
        <v>0.5</v>
      </c>
      <c r="N32" s="31"/>
      <c r="O32" s="26"/>
      <c r="P32" s="26"/>
      <c r="Q32" s="26"/>
      <c r="R32" s="26"/>
      <c r="S32" s="26"/>
      <c r="T32" s="26"/>
      <c r="U32" s="26"/>
      <c r="W32" s="30"/>
      <c r="X32" s="17" t="s">
        <v>43</v>
      </c>
      <c r="Y32" s="10">
        <v>0.01</v>
      </c>
      <c r="Z32" s="11">
        <v>0.05</v>
      </c>
      <c r="AA32" s="11">
        <v>0.1</v>
      </c>
      <c r="AB32" s="12">
        <v>0.5</v>
      </c>
      <c r="AD32" s="31"/>
      <c r="AE32" s="26"/>
    </row>
    <row r="33" spans="2:31" ht="15.75" thickBot="1">
      <c r="C33" s="55">
        <v>0.71496659517288197</v>
      </c>
      <c r="D33" s="1">
        <v>0.2034792</v>
      </c>
      <c r="E33" s="1">
        <v>0.174561381340026</v>
      </c>
      <c r="F33" s="3">
        <v>0.17176075279712599</v>
      </c>
      <c r="G33" s="26"/>
      <c r="H33" s="30"/>
      <c r="I33" s="44" t="s">
        <v>44</v>
      </c>
      <c r="J33" s="53">
        <v>0.78100000000000003</v>
      </c>
      <c r="K33" s="51">
        <v>0.84199999999999997</v>
      </c>
      <c r="L33" s="51">
        <v>0.86899999999999999</v>
      </c>
      <c r="M33" s="52">
        <v>0.93799999999999994</v>
      </c>
      <c r="N33" s="31"/>
      <c r="O33" s="26"/>
      <c r="P33" s="26"/>
      <c r="Q33" s="26"/>
      <c r="R33" s="26"/>
      <c r="S33" s="26"/>
      <c r="T33" s="26"/>
      <c r="U33" s="26"/>
      <c r="W33" s="30"/>
      <c r="X33" s="44" t="s">
        <v>44</v>
      </c>
      <c r="Y33" s="53">
        <v>0.78100000000000003</v>
      </c>
      <c r="Z33" s="51">
        <v>0.84199999999999997</v>
      </c>
      <c r="AA33" s="51">
        <v>0.86899999999999999</v>
      </c>
      <c r="AB33" s="52">
        <v>0.93799999999999994</v>
      </c>
      <c r="AD33" s="31"/>
      <c r="AE33" s="26"/>
    </row>
    <row r="34" spans="2:31">
      <c r="C34" s="55">
        <v>0.71497040987014704</v>
      </c>
      <c r="D34" s="1">
        <v>0.228284031152725</v>
      </c>
      <c r="E34" s="1">
        <v>0.17555986344814301</v>
      </c>
      <c r="F34" s="3">
        <v>0.1727906614542</v>
      </c>
      <c r="G34" s="26"/>
      <c r="H34" s="30"/>
      <c r="I34" s="26"/>
      <c r="J34" s="26"/>
      <c r="K34" s="26"/>
      <c r="L34" s="26"/>
      <c r="M34" s="26"/>
      <c r="N34" s="31"/>
      <c r="O34" s="26"/>
      <c r="P34" s="26"/>
      <c r="Q34" s="26"/>
      <c r="R34" s="26"/>
      <c r="S34" s="26"/>
      <c r="T34" s="26"/>
      <c r="U34" s="26"/>
      <c r="W34" s="30"/>
      <c r="X34" s="26"/>
      <c r="Z34" s="26"/>
      <c r="AA34" s="26"/>
      <c r="AB34" s="26"/>
      <c r="AC34" s="26"/>
      <c r="AD34" s="31"/>
      <c r="AE34" s="26"/>
    </row>
    <row r="35" spans="2:31" ht="15.75" thickBot="1">
      <c r="C35" s="55">
        <v>0.73102045059204102</v>
      </c>
      <c r="D35" s="1">
        <v>0.235306411981582</v>
      </c>
      <c r="E35" s="1">
        <v>0.177366822957992</v>
      </c>
      <c r="F35" s="3">
        <v>0.174176946282386</v>
      </c>
      <c r="G35" s="26"/>
      <c r="H35" s="30"/>
      <c r="I35" s="26"/>
      <c r="J35" s="26"/>
      <c r="K35" s="26"/>
      <c r="L35" s="26"/>
      <c r="M35" s="26"/>
      <c r="N35" s="31"/>
      <c r="O35" s="26"/>
      <c r="P35" s="26"/>
      <c r="Q35" s="26"/>
      <c r="R35" s="26"/>
      <c r="S35" s="26"/>
      <c r="T35" s="26"/>
      <c r="U35" s="26"/>
      <c r="W35" s="30"/>
      <c r="X35" s="26"/>
      <c r="Z35" s="26"/>
      <c r="AA35" s="26"/>
      <c r="AB35" s="26"/>
      <c r="AC35" s="26"/>
      <c r="AD35" s="31"/>
      <c r="AE35" s="26"/>
    </row>
    <row r="36" spans="2:31" ht="15.75" thickBot="1">
      <c r="C36" s="55">
        <v>0.99968117475509599</v>
      </c>
      <c r="D36" s="1">
        <v>0.24106620788574201</v>
      </c>
      <c r="E36" s="1">
        <v>0.17926900088787001</v>
      </c>
      <c r="F36" s="3">
        <v>0.17509634792804701</v>
      </c>
      <c r="G36" s="26"/>
      <c r="H36" s="30"/>
      <c r="I36" s="26"/>
      <c r="J36" s="78" t="s">
        <v>3</v>
      </c>
      <c r="K36" s="79" t="s">
        <v>4</v>
      </c>
      <c r="L36" s="79" t="s">
        <v>7</v>
      </c>
      <c r="M36" s="80" t="s">
        <v>6</v>
      </c>
      <c r="N36" s="31"/>
      <c r="O36" s="26"/>
      <c r="P36" s="26"/>
      <c r="Q36" s="26"/>
      <c r="R36" s="26"/>
      <c r="S36" s="26"/>
      <c r="T36" s="26"/>
      <c r="U36" s="26"/>
      <c r="W36" s="30"/>
      <c r="X36" s="26"/>
      <c r="Y36" s="78" t="s">
        <v>59</v>
      </c>
      <c r="Z36" s="78" t="s">
        <v>4</v>
      </c>
      <c r="AA36" s="78" t="s">
        <v>4</v>
      </c>
      <c r="AB36" s="78" t="s">
        <v>7</v>
      </c>
      <c r="AC36" s="78" t="s">
        <v>6</v>
      </c>
      <c r="AD36" s="31"/>
      <c r="AE36" s="26"/>
    </row>
    <row r="37" spans="2:31" ht="15.75" thickBot="1">
      <c r="C37" s="55">
        <v>0.99974423646926802</v>
      </c>
      <c r="D37" s="1">
        <v>0.24536740779876701</v>
      </c>
      <c r="E37" s="1">
        <v>0.18028250336647</v>
      </c>
      <c r="F37" s="3">
        <v>0.17550067603588099</v>
      </c>
      <c r="G37" s="26"/>
      <c r="H37" s="30"/>
      <c r="I37" s="87" t="s">
        <v>33</v>
      </c>
      <c r="J37" s="37">
        <f>DEVSQ(_xlfn.ANCHORARRAY(C30))</f>
        <v>0.21818167967479274</v>
      </c>
      <c r="K37" s="39">
        <f>DEVSQ(_xlfn.ANCHORARRAY(D30))</f>
        <v>8.4883786874309867E-3</v>
      </c>
      <c r="L37" s="39">
        <f>DEVSQ(_xlfn.ANCHORARRAY(E30))</f>
        <v>1.5100176206275594E-4</v>
      </c>
      <c r="M37" s="38">
        <f>DEVSQ(_xlfn.ANCHORARRAY(F30))</f>
        <v>2.1682309224433223E-4</v>
      </c>
      <c r="N37" s="31"/>
      <c r="O37" s="26"/>
      <c r="P37" s="26"/>
      <c r="Q37" s="26"/>
      <c r="R37" s="26"/>
      <c r="S37" s="26"/>
      <c r="T37" s="26"/>
      <c r="U37" s="26"/>
      <c r="W37" s="30"/>
      <c r="X37" s="87" t="s">
        <v>33</v>
      </c>
      <c r="Y37" s="37">
        <f>DEVSQ(_xlfn.ANCHORARRAY(B43))</f>
        <v>0.25559777132178535</v>
      </c>
      <c r="Z37" s="39">
        <f>DEVSQ(_xlfn.ANCHORARRAY(C43))</f>
        <v>0.16895438030439261</v>
      </c>
      <c r="AA37" s="39">
        <f>DEVSQ(_xlfn.ANCHORARRAY(D43))</f>
        <v>0.32983690998375431</v>
      </c>
      <c r="AB37" s="39">
        <f>DEVSQ(_xlfn.ANCHORARRAY(E43))</f>
        <v>0.19779811435211711</v>
      </c>
      <c r="AC37" s="38">
        <f>DEVSQ(_xlfn.ANCHORARRAY(F43))</f>
        <v>0.12946545492099687</v>
      </c>
      <c r="AD37" s="31"/>
      <c r="AE37" s="26"/>
    </row>
    <row r="38" spans="2:31" ht="18" thickBot="1">
      <c r="C38" s="55">
        <v>0.99976271390914895</v>
      </c>
      <c r="D38" s="1">
        <v>0.25167679786682101</v>
      </c>
      <c r="E38" s="1">
        <v>0.18070185184478699</v>
      </c>
      <c r="F38" s="3">
        <v>0.17750310897827101</v>
      </c>
      <c r="G38" s="26"/>
      <c r="H38" s="30"/>
      <c r="I38" s="88" t="s">
        <v>41</v>
      </c>
      <c r="J38" s="2">
        <f>J29/J37</f>
        <v>0.72853902203016807</v>
      </c>
      <c r="K38" s="1">
        <f>K29/K37</f>
        <v>0.86436255774528803</v>
      </c>
      <c r="L38" s="1">
        <f>L29/L37</f>
        <v>0.96150257181782706</v>
      </c>
      <c r="M38" s="3">
        <f>M29/M37</f>
        <v>0.96719079829098531</v>
      </c>
      <c r="N38" s="31"/>
      <c r="O38" s="26"/>
      <c r="P38" s="26"/>
      <c r="Q38" s="26"/>
      <c r="R38" s="26"/>
      <c r="S38" s="26"/>
      <c r="T38" s="26"/>
      <c r="U38" s="26"/>
      <c r="W38" s="30"/>
      <c r="X38" s="87" t="s">
        <v>41</v>
      </c>
      <c r="Y38" s="2">
        <f>Y29/Y37</f>
        <v>0.87957079051985188</v>
      </c>
      <c r="Z38" s="1">
        <f>Z29/Z37</f>
        <v>0.90974151211809762</v>
      </c>
      <c r="AA38" s="1">
        <f>AA29/AA37</f>
        <v>0.84984584170989286</v>
      </c>
      <c r="AB38" s="1">
        <f>AB29/AB37</f>
        <v>0.96634715369045421</v>
      </c>
      <c r="AC38" s="3">
        <f>AC29/AC37</f>
        <v>0.97550158180069013</v>
      </c>
      <c r="AD38" s="31"/>
      <c r="AE38" s="26"/>
    </row>
    <row r="39" spans="2:31" ht="15.75" thickBot="1">
      <c r="C39" s="56">
        <v>0.99976307153701705</v>
      </c>
      <c r="D39" s="5">
        <v>0.25358161330223</v>
      </c>
      <c r="E39" s="5">
        <v>0.18319723010063099</v>
      </c>
      <c r="F39" s="6">
        <v>0.179654486</v>
      </c>
      <c r="G39" s="26"/>
      <c r="H39" s="30"/>
      <c r="I39" s="87" t="s">
        <v>66</v>
      </c>
      <c r="J39" s="4" t="b">
        <f>IF(J38&gt;=K33,FALSE,TRUE)</f>
        <v>1</v>
      </c>
      <c r="K39" s="5" t="b">
        <f>IF(K38&gt;=K33,FALSE,TRUE)</f>
        <v>0</v>
      </c>
      <c r="L39" s="5" t="b">
        <f>IF(L38&gt;=K33,FALSE,TRUE)</f>
        <v>0</v>
      </c>
      <c r="M39" s="6" t="b">
        <f>IF(M38&gt;=K33,FALSE,TRUE)</f>
        <v>0</v>
      </c>
      <c r="N39" s="31"/>
      <c r="O39" s="26"/>
      <c r="P39" s="26"/>
      <c r="Q39" s="26"/>
      <c r="R39" s="26"/>
      <c r="S39" s="26"/>
      <c r="T39" s="26"/>
      <c r="U39" s="26"/>
      <c r="W39" s="30"/>
      <c r="X39" s="87" t="s">
        <v>42</v>
      </c>
      <c r="Y39" s="4" t="b">
        <f>IF(Y38&gt;=Y33,FALSE,TRUE)</f>
        <v>0</v>
      </c>
      <c r="Z39" s="5" t="b">
        <f>IF(Z38&gt;=Z33,FALSE,TRUE)</f>
        <v>0</v>
      </c>
      <c r="AA39" s="5" t="b">
        <f>IF(AA38&gt;=Z33,FALSE,TRUE)</f>
        <v>0</v>
      </c>
      <c r="AB39" s="5" t="b">
        <f>IF(AB38&lt;=Z33,TRUE,FALSE)</f>
        <v>0</v>
      </c>
      <c r="AC39" s="6" t="b">
        <f>IF(AC38&lt;=Z33,TRUE,FALSE)</f>
        <v>0</v>
      </c>
      <c r="AD39" s="31"/>
      <c r="AE39" s="26"/>
    </row>
    <row r="40" spans="2:31" ht="15.75" thickBot="1">
      <c r="H40" s="30"/>
      <c r="I40" s="26"/>
      <c r="J40" s="26"/>
      <c r="K40" s="26"/>
      <c r="L40" s="26"/>
      <c r="M40" s="26"/>
      <c r="N40" s="31"/>
      <c r="O40" s="26"/>
      <c r="P40" s="26"/>
      <c r="Q40" s="26"/>
      <c r="R40" s="26"/>
      <c r="S40" s="26"/>
      <c r="T40" s="26"/>
      <c r="U40" s="26"/>
      <c r="W40" s="30"/>
      <c r="X40" s="26"/>
      <c r="Y40" s="26"/>
      <c r="Z40" s="26"/>
      <c r="AA40" s="26"/>
      <c r="AB40" s="26"/>
      <c r="AC40" s="26"/>
      <c r="AD40" s="31"/>
      <c r="AE40" s="26"/>
    </row>
    <row r="41" spans="2:31" ht="15.75" thickBot="1">
      <c r="B41" s="81" t="s">
        <v>8</v>
      </c>
      <c r="C41" s="82"/>
      <c r="D41" s="82"/>
      <c r="E41" s="82"/>
      <c r="F41" s="83"/>
      <c r="G41" s="42"/>
      <c r="H41" s="30"/>
      <c r="I41" s="26"/>
      <c r="J41" s="26"/>
      <c r="K41" s="26"/>
      <c r="L41" s="26"/>
      <c r="M41" s="26"/>
      <c r="N41" s="31"/>
      <c r="O41" s="26"/>
      <c r="P41" s="26"/>
      <c r="Q41" s="26"/>
      <c r="R41" s="26"/>
      <c r="S41" s="26"/>
      <c r="T41" s="26"/>
      <c r="U41" s="26"/>
      <c r="W41" s="30"/>
      <c r="X41" s="26"/>
      <c r="Y41" s="26"/>
      <c r="Z41" s="26"/>
      <c r="AA41" s="26"/>
      <c r="AB41" s="26"/>
      <c r="AC41" s="26"/>
      <c r="AD41" s="31"/>
      <c r="AE41" s="26"/>
    </row>
    <row r="42" spans="2:31" ht="15.75" thickBot="1">
      <c r="B42" s="78" t="s">
        <v>59</v>
      </c>
      <c r="C42" s="79" t="s">
        <v>3</v>
      </c>
      <c r="D42" s="79" t="s">
        <v>4</v>
      </c>
      <c r="E42" s="79" t="s">
        <v>7</v>
      </c>
      <c r="F42" s="80" t="s">
        <v>6</v>
      </c>
      <c r="G42" s="26"/>
      <c r="H42" s="32"/>
      <c r="I42" s="33"/>
      <c r="J42" s="33"/>
      <c r="K42" s="33"/>
      <c r="L42" s="33"/>
      <c r="M42" s="33"/>
      <c r="N42" s="34"/>
      <c r="O42" s="26"/>
      <c r="P42" s="26"/>
      <c r="Q42" s="26"/>
      <c r="R42" s="26"/>
      <c r="S42" s="26"/>
      <c r="T42" s="26"/>
      <c r="U42" s="26"/>
      <c r="W42" s="32"/>
      <c r="X42" s="33"/>
      <c r="Y42" s="33"/>
      <c r="Z42" s="33"/>
      <c r="AA42" s="33"/>
      <c r="AB42" s="33"/>
      <c r="AC42" s="33"/>
      <c r="AD42" s="34"/>
      <c r="AE42" s="26"/>
    </row>
    <row r="43" spans="2:31">
      <c r="B43" s="7" cm="1">
        <f t="array" ref="B43:B52">_xlfn._xlws.SORT(B17:B26)</f>
        <v>0.20795831084251401</v>
      </c>
      <c r="C43" s="8" cm="1">
        <f t="array" ref="C43:C52">_xlfn._xlws.SORT(C17:C26)</f>
        <v>0.26862919330596902</v>
      </c>
      <c r="D43" s="8" cm="1">
        <f t="array" ref="D43:D52">_xlfn._xlws.SORT(D17:D26)</f>
        <v>0.23082360625267001</v>
      </c>
      <c r="E43" s="8" cm="1">
        <f t="array" ref="E43:E52">_xlfn._xlws.SORT(E17:E26)</f>
        <v>0.34808749556541402</v>
      </c>
      <c r="F43" s="9" cm="1">
        <f t="array" ref="F43:F52">_xlfn._xlws.SORT(F17:F26)</f>
        <v>0.41230138838291103</v>
      </c>
      <c r="G43" s="26"/>
      <c r="P43" s="26"/>
      <c r="Q43" s="26"/>
      <c r="R43" s="26"/>
      <c r="S43" s="26"/>
      <c r="T43" s="26"/>
      <c r="U43" s="26"/>
    </row>
    <row r="44" spans="2:31">
      <c r="B44" s="2">
        <v>0.217730522155761</v>
      </c>
      <c r="C44" s="1">
        <v>0.355000019073486</v>
      </c>
      <c r="D44" s="1">
        <v>0.52157777547836304</v>
      </c>
      <c r="E44" s="1">
        <v>0.45700830221176098</v>
      </c>
      <c r="F44" s="3">
        <v>0.5</v>
      </c>
      <c r="G44" s="26"/>
      <c r="P44" s="26"/>
      <c r="Q44" s="26"/>
      <c r="R44" s="26"/>
      <c r="S44" s="26"/>
      <c r="T44" s="26"/>
      <c r="U44" s="26"/>
    </row>
    <row r="45" spans="2:31">
      <c r="B45" s="2">
        <v>0.21950137615203799</v>
      </c>
      <c r="C45" s="1">
        <v>0.36513608694076499</v>
      </c>
      <c r="D45" s="1">
        <v>0.58328193426132202</v>
      </c>
      <c r="E45" s="1">
        <v>0.492152780294418</v>
      </c>
      <c r="F45" s="3">
        <v>0.5</v>
      </c>
      <c r="G45" s="26"/>
      <c r="P45" s="26"/>
      <c r="Q45" s="26"/>
      <c r="R45" s="26"/>
      <c r="S45" s="26"/>
      <c r="T45" s="26"/>
      <c r="U45" s="26"/>
    </row>
    <row r="46" spans="2:31" ht="15.75" thickBot="1">
      <c r="B46" s="2">
        <v>0.38100552558898898</v>
      </c>
      <c r="C46" s="1">
        <v>0.38210278749465898</v>
      </c>
      <c r="D46" s="1">
        <v>0.60205137729644698</v>
      </c>
      <c r="E46" s="1">
        <v>0.51087915897369296</v>
      </c>
      <c r="F46" s="3">
        <v>0.56613749265670699</v>
      </c>
      <c r="G46" s="26"/>
      <c r="P46" s="26"/>
      <c r="Q46" s="26"/>
      <c r="R46" s="26"/>
      <c r="S46" s="26"/>
      <c r="T46" s="26"/>
      <c r="U46" s="26"/>
    </row>
    <row r="47" spans="2:31">
      <c r="B47" s="2">
        <v>0.48600968718528698</v>
      </c>
      <c r="C47" s="1">
        <v>0.444238871335983</v>
      </c>
      <c r="D47" s="1">
        <v>0.69226944446563698</v>
      </c>
      <c r="E47" s="1">
        <v>0.59613748788833598</v>
      </c>
      <c r="F47" s="3">
        <v>0.57137632369995095</v>
      </c>
      <c r="G47" s="26"/>
      <c r="H47" s="27" t="s">
        <v>46</v>
      </c>
      <c r="I47" s="28"/>
      <c r="J47" s="28"/>
      <c r="K47" s="28"/>
      <c r="L47" s="28"/>
      <c r="M47" s="28"/>
      <c r="N47" s="29"/>
      <c r="O47" s="26"/>
      <c r="P47" s="26"/>
      <c r="Q47" s="26"/>
      <c r="R47" s="26"/>
      <c r="S47" s="26"/>
      <c r="T47" s="26"/>
      <c r="U47" s="26"/>
      <c r="W47" s="27" t="s">
        <v>46</v>
      </c>
      <c r="X47" s="28"/>
      <c r="Y47" s="28"/>
      <c r="Z47" s="28"/>
      <c r="AA47" s="28"/>
      <c r="AB47" s="28"/>
      <c r="AC47" s="28"/>
      <c r="AD47" s="29"/>
      <c r="AE47" s="26"/>
    </row>
    <row r="48" spans="2:31">
      <c r="B48" s="2">
        <v>0.48856803774833601</v>
      </c>
      <c r="C48" s="1">
        <v>0.48837918043136502</v>
      </c>
      <c r="D48" s="1">
        <v>0.77857637405395497</v>
      </c>
      <c r="E48" s="1">
        <v>0.62919574975967396</v>
      </c>
      <c r="F48" s="3">
        <v>0.634191671013832</v>
      </c>
      <c r="G48" s="26"/>
      <c r="H48" s="30"/>
      <c r="I48" s="26"/>
      <c r="J48" s="26"/>
      <c r="K48" s="26"/>
      <c r="L48" s="26"/>
      <c r="M48" s="26"/>
      <c r="N48" s="31"/>
      <c r="O48" s="26"/>
      <c r="P48" s="26"/>
      <c r="Q48" s="26"/>
      <c r="R48" s="26"/>
      <c r="S48" s="26"/>
      <c r="T48" s="26"/>
      <c r="U48" s="26"/>
      <c r="W48" s="30"/>
      <c r="X48" s="26"/>
      <c r="Y48" s="26"/>
      <c r="Z48" s="26"/>
      <c r="AA48" s="26"/>
      <c r="AB48" s="26"/>
      <c r="AC48" s="26"/>
      <c r="AD48" s="31"/>
      <c r="AE48" s="26"/>
    </row>
    <row r="49" spans="2:31">
      <c r="B49" s="2">
        <v>0.50750553607940596</v>
      </c>
      <c r="C49" s="1">
        <v>0.48915970325469899</v>
      </c>
      <c r="D49" s="1">
        <v>0.80367916822433405</v>
      </c>
      <c r="E49" s="1">
        <v>0.63439583778381303</v>
      </c>
      <c r="F49" s="3">
        <v>0.65246806740760799</v>
      </c>
      <c r="G49" s="26"/>
      <c r="H49" s="30"/>
      <c r="I49" s="26"/>
      <c r="J49" s="26"/>
      <c r="K49" s="26"/>
      <c r="L49" s="26"/>
      <c r="M49" s="26"/>
      <c r="N49" s="31"/>
      <c r="O49" s="26"/>
      <c r="P49" s="26"/>
      <c r="Q49" s="26"/>
      <c r="R49" s="26"/>
      <c r="S49" s="26"/>
      <c r="T49" s="26"/>
      <c r="U49" s="26"/>
      <c r="W49" s="30"/>
      <c r="X49" s="26"/>
      <c r="Y49" s="26"/>
      <c r="Z49" s="26"/>
      <c r="AA49" s="26"/>
      <c r="AB49" s="26"/>
      <c r="AC49" s="26"/>
      <c r="AD49" s="31"/>
      <c r="AE49" s="26"/>
    </row>
    <row r="50" spans="2:31">
      <c r="B50" s="2">
        <v>0.52098476886749201</v>
      </c>
      <c r="C50" s="1">
        <v>0.49500000476837103</v>
      </c>
      <c r="D50" s="1">
        <v>0.80500006675720204</v>
      </c>
      <c r="E50" s="1">
        <v>0.70754301548004095</v>
      </c>
      <c r="F50" s="3">
        <v>0.65646940469741799</v>
      </c>
      <c r="G50" s="26"/>
      <c r="H50" s="30"/>
      <c r="I50" s="26"/>
      <c r="J50" s="26"/>
      <c r="K50" s="26"/>
      <c r="L50" s="26"/>
      <c r="M50" s="26"/>
      <c r="N50" s="31"/>
      <c r="O50" s="26"/>
      <c r="P50" s="26"/>
      <c r="Q50" s="26"/>
      <c r="R50" s="26"/>
      <c r="S50" s="26"/>
      <c r="T50" s="26"/>
      <c r="U50" s="26"/>
      <c r="W50" s="30"/>
      <c r="X50" s="26"/>
      <c r="Y50" s="26"/>
      <c r="Z50" s="26"/>
      <c r="AA50" s="26"/>
      <c r="AB50" s="26"/>
      <c r="AC50" s="26"/>
      <c r="AD50" s="31"/>
      <c r="AE50" s="26"/>
    </row>
    <row r="51" spans="2:31">
      <c r="B51" s="2">
        <v>0.64105826616287198</v>
      </c>
      <c r="C51" s="1">
        <v>0.54110264778137196</v>
      </c>
      <c r="D51" s="1">
        <v>0.81217634677886896</v>
      </c>
      <c r="E51" s="1">
        <v>0.79401117563247603</v>
      </c>
      <c r="F51" s="3">
        <v>0.75083472728729195</v>
      </c>
      <c r="G51" s="26"/>
      <c r="H51" s="30"/>
      <c r="I51" s="26"/>
      <c r="J51" s="26"/>
      <c r="K51" s="26"/>
      <c r="L51" s="26"/>
      <c r="M51" s="26"/>
      <c r="N51" s="31"/>
      <c r="O51" s="26"/>
      <c r="P51" s="26"/>
      <c r="Q51" s="26"/>
      <c r="R51" s="26"/>
      <c r="S51" s="26"/>
      <c r="T51" s="26"/>
      <c r="U51" s="26"/>
      <c r="W51" s="30"/>
      <c r="X51" s="26"/>
      <c r="Y51" s="26"/>
      <c r="Z51" s="26"/>
      <c r="AA51" s="26"/>
      <c r="AB51" s="26"/>
      <c r="AC51" s="26"/>
      <c r="AD51" s="31"/>
      <c r="AE51" s="26"/>
    </row>
    <row r="52" spans="2:31" ht="20.25" thickBot="1">
      <c r="B52" s="4">
        <v>0.65175962448120095</v>
      </c>
      <c r="C52" s="5">
        <v>0.77069723606109597</v>
      </c>
      <c r="D52" s="5">
        <v>0.85500006675720197</v>
      </c>
      <c r="E52" s="5">
        <v>0.80764025449752797</v>
      </c>
      <c r="F52" s="6">
        <v>0.80654311180114702</v>
      </c>
      <c r="G52" s="26"/>
      <c r="H52" s="30"/>
      <c r="I52" s="26"/>
      <c r="J52" s="57"/>
      <c r="K52" s="26"/>
      <c r="L52" s="26"/>
      <c r="M52" s="26"/>
      <c r="N52" s="31"/>
      <c r="O52" s="26"/>
      <c r="P52" s="26"/>
      <c r="Q52" s="26"/>
      <c r="R52" s="26"/>
      <c r="S52" s="26"/>
      <c r="T52" s="26"/>
      <c r="U52" s="26"/>
      <c r="W52" s="30"/>
      <c r="X52" s="26"/>
      <c r="Y52" s="57"/>
      <c r="Z52" s="26"/>
      <c r="AA52" s="26"/>
      <c r="AB52" s="26"/>
      <c r="AC52" s="26"/>
      <c r="AD52" s="31"/>
      <c r="AE52" s="26"/>
    </row>
    <row r="53" spans="2:31">
      <c r="H53" s="30"/>
      <c r="I53" s="26"/>
      <c r="J53" s="26"/>
      <c r="K53" s="26"/>
      <c r="L53" s="26"/>
      <c r="M53" s="26"/>
      <c r="N53" s="31"/>
      <c r="O53" s="26"/>
      <c r="P53" s="26"/>
      <c r="Q53" s="26"/>
      <c r="R53" s="26"/>
      <c r="S53" s="26"/>
      <c r="T53" s="26"/>
      <c r="U53" s="26"/>
      <c r="W53" s="30"/>
      <c r="X53" s="26"/>
      <c r="Y53" s="26"/>
      <c r="Z53" s="26"/>
      <c r="AA53" s="26"/>
      <c r="AB53" s="26"/>
      <c r="AC53" s="26"/>
      <c r="AD53" s="31"/>
      <c r="AE53" s="26"/>
    </row>
    <row r="54" spans="2:31">
      <c r="H54" s="30"/>
      <c r="I54" s="26"/>
      <c r="J54" s="26"/>
      <c r="K54" s="26"/>
      <c r="L54" s="26"/>
      <c r="M54" s="26"/>
      <c r="N54" s="31"/>
      <c r="O54" s="26"/>
      <c r="P54" s="26"/>
      <c r="Q54" s="26"/>
      <c r="R54" s="26"/>
      <c r="S54" s="26"/>
      <c r="T54" s="26"/>
      <c r="U54" s="26"/>
      <c r="W54" s="30"/>
      <c r="X54" s="26"/>
      <c r="Y54" s="26"/>
      <c r="Z54" s="26"/>
      <c r="AA54" s="26"/>
      <c r="AB54" s="26"/>
      <c r="AC54" s="26"/>
      <c r="AD54" s="31"/>
      <c r="AE54" s="26"/>
    </row>
    <row r="55" spans="2:31">
      <c r="C55" s="89"/>
      <c r="D55" s="89"/>
      <c r="E55" s="89"/>
      <c r="F55" s="89"/>
      <c r="H55" s="30"/>
      <c r="I55" s="26"/>
      <c r="J55" s="26"/>
      <c r="K55" s="26"/>
      <c r="L55" s="26"/>
      <c r="M55" s="26"/>
      <c r="N55" s="31"/>
      <c r="O55" s="26"/>
      <c r="P55" s="26"/>
      <c r="Q55" s="26"/>
      <c r="R55" s="26"/>
      <c r="S55" s="26"/>
      <c r="T55" s="26"/>
      <c r="U55" s="26"/>
      <c r="W55" s="30"/>
      <c r="X55" s="26"/>
      <c r="Y55" s="26"/>
      <c r="Z55" s="26"/>
      <c r="AA55" s="26"/>
      <c r="AB55" s="26"/>
      <c r="AC55" s="26"/>
      <c r="AD55" s="31"/>
      <c r="AE55" s="26"/>
    </row>
    <row r="56" spans="2:31">
      <c r="C56" s="89"/>
      <c r="D56" s="89"/>
      <c r="E56" s="89"/>
      <c r="F56" s="89"/>
      <c r="H56" s="30"/>
      <c r="I56" s="26"/>
      <c r="J56" s="26"/>
      <c r="K56" s="26"/>
      <c r="L56" s="26"/>
      <c r="M56" s="26"/>
      <c r="N56" s="31"/>
      <c r="O56" s="26"/>
      <c r="P56" s="26"/>
      <c r="Q56" s="26"/>
      <c r="R56" s="26"/>
      <c r="S56" s="26"/>
      <c r="T56" s="26"/>
      <c r="U56" s="26"/>
      <c r="W56" s="30"/>
      <c r="X56" s="26"/>
      <c r="Y56" s="26"/>
      <c r="Z56" s="26"/>
      <c r="AA56" s="26"/>
      <c r="AB56" s="26"/>
      <c r="AC56" s="26"/>
      <c r="AD56" s="31"/>
      <c r="AE56" s="26"/>
    </row>
    <row r="57" spans="2:31">
      <c r="C57" s="89"/>
      <c r="D57" s="89"/>
      <c r="E57" s="89"/>
      <c r="F57" s="89"/>
      <c r="H57" s="30"/>
      <c r="I57" s="26"/>
      <c r="J57" s="26"/>
      <c r="K57" s="26"/>
      <c r="L57" s="26"/>
      <c r="M57" s="26"/>
      <c r="N57" s="31"/>
      <c r="O57" s="26"/>
      <c r="P57" s="26"/>
      <c r="Q57" s="26"/>
      <c r="R57" s="26"/>
      <c r="S57" s="26"/>
      <c r="T57" s="26"/>
      <c r="U57" s="26"/>
      <c r="W57" s="30"/>
      <c r="X57" s="26"/>
      <c r="Y57" s="26"/>
      <c r="Z57" s="26"/>
      <c r="AA57" s="26"/>
      <c r="AB57" s="26"/>
      <c r="AC57" s="26"/>
      <c r="AD57" s="31"/>
      <c r="AE57" s="26"/>
    </row>
    <row r="58" spans="2:31">
      <c r="C58" s="89"/>
      <c r="D58" s="89"/>
      <c r="E58" s="89"/>
      <c r="F58" s="89"/>
      <c r="H58" s="30"/>
      <c r="I58" s="26"/>
      <c r="J58" s="26"/>
      <c r="K58" s="26"/>
      <c r="L58" s="26"/>
      <c r="M58" s="26"/>
      <c r="N58" s="31"/>
      <c r="O58" s="26"/>
      <c r="W58" s="30"/>
      <c r="X58" s="26"/>
      <c r="Y58" s="26"/>
      <c r="Z58" s="26"/>
      <c r="AA58" s="26"/>
      <c r="AB58" s="26"/>
      <c r="AC58" s="26"/>
      <c r="AD58" s="31"/>
      <c r="AE58" s="26"/>
    </row>
    <row r="59" spans="2:31">
      <c r="C59" s="89"/>
      <c r="D59" s="89"/>
      <c r="E59" s="89"/>
      <c r="F59" s="89"/>
      <c r="H59" s="30"/>
      <c r="I59" s="26"/>
      <c r="J59" s="26"/>
      <c r="K59" s="26"/>
      <c r="L59" s="26"/>
      <c r="M59" s="26"/>
      <c r="N59" s="31"/>
      <c r="O59" s="26"/>
      <c r="W59" s="30"/>
      <c r="X59" s="26"/>
      <c r="Y59" s="26"/>
      <c r="Z59" s="26"/>
      <c r="AA59" s="26"/>
      <c r="AB59" s="26"/>
      <c r="AC59" s="26"/>
      <c r="AD59" s="31"/>
      <c r="AE59" s="26"/>
    </row>
    <row r="60" spans="2:31">
      <c r="C60" s="89"/>
      <c r="D60" s="89"/>
      <c r="E60" s="89"/>
      <c r="F60" s="89"/>
      <c r="H60" s="30"/>
      <c r="I60" s="26"/>
      <c r="J60" s="26"/>
      <c r="K60" s="26"/>
      <c r="L60" s="26"/>
      <c r="M60" s="26"/>
      <c r="N60" s="31"/>
      <c r="O60" s="26"/>
      <c r="W60" s="30"/>
      <c r="X60" s="26"/>
      <c r="Y60" s="26"/>
      <c r="Z60" s="26"/>
      <c r="AA60" s="26"/>
      <c r="AB60" s="26"/>
      <c r="AC60" s="26"/>
      <c r="AD60" s="31"/>
      <c r="AE60" s="26"/>
    </row>
    <row r="61" spans="2:31">
      <c r="C61" s="89"/>
      <c r="D61" s="89"/>
      <c r="E61" s="89"/>
      <c r="F61" s="89"/>
      <c r="H61" s="30"/>
      <c r="I61" s="26"/>
      <c r="J61" s="26"/>
      <c r="K61" s="26"/>
      <c r="L61" s="26"/>
      <c r="M61" s="26"/>
      <c r="N61" s="31"/>
      <c r="O61" s="26"/>
      <c r="W61" s="30"/>
      <c r="X61" s="26"/>
      <c r="Y61" s="26"/>
      <c r="Z61" s="26"/>
      <c r="AA61" s="26"/>
      <c r="AB61" s="26"/>
      <c r="AC61" s="26"/>
      <c r="AD61" s="31"/>
      <c r="AE61" s="26"/>
    </row>
    <row r="62" spans="2:31">
      <c r="C62" s="89"/>
      <c r="D62" s="89"/>
      <c r="E62" s="89"/>
      <c r="F62" s="89"/>
      <c r="H62" s="30"/>
      <c r="I62" s="26"/>
      <c r="J62" s="26"/>
      <c r="K62" s="26"/>
      <c r="L62" s="26"/>
      <c r="M62" s="26"/>
      <c r="N62" s="31"/>
      <c r="O62" s="26"/>
      <c r="W62" s="30"/>
      <c r="X62" s="26"/>
      <c r="Y62" s="26"/>
      <c r="Z62" s="26"/>
      <c r="AA62" s="26"/>
      <c r="AB62" s="26"/>
      <c r="AC62" s="26"/>
      <c r="AD62" s="31"/>
      <c r="AE62" s="26"/>
    </row>
    <row r="63" spans="2:31">
      <c r="C63" s="89"/>
      <c r="D63" s="89"/>
      <c r="E63" s="89"/>
      <c r="F63" s="89"/>
      <c r="H63" s="30"/>
      <c r="I63" s="26"/>
      <c r="J63" s="26"/>
      <c r="K63" s="26"/>
      <c r="L63" s="26"/>
      <c r="M63" s="26"/>
      <c r="N63" s="31"/>
      <c r="O63" s="26"/>
      <c r="W63" s="30"/>
      <c r="X63" s="26"/>
      <c r="Y63" s="26"/>
      <c r="Z63" s="26"/>
      <c r="AA63" s="26"/>
      <c r="AB63" s="26"/>
      <c r="AC63" s="26"/>
      <c r="AD63" s="31"/>
      <c r="AE63" s="26"/>
    </row>
    <row r="64" spans="2:31" ht="15.75" thickBot="1">
      <c r="C64" s="89"/>
      <c r="D64" s="89"/>
      <c r="E64" s="89"/>
      <c r="F64" s="89"/>
      <c r="H64" s="32"/>
      <c r="I64" s="33"/>
      <c r="J64" s="33"/>
      <c r="K64" s="33"/>
      <c r="L64" s="33"/>
      <c r="M64" s="33"/>
      <c r="N64" s="34"/>
      <c r="O64" s="26"/>
      <c r="W64" s="32"/>
      <c r="X64" s="33"/>
      <c r="Y64" s="33"/>
      <c r="Z64" s="33"/>
      <c r="AA64" s="33"/>
      <c r="AB64" s="33"/>
      <c r="AC64" s="33"/>
      <c r="AD64" s="34"/>
      <c r="AE64" s="26"/>
    </row>
    <row r="65" spans="3:6">
      <c r="C65" s="89"/>
      <c r="D65" s="89"/>
      <c r="E65" s="89"/>
      <c r="F65" s="89"/>
    </row>
    <row r="66" spans="3:6">
      <c r="C66" s="89"/>
      <c r="D66" s="89"/>
      <c r="E66" s="89"/>
      <c r="F66" s="8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F52B-F745-4322-8B9A-FDDAC4BFBE8C}">
  <dimension ref="B2:Z44"/>
  <sheetViews>
    <sheetView zoomScale="85" zoomScaleNormal="85" workbookViewId="0">
      <selection activeCell="C5" sqref="C5:F15"/>
    </sheetView>
  </sheetViews>
  <sheetFormatPr defaultRowHeight="15"/>
  <cols>
    <col min="6" max="6" width="11.7109375" customWidth="1"/>
  </cols>
  <sheetData>
    <row r="2" spans="2:24">
      <c r="B2" t="s">
        <v>50</v>
      </c>
      <c r="H2" t="s">
        <v>51</v>
      </c>
      <c r="N2" t="s">
        <v>52</v>
      </c>
      <c r="T2" t="s">
        <v>53</v>
      </c>
    </row>
    <row r="3" spans="2:24" ht="15.75" thickBot="1"/>
    <row r="4" spans="2:24" ht="15.75" thickBot="1">
      <c r="O4" s="96" t="s">
        <v>67</v>
      </c>
      <c r="P4" s="97"/>
      <c r="Q4" s="97"/>
      <c r="R4" s="98"/>
      <c r="U4" s="96" t="s">
        <v>68</v>
      </c>
      <c r="V4" s="97"/>
      <c r="W4" s="97"/>
      <c r="X4" s="98"/>
    </row>
    <row r="5" spans="2:24" ht="15.75" thickBot="1">
      <c r="C5" s="104" t="s">
        <v>3</v>
      </c>
      <c r="D5" s="105" t="s">
        <v>4</v>
      </c>
      <c r="E5" s="105" t="s">
        <v>7</v>
      </c>
      <c r="F5" s="106" t="s">
        <v>6</v>
      </c>
      <c r="I5" s="10" t="s">
        <v>3</v>
      </c>
      <c r="J5" s="11" t="s">
        <v>4</v>
      </c>
      <c r="K5" s="11" t="s">
        <v>7</v>
      </c>
      <c r="L5" s="12" t="s">
        <v>6</v>
      </c>
      <c r="O5" s="10" t="s">
        <v>3</v>
      </c>
      <c r="P5" s="11" t="s">
        <v>4</v>
      </c>
      <c r="Q5" s="11" t="s">
        <v>7</v>
      </c>
      <c r="R5" s="12" t="s">
        <v>6</v>
      </c>
      <c r="U5" s="10" t="s">
        <v>3</v>
      </c>
      <c r="V5" s="11" t="s">
        <v>4</v>
      </c>
      <c r="W5" s="11" t="s">
        <v>7</v>
      </c>
      <c r="X5" s="12" t="s">
        <v>6</v>
      </c>
    </row>
    <row r="6" spans="2:24">
      <c r="C6" s="7">
        <v>0.99976271390914895</v>
      </c>
      <c r="D6" s="8">
        <v>0.24536740779876701</v>
      </c>
      <c r="E6" s="8">
        <v>0.18070185184478699</v>
      </c>
      <c r="F6" s="63">
        <v>0.179654486</v>
      </c>
      <c r="I6" s="7">
        <v>0.99976271390914895</v>
      </c>
      <c r="J6" s="8">
        <v>0.36042252182960499</v>
      </c>
      <c r="K6" s="8">
        <v>0.27015081048011702</v>
      </c>
      <c r="L6" s="72">
        <v>0.26697300000000002</v>
      </c>
      <c r="O6" s="68">
        <v>3.1529677926300699E-6</v>
      </c>
      <c r="P6" s="8">
        <v>0.68466615676879805</v>
      </c>
      <c r="Q6" s="8">
        <v>0.71722573041915805</v>
      </c>
      <c r="R6" s="9">
        <v>0.74859291315078702</v>
      </c>
      <c r="U6" s="69">
        <v>1</v>
      </c>
      <c r="V6" s="8">
        <v>0.98334139585494995</v>
      </c>
      <c r="W6" s="8">
        <v>0.98191332817077603</v>
      </c>
      <c r="X6" s="63">
        <v>0.97818994522094704</v>
      </c>
    </row>
    <row r="7" spans="2:24">
      <c r="C7" s="65">
        <v>0.66479837894439597</v>
      </c>
      <c r="D7" s="1">
        <v>0.18153758347034399</v>
      </c>
      <c r="E7" s="1">
        <v>0.17410475015640201</v>
      </c>
      <c r="F7" s="3">
        <v>0.16628795862197801</v>
      </c>
      <c r="I7" s="65">
        <v>0.76476538181304898</v>
      </c>
      <c r="J7" s="1">
        <v>0.27043166756629899</v>
      </c>
      <c r="K7" s="1">
        <v>0.26327258348464899</v>
      </c>
      <c r="L7" s="3">
        <v>0.25384619832038802</v>
      </c>
      <c r="O7" s="2">
        <v>0.99945378303527799</v>
      </c>
      <c r="P7" s="1">
        <v>0.70609581470489502</v>
      </c>
      <c r="Q7" s="1">
        <v>0.72593593597412098</v>
      </c>
      <c r="R7" s="3">
        <v>0.74245786666870095</v>
      </c>
      <c r="U7" s="2">
        <v>1.0128351859748299E-2</v>
      </c>
      <c r="V7" s="1">
        <v>0.98120325803756703</v>
      </c>
      <c r="W7" s="1">
        <v>0.98161900043487504</v>
      </c>
      <c r="X7" s="3">
        <v>0.98113936185836703</v>
      </c>
    </row>
    <row r="8" spans="2:24">
      <c r="C8" s="2">
        <v>0.66572171449661199</v>
      </c>
      <c r="D8" s="59">
        <v>0.175736144185066</v>
      </c>
      <c r="E8" s="59">
        <v>0.170877590775489</v>
      </c>
      <c r="F8" s="3">
        <v>0.174176946282386</v>
      </c>
      <c r="I8" s="2">
        <v>0.76563298702239901</v>
      </c>
      <c r="J8" s="59">
        <v>0.26563724875450101</v>
      </c>
      <c r="K8" s="59">
        <v>0.257300645112991</v>
      </c>
      <c r="L8" s="3">
        <v>0.261204153299331</v>
      </c>
      <c r="O8" s="2">
        <v>0.99952214956283503</v>
      </c>
      <c r="P8" s="59">
        <v>0.71716147661209095</v>
      </c>
      <c r="Q8" s="1">
        <v>0.73423117399215698</v>
      </c>
      <c r="R8" s="3">
        <v>0.73595452308654696</v>
      </c>
      <c r="U8" s="2">
        <v>4.9957446753978703E-3</v>
      </c>
      <c r="V8" s="60">
        <v>0.98086446523666304</v>
      </c>
      <c r="W8" s="60">
        <v>0.97981584072113004</v>
      </c>
      <c r="X8" s="3">
        <v>0.97840058803558305</v>
      </c>
    </row>
    <row r="9" spans="2:24">
      <c r="C9" s="2">
        <v>0.71468305587768499</v>
      </c>
      <c r="D9" s="1">
        <v>0.2034792</v>
      </c>
      <c r="E9" s="60">
        <v>0.18319723010063099</v>
      </c>
      <c r="F9" s="3">
        <v>0.16932374238967801</v>
      </c>
      <c r="I9" s="2">
        <v>0.81584268808364802</v>
      </c>
      <c r="J9" s="1">
        <v>0.31656974999999998</v>
      </c>
      <c r="K9" s="60">
        <v>0.27123937010764998</v>
      </c>
      <c r="L9" s="3">
        <v>0.25542396306991499</v>
      </c>
      <c r="O9" s="2">
        <v>0.99999982118606501</v>
      </c>
      <c r="P9" s="1">
        <v>0.69564300000000001</v>
      </c>
      <c r="Q9" s="1">
        <v>0.71647864580154397</v>
      </c>
      <c r="R9" s="3">
        <v>0.74159890413284302</v>
      </c>
      <c r="U9" s="58">
        <v>4.12286244682036E-5</v>
      </c>
      <c r="V9" s="59">
        <v>0.98752499999999999</v>
      </c>
      <c r="W9" s="1">
        <v>0.98131924867630005</v>
      </c>
      <c r="X9" s="3">
        <v>0.97955822944641102</v>
      </c>
    </row>
    <row r="10" spans="2:24">
      <c r="C10" s="66">
        <v>0.99974423646926802</v>
      </c>
      <c r="D10" s="60">
        <v>0.25358161330223</v>
      </c>
      <c r="E10" s="1">
        <v>0.17926900088787001</v>
      </c>
      <c r="F10" s="62">
        <v>0.163964703679084</v>
      </c>
      <c r="I10" s="66">
        <v>0.99976366758346502</v>
      </c>
      <c r="J10" s="60">
        <v>0.37287536263465798</v>
      </c>
      <c r="K10" s="1">
        <v>0.26796013116836498</v>
      </c>
      <c r="L10" s="62">
        <v>0.25162687897682101</v>
      </c>
      <c r="O10" s="58">
        <v>7.44559947634115E-5</v>
      </c>
      <c r="P10" s="1">
        <v>0.68704670667648304</v>
      </c>
      <c r="Q10" s="1">
        <v>0.70829606056213301</v>
      </c>
      <c r="R10" s="62">
        <v>0.74966508150100697</v>
      </c>
      <c r="U10" s="2">
        <v>0.99470537900924605</v>
      </c>
      <c r="V10" s="1">
        <v>0.98340857028961104</v>
      </c>
      <c r="W10" s="1">
        <v>0.98254877328872603</v>
      </c>
      <c r="X10" s="3">
        <v>0.97959268093109098</v>
      </c>
    </row>
    <row r="11" spans="2:24">
      <c r="C11" s="2">
        <v>0.73102045059204102</v>
      </c>
      <c r="D11" s="1">
        <v>0.25167679786682101</v>
      </c>
      <c r="E11" s="1">
        <v>0.17555986344814301</v>
      </c>
      <c r="F11" s="3">
        <v>0.17509634792804701</v>
      </c>
      <c r="I11" s="2">
        <v>0.830522060394287</v>
      </c>
      <c r="J11" s="1">
        <v>0.36698332428932101</v>
      </c>
      <c r="K11" s="1">
        <v>0.264169842004776</v>
      </c>
      <c r="L11" s="3">
        <v>0.26342087984085</v>
      </c>
      <c r="O11" s="2">
        <v>0.99951952695846502</v>
      </c>
      <c r="P11" s="1">
        <v>0.69168674945831299</v>
      </c>
      <c r="Q11" s="1">
        <v>0.71898096799850397</v>
      </c>
      <c r="R11" s="3">
        <v>0.72013425827026301</v>
      </c>
      <c r="U11" s="2">
        <v>5.2395192906260404E-3</v>
      </c>
      <c r="V11" s="1">
        <v>0.98242682218551602</v>
      </c>
      <c r="W11" s="1">
        <v>0.98229247331619196</v>
      </c>
      <c r="X11" s="62">
        <v>0.98215693235397294</v>
      </c>
    </row>
    <row r="12" spans="2:24">
      <c r="C12" s="2">
        <v>0.99976307153701705</v>
      </c>
      <c r="D12" s="1">
        <v>0.24106620788574201</v>
      </c>
      <c r="E12" s="1">
        <v>0.174561381340026</v>
      </c>
      <c r="F12" s="3">
        <v>0.1727906614542</v>
      </c>
      <c r="I12" s="2">
        <v>0.99976319074630704</v>
      </c>
      <c r="J12" s="1">
        <v>0.366959959268569</v>
      </c>
      <c r="K12" s="1">
        <v>0.264420896768569</v>
      </c>
      <c r="L12" s="3">
        <v>0.26033362746238697</v>
      </c>
      <c r="O12" s="58">
        <v>3.4613649404491298E-6</v>
      </c>
      <c r="P12" s="1">
        <v>0.68338060379028298</v>
      </c>
      <c r="Q12" s="59">
        <v>0.73526757955551103</v>
      </c>
      <c r="R12" s="3">
        <v>0.73732870817184404</v>
      </c>
      <c r="U12" s="2">
        <v>0.99993914365768399</v>
      </c>
      <c r="V12" s="1">
        <v>0.98388814926147405</v>
      </c>
      <c r="W12" s="1">
        <v>0.97916442155838002</v>
      </c>
      <c r="X12" s="3">
        <v>0.97948956489562899</v>
      </c>
    </row>
    <row r="13" spans="2:24">
      <c r="C13" s="2">
        <v>0.99968117475509599</v>
      </c>
      <c r="D13" s="1">
        <v>0.18456716835498799</v>
      </c>
      <c r="E13" s="1">
        <v>0.18028250336647</v>
      </c>
      <c r="F13" s="3">
        <v>0.17550067603588099</v>
      </c>
      <c r="I13" s="2">
        <v>0.99973237514495805</v>
      </c>
      <c r="J13" s="1">
        <v>0.27544224262237499</v>
      </c>
      <c r="K13" s="1">
        <v>0.26592800021171498</v>
      </c>
      <c r="L13" s="3">
        <v>0.26422138674354501</v>
      </c>
      <c r="O13" s="2">
        <v>1.9073404837399699E-4</v>
      </c>
      <c r="P13" s="1">
        <v>0.69414925575256303</v>
      </c>
      <c r="Q13" s="60">
        <v>0.70455467700958196</v>
      </c>
      <c r="R13" s="3">
        <v>0.72643679380416804</v>
      </c>
      <c r="U13" s="2">
        <v>0.99469423294067305</v>
      </c>
      <c r="V13" s="1">
        <v>0.98296946287155096</v>
      </c>
      <c r="W13" s="59">
        <v>0.98399311304092396</v>
      </c>
      <c r="X13" s="3">
        <v>0.98206812143325795</v>
      </c>
    </row>
    <row r="14" spans="2:24">
      <c r="C14" s="2">
        <v>0.71497040987014704</v>
      </c>
      <c r="D14" s="1">
        <v>0.228284031152725</v>
      </c>
      <c r="E14" s="1">
        <v>0.177366822957992</v>
      </c>
      <c r="F14" s="3">
        <v>0.17750310897827101</v>
      </c>
      <c r="I14" s="2">
        <v>0.816106736660003</v>
      </c>
      <c r="J14" s="1">
        <v>0.342194885015487</v>
      </c>
      <c r="K14" s="1">
        <v>0.266035705804824</v>
      </c>
      <c r="L14" s="64">
        <v>0.26516601443290699</v>
      </c>
      <c r="O14" s="65">
        <v>1</v>
      </c>
      <c r="P14" s="1">
        <v>0.70603406429290705</v>
      </c>
      <c r="Q14" s="1">
        <v>0.72003537416458097</v>
      </c>
      <c r="R14" s="64">
        <v>0.71999335289001398</v>
      </c>
      <c r="U14" s="70">
        <v>6.4563846535747797E-7</v>
      </c>
      <c r="V14" s="1">
        <v>0.98170673847198398</v>
      </c>
      <c r="W14" s="1">
        <v>0.98001760244369496</v>
      </c>
      <c r="X14" s="3">
        <v>0.981239914894104</v>
      </c>
    </row>
    <row r="15" spans="2:24" ht="15.75" thickBot="1">
      <c r="C15" s="4">
        <v>0.71496659517288197</v>
      </c>
      <c r="D15" s="5">
        <v>0.235306411981582</v>
      </c>
      <c r="E15" s="5">
        <v>0.17156112194061199</v>
      </c>
      <c r="F15" s="6">
        <v>0.17176075279712599</v>
      </c>
      <c r="I15" s="4">
        <v>0.81610327959060602</v>
      </c>
      <c r="J15" s="5">
        <v>0.34613561630249001</v>
      </c>
      <c r="K15" s="5">
        <v>0.259103953838348</v>
      </c>
      <c r="L15" s="6">
        <v>0.25983697175979598</v>
      </c>
      <c r="O15" s="67">
        <v>1</v>
      </c>
      <c r="P15" s="61">
        <v>0.67738908529281605</v>
      </c>
      <c r="Q15" s="5">
        <v>0.72652971744537298</v>
      </c>
      <c r="R15" s="6">
        <v>0.730413258075714</v>
      </c>
      <c r="U15" s="71">
        <v>6.4563846535747797E-7</v>
      </c>
      <c r="V15" s="5">
        <v>0.985670506954193</v>
      </c>
      <c r="W15" s="5">
        <v>0.98187488317489602</v>
      </c>
      <c r="X15" s="6">
        <v>0.98145264387130704</v>
      </c>
    </row>
    <row r="21" spans="3:25">
      <c r="C21" t="s">
        <v>71</v>
      </c>
      <c r="I21" t="s">
        <v>72</v>
      </c>
      <c r="O21" t="s">
        <v>69</v>
      </c>
      <c r="U21" t="s">
        <v>70</v>
      </c>
    </row>
    <row r="22" spans="3:25" ht="15.75" thickBot="1"/>
    <row r="23" spans="3:25" ht="15.75" thickBot="1">
      <c r="C23" s="20" t="s">
        <v>8</v>
      </c>
      <c r="D23" s="21"/>
      <c r="E23" s="21"/>
      <c r="F23" s="21"/>
      <c r="G23" s="22"/>
      <c r="I23" s="20" t="s">
        <v>8</v>
      </c>
      <c r="J23" s="21"/>
      <c r="K23" s="21"/>
      <c r="L23" s="21"/>
      <c r="M23" s="22"/>
      <c r="O23" s="20" t="s">
        <v>8</v>
      </c>
      <c r="P23" s="21"/>
      <c r="Q23" s="21"/>
      <c r="R23" s="21"/>
      <c r="S23" s="22"/>
      <c r="U23" s="20" t="s">
        <v>8</v>
      </c>
      <c r="V23" s="21"/>
      <c r="W23" s="21"/>
      <c r="X23" s="21"/>
      <c r="Y23" s="22"/>
    </row>
    <row r="24" spans="3:25" ht="15.75" thickBot="1">
      <c r="C24" s="10" t="s">
        <v>9</v>
      </c>
      <c r="D24" s="11" t="s">
        <v>3</v>
      </c>
      <c r="E24" s="11" t="s">
        <v>4</v>
      </c>
      <c r="F24" s="11" t="s">
        <v>7</v>
      </c>
      <c r="G24" s="12" t="s">
        <v>6</v>
      </c>
      <c r="I24" s="10" t="s">
        <v>9</v>
      </c>
      <c r="J24" s="11" t="s">
        <v>3</v>
      </c>
      <c r="K24" s="11" t="s">
        <v>4</v>
      </c>
      <c r="L24" s="11" t="s">
        <v>7</v>
      </c>
      <c r="M24" s="12" t="s">
        <v>6</v>
      </c>
      <c r="O24" s="10" t="s">
        <v>9</v>
      </c>
      <c r="P24" s="11" t="s">
        <v>3</v>
      </c>
      <c r="Q24" s="11" t="s">
        <v>4</v>
      </c>
      <c r="R24" s="11" t="s">
        <v>7</v>
      </c>
      <c r="S24" s="12" t="s">
        <v>6</v>
      </c>
      <c r="U24" s="10" t="s">
        <v>9</v>
      </c>
      <c r="V24" s="11" t="s">
        <v>3</v>
      </c>
      <c r="W24" s="11" t="s">
        <v>4</v>
      </c>
      <c r="X24" s="11" t="s">
        <v>7</v>
      </c>
      <c r="Y24" s="12" t="s">
        <v>6</v>
      </c>
    </row>
    <row r="25" spans="3:25">
      <c r="C25" s="7">
        <v>0.51991480588912897</v>
      </c>
      <c r="D25" s="8">
        <v>0.75480055809020996</v>
      </c>
      <c r="E25" s="8">
        <v>0.81339722871780396</v>
      </c>
      <c r="F25" s="8">
        <v>0.78317213058471602</v>
      </c>
      <c r="G25" s="94">
        <v>1</v>
      </c>
      <c r="I25" s="7">
        <v>0.70598620176315297</v>
      </c>
      <c r="J25" s="95">
        <v>0.81600743532180697</v>
      </c>
      <c r="K25" s="8">
        <v>0.81339722871780396</v>
      </c>
      <c r="L25" s="8">
        <v>0.58914893865585305</v>
      </c>
      <c r="M25" s="9">
        <v>0.50782448053359897</v>
      </c>
      <c r="O25" s="7">
        <v>0.52098476886749201</v>
      </c>
      <c r="P25" s="95">
        <v>0.77069723606109597</v>
      </c>
      <c r="Q25" s="8">
        <v>0.80500006675720204</v>
      </c>
      <c r="R25" s="8">
        <v>0.62919574975967396</v>
      </c>
      <c r="S25" s="9">
        <v>0.5</v>
      </c>
      <c r="U25" s="7">
        <v>0.52098476886749201</v>
      </c>
      <c r="V25" s="95">
        <v>0.77069723606109597</v>
      </c>
      <c r="W25" s="8">
        <v>0.80500006675720204</v>
      </c>
      <c r="X25" s="8">
        <v>0.62919574975967396</v>
      </c>
      <c r="Y25" s="9">
        <v>0.5</v>
      </c>
    </row>
    <row r="26" spans="3:25">
      <c r="C26" s="2">
        <v>0.45046925544738697</v>
      </c>
      <c r="D26" s="1">
        <v>0.83771926164626997</v>
      </c>
      <c r="E26" s="1">
        <v>0.81034815311431796</v>
      </c>
      <c r="F26" s="1">
        <v>0.55606049299240101</v>
      </c>
      <c r="G26" s="3">
        <v>0.27422621846199002</v>
      </c>
      <c r="I26" s="2">
        <v>0.26225888729095398</v>
      </c>
      <c r="J26" s="1">
        <v>0.50527662038803101</v>
      </c>
      <c r="K26" s="1">
        <v>0.81334733963012695</v>
      </c>
      <c r="L26" s="1">
        <v>0.52466821670532204</v>
      </c>
      <c r="M26" s="64">
        <v>0.21556960046291301</v>
      </c>
      <c r="O26" s="2">
        <v>0.38100552558898898</v>
      </c>
      <c r="P26" s="1">
        <v>0.49500000476837103</v>
      </c>
      <c r="Q26" s="1">
        <v>0.80367916822433405</v>
      </c>
      <c r="R26" s="1">
        <v>0.492152780294418</v>
      </c>
      <c r="S26" s="3">
        <v>0.21230138838291099</v>
      </c>
      <c r="U26" s="2">
        <v>0.38100552558898898</v>
      </c>
      <c r="V26" s="1">
        <v>0.49500000476837103</v>
      </c>
      <c r="W26" s="1">
        <v>0.80367916822433405</v>
      </c>
      <c r="X26" s="1">
        <v>0.492152780294418</v>
      </c>
      <c r="Y26" s="3">
        <v>0.41230138838291103</v>
      </c>
    </row>
    <row r="27" spans="3:25">
      <c r="C27" s="65">
        <v>0.80294871330261197</v>
      </c>
      <c r="D27" s="60">
        <v>0.24273222684860199</v>
      </c>
      <c r="E27" s="1">
        <v>0.80756342411041204</v>
      </c>
      <c r="F27" s="1">
        <v>0.81483376026153498</v>
      </c>
      <c r="G27" s="3">
        <v>0.60171920061111395</v>
      </c>
      <c r="I27" s="2">
        <v>0.55780190229415805</v>
      </c>
      <c r="J27" s="1">
        <v>0.42409148812294001</v>
      </c>
      <c r="K27" s="1">
        <v>0.72859078645706099</v>
      </c>
      <c r="L27" s="1">
        <v>0.81522077322006203</v>
      </c>
      <c r="M27" s="3">
        <v>0.66832512617111195</v>
      </c>
      <c r="O27" s="2">
        <v>0.64105826616287198</v>
      </c>
      <c r="P27" s="1">
        <v>0.36513608694076499</v>
      </c>
      <c r="Q27" s="1">
        <v>0.77857637405395497</v>
      </c>
      <c r="R27" s="59">
        <v>0.80764025449752797</v>
      </c>
      <c r="S27" s="3">
        <v>0.65646940469741799</v>
      </c>
      <c r="U27" s="2">
        <v>0.64105826616287198</v>
      </c>
      <c r="V27" s="1">
        <v>0.36513608694076499</v>
      </c>
      <c r="W27" s="1">
        <v>0.77857637405395497</v>
      </c>
      <c r="X27" s="59">
        <v>0.80764025449752797</v>
      </c>
      <c r="Y27" s="3">
        <v>0.65646940469741799</v>
      </c>
    </row>
    <row r="28" spans="3:25">
      <c r="C28" s="2">
        <v>0.278472870588302</v>
      </c>
      <c r="D28" s="1">
        <v>0.260671347379684</v>
      </c>
      <c r="E28" s="59">
        <v>0.84171056747436501</v>
      </c>
      <c r="F28" s="59">
        <v>0.93201756477355902</v>
      </c>
      <c r="G28" s="64">
        <v>0.22248987853527</v>
      </c>
      <c r="I28" s="66">
        <v>0.21220585703849701</v>
      </c>
      <c r="J28" s="1">
        <v>0.41159394383430398</v>
      </c>
      <c r="K28" s="1">
        <v>0.62465661764144897</v>
      </c>
      <c r="L28" s="1">
        <v>0.51459729671478205</v>
      </c>
      <c r="M28" s="3">
        <v>0.24986438453197399</v>
      </c>
      <c r="O28" s="2">
        <v>0.21950137615203799</v>
      </c>
      <c r="P28" s="1">
        <v>0.355000019073486</v>
      </c>
      <c r="Q28" s="1">
        <v>0.69226944446563698</v>
      </c>
      <c r="R28" s="1">
        <v>0.51087915897369296</v>
      </c>
      <c r="S28" s="64">
        <v>0.202468067407608</v>
      </c>
      <c r="U28" s="2">
        <v>0.21950137615203799</v>
      </c>
      <c r="V28" s="1">
        <v>0.55500001907348595</v>
      </c>
      <c r="W28" s="1">
        <v>0.69226944446563698</v>
      </c>
      <c r="X28" s="1">
        <v>0.51087915897369296</v>
      </c>
      <c r="Y28" s="99">
        <v>0.65246806740760799</v>
      </c>
    </row>
    <row r="29" spans="3:25">
      <c r="C29" s="2">
        <v>0.49841937422752303</v>
      </c>
      <c r="D29" s="59">
        <v>0.86754387617111195</v>
      </c>
      <c r="E29" s="1">
        <v>0.81339722871780396</v>
      </c>
      <c r="F29" s="1">
        <v>0.57137167453765803</v>
      </c>
      <c r="G29" s="3">
        <v>0.52880710363387995</v>
      </c>
      <c r="I29" s="2">
        <v>0.56077700853347701</v>
      </c>
      <c r="J29" s="1">
        <v>0.51269716024398804</v>
      </c>
      <c r="K29" s="1">
        <v>0.81339722871780396</v>
      </c>
      <c r="L29" s="1">
        <v>0.49794542789459201</v>
      </c>
      <c r="M29" s="3">
        <v>0.73256188631057695</v>
      </c>
      <c r="O29" s="2">
        <v>0.48856803774833601</v>
      </c>
      <c r="P29" s="1">
        <v>0.48837918043136502</v>
      </c>
      <c r="Q29" s="1">
        <v>0.85000066757201997</v>
      </c>
      <c r="R29" s="1">
        <v>0.45700830221176098</v>
      </c>
      <c r="S29" s="3">
        <v>0.56613749265670699</v>
      </c>
      <c r="U29" s="2">
        <v>0.48856803774833601</v>
      </c>
      <c r="V29" s="1">
        <v>0.48837918043136502</v>
      </c>
      <c r="W29" s="1">
        <v>0.85500006675720197</v>
      </c>
      <c r="X29" s="1">
        <v>0.45700830221176098</v>
      </c>
      <c r="Y29" s="3">
        <v>0.56613749265670699</v>
      </c>
    </row>
    <row r="30" spans="3:25">
      <c r="C30" s="66">
        <v>0.252675890922546</v>
      </c>
      <c r="D30" s="1">
        <v>0.82192975282669001</v>
      </c>
      <c r="E30" s="1">
        <v>0.51380681991577104</v>
      </c>
      <c r="F30" s="1">
        <v>0.56626307964324896</v>
      </c>
      <c r="G30" s="3">
        <v>0.79992276430130005</v>
      </c>
      <c r="I30" s="2">
        <v>0.242018222808837</v>
      </c>
      <c r="J30" s="1">
        <v>0.525460064411163</v>
      </c>
      <c r="K30" s="59">
        <v>0.90664160251617398</v>
      </c>
      <c r="L30" s="59">
        <v>0.84027826786041204</v>
      </c>
      <c r="M30" s="62">
        <v>0.74240571260452204</v>
      </c>
      <c r="O30" s="2">
        <v>0.217730522155761</v>
      </c>
      <c r="P30" s="1">
        <v>0.54110264778137196</v>
      </c>
      <c r="Q30" s="1">
        <v>0.52157777547836304</v>
      </c>
      <c r="R30" s="1">
        <v>0.63439583778381303</v>
      </c>
      <c r="S30" s="62">
        <v>0.80654311180114702</v>
      </c>
      <c r="U30" s="2">
        <v>0.217730522155761</v>
      </c>
      <c r="V30" s="1">
        <v>0.54110264778137196</v>
      </c>
      <c r="W30" s="1">
        <v>0.52157777547836304</v>
      </c>
      <c r="X30" s="1">
        <v>0.63439583778381303</v>
      </c>
      <c r="Y30" s="62">
        <v>0.80654311180114702</v>
      </c>
    </row>
    <row r="31" spans="3:25">
      <c r="C31" s="2">
        <v>0.272072583436965</v>
      </c>
      <c r="D31" s="1">
        <v>0.69649124145507801</v>
      </c>
      <c r="E31" s="60">
        <v>0.26745903491973799</v>
      </c>
      <c r="F31" s="1">
        <v>0.81210118532180697</v>
      </c>
      <c r="G31" s="3">
        <v>0.21959118545055301</v>
      </c>
      <c r="I31" s="2">
        <v>0.22858539223670901</v>
      </c>
      <c r="J31" s="1">
        <v>0.503356993198394</v>
      </c>
      <c r="K31" s="60">
        <v>0.25363954901695202</v>
      </c>
      <c r="L31" s="1">
        <v>0.71847170591354304</v>
      </c>
      <c r="M31" s="99">
        <v>0.32094603776931702</v>
      </c>
      <c r="O31" s="66">
        <v>0.20795831084251401</v>
      </c>
      <c r="P31" s="1">
        <v>0.48915970325469899</v>
      </c>
      <c r="Q31" s="60">
        <v>0.23082360625267001</v>
      </c>
      <c r="R31" s="1">
        <v>0.79401117563247603</v>
      </c>
      <c r="S31" s="99">
        <v>0.23419167101383201</v>
      </c>
      <c r="U31" s="2">
        <v>0.20795831084251401</v>
      </c>
      <c r="V31" s="1">
        <v>0.48915970325469899</v>
      </c>
      <c r="W31" s="1">
        <v>0.23082360625267001</v>
      </c>
      <c r="X31" s="1">
        <v>0.79401117563247603</v>
      </c>
      <c r="Y31" s="99">
        <v>0.634191671013832</v>
      </c>
    </row>
    <row r="32" spans="3:25">
      <c r="C32" s="2">
        <v>0.50786286592483498</v>
      </c>
      <c r="D32" s="1">
        <v>0.25895035266876198</v>
      </c>
      <c r="E32" s="1">
        <v>0.55867958068847601</v>
      </c>
      <c r="F32" s="1">
        <v>0.64157223701476995</v>
      </c>
      <c r="G32" s="3">
        <v>0.47038751840591397</v>
      </c>
      <c r="I32" s="2">
        <v>0.93859654664993197</v>
      </c>
      <c r="J32" s="60">
        <v>0.31291523575782698</v>
      </c>
      <c r="K32" s="1">
        <v>0.77029484510421697</v>
      </c>
      <c r="L32" s="1">
        <v>0.79436224699020297</v>
      </c>
      <c r="M32" s="3">
        <v>0.43269991874694802</v>
      </c>
      <c r="O32" s="2">
        <v>0.48600968718528698</v>
      </c>
      <c r="P32" s="60">
        <v>0.26862919330596902</v>
      </c>
      <c r="Q32" s="1">
        <v>0.60205137729644698</v>
      </c>
      <c r="R32" s="1">
        <v>0.70754301548004095</v>
      </c>
      <c r="S32" s="3">
        <v>0.35083472728729198</v>
      </c>
      <c r="U32" s="2">
        <v>0.48600968718528698</v>
      </c>
      <c r="V32" s="1">
        <v>0.46862919330596903</v>
      </c>
      <c r="W32" s="1">
        <v>0.60205137729644698</v>
      </c>
      <c r="X32" s="1">
        <v>0.70754301548004095</v>
      </c>
      <c r="Y32" s="3">
        <v>0.75083472728729195</v>
      </c>
    </row>
    <row r="33" spans="3:26">
      <c r="C33" s="2">
        <v>0.50782448053359897</v>
      </c>
      <c r="D33" s="1">
        <v>0.41213962435722301</v>
      </c>
      <c r="E33" s="1">
        <v>0.82227736711501997</v>
      </c>
      <c r="F33" s="60">
        <v>0.20994681119918801</v>
      </c>
      <c r="G33" s="62">
        <v>1</v>
      </c>
      <c r="I33" s="65">
        <v>1</v>
      </c>
      <c r="J33" s="1">
        <v>0.36739769577980003</v>
      </c>
      <c r="K33" s="1">
        <v>0.76590073108673096</v>
      </c>
      <c r="L33" s="1">
        <v>0.33256658911705</v>
      </c>
      <c r="M33" s="3">
        <v>0.50782448053359897</v>
      </c>
      <c r="O33" s="2">
        <v>0.50750553607940596</v>
      </c>
      <c r="P33" s="1">
        <v>0.38210278749465898</v>
      </c>
      <c r="Q33" s="59">
        <v>0.81217634677886896</v>
      </c>
      <c r="R33" s="1">
        <v>0.24808749556541401</v>
      </c>
      <c r="S33" s="3">
        <v>0.5</v>
      </c>
      <c r="U33" s="2">
        <v>0.50750553607940596</v>
      </c>
      <c r="V33" s="1">
        <v>0.38210278749465898</v>
      </c>
      <c r="W33" s="59">
        <v>0.81217634677886896</v>
      </c>
      <c r="X33" s="1">
        <v>0.34808749556541402</v>
      </c>
      <c r="Y33" s="3">
        <v>0.5</v>
      </c>
    </row>
    <row r="34" spans="3:26" ht="15.75" thickBot="1">
      <c r="C34" s="4">
        <v>0.64251869916915805</v>
      </c>
      <c r="D34" s="5">
        <v>0.34060341119766202</v>
      </c>
      <c r="E34" s="5">
        <v>0.56700456142425504</v>
      </c>
      <c r="F34" s="5">
        <v>0.219509556889534</v>
      </c>
      <c r="G34" s="6">
        <v>0.80534887313842696</v>
      </c>
      <c r="I34" s="4">
        <v>0.61523652076721103</v>
      </c>
      <c r="J34" s="5">
        <v>0.47822394967079102</v>
      </c>
      <c r="K34" s="5">
        <v>0.59643238782882602</v>
      </c>
      <c r="L34" s="61">
        <v>0.21854206919670099</v>
      </c>
      <c r="M34" s="6">
        <v>0.55917805433273304</v>
      </c>
      <c r="O34" s="67">
        <v>0.65175962448120095</v>
      </c>
      <c r="P34" s="5">
        <v>0.444238871335983</v>
      </c>
      <c r="Q34" s="5">
        <v>0.58328193426132202</v>
      </c>
      <c r="R34" s="61">
        <v>0.19613748788833599</v>
      </c>
      <c r="S34" s="6">
        <v>0.57137632369995095</v>
      </c>
      <c r="U34" s="67">
        <v>0.65175962448120095</v>
      </c>
      <c r="V34" s="5">
        <v>0.444238871335983</v>
      </c>
      <c r="W34" s="5">
        <v>0.58328193426132202</v>
      </c>
      <c r="X34" s="5">
        <v>0.59613748788833598</v>
      </c>
      <c r="Y34" s="6">
        <v>0.57137632369995095</v>
      </c>
    </row>
    <row r="35" spans="3:26">
      <c r="N35" s="89"/>
      <c r="O35" s="89"/>
      <c r="P35" s="89"/>
      <c r="Q35" s="89"/>
    </row>
    <row r="36" spans="3:26">
      <c r="N36" s="89"/>
      <c r="O36" s="90"/>
      <c r="P36" s="89"/>
      <c r="Q36" s="89"/>
    </row>
    <row r="37" spans="3:26">
      <c r="N37" s="89"/>
      <c r="Z37">
        <f>AVERAGE(V25:V34)</f>
        <v>0.49994457304477657</v>
      </c>
    </row>
    <row r="38" spans="3:26">
      <c r="N38" s="89"/>
    </row>
    <row r="39" spans="3:26" ht="15.75" thickBot="1">
      <c r="N39" s="89"/>
    </row>
    <row r="40" spans="3:26" ht="15.75" thickBot="1">
      <c r="N40" s="117">
        <v>0.80500000000000005</v>
      </c>
      <c r="O40" s="118">
        <v>0.79500000000000004</v>
      </c>
      <c r="P40" s="118">
        <v>0.50333300000000003</v>
      </c>
      <c r="Q40" s="118">
        <v>0.5</v>
      </c>
      <c r="R40" s="118">
        <v>0.466667</v>
      </c>
      <c r="S40" s="118">
        <v>0.36833300000000002</v>
      </c>
      <c r="T40" s="118">
        <v>0.69499999999999995</v>
      </c>
      <c r="U40" s="119">
        <v>0.31333299999999997</v>
      </c>
      <c r="V40" s="118">
        <v>0.55333299999999996</v>
      </c>
      <c r="W40" s="118">
        <v>0.67500000000000004</v>
      </c>
    </row>
    <row r="41" spans="3:26">
      <c r="N41" s="89"/>
    </row>
    <row r="43" spans="3:26" ht="15.75" thickBot="1"/>
    <row r="44" spans="3:26" ht="15.75" thickBot="1">
      <c r="M44" s="121" t="s">
        <v>3</v>
      </c>
      <c r="N44" s="120">
        <v>0.77069723606109597</v>
      </c>
      <c r="O44" s="11">
        <v>0.49500000476837103</v>
      </c>
      <c r="P44" s="11">
        <v>0.36513608694076499</v>
      </c>
      <c r="Q44" s="11">
        <v>0.55500001907348595</v>
      </c>
      <c r="R44" s="11">
        <v>0.48837918043136502</v>
      </c>
      <c r="S44" s="11">
        <v>0.54110264778137196</v>
      </c>
      <c r="T44" s="11">
        <v>0.48915970325469899</v>
      </c>
      <c r="U44" s="11">
        <v>0.46862919330596903</v>
      </c>
      <c r="V44" s="11">
        <v>0.38210278749465898</v>
      </c>
      <c r="W44" s="12">
        <v>0.444238871335983</v>
      </c>
    </row>
  </sheetData>
  <mergeCells count="2">
    <mergeCell ref="O4:R4"/>
    <mergeCell ref="U4:X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Normality Tests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Imbriani</dc:creator>
  <cp:lastModifiedBy>Michele Imbriani</cp:lastModifiedBy>
  <cp:lastPrinted>2021-05-28T15:19:24Z</cp:lastPrinted>
  <dcterms:created xsi:type="dcterms:W3CDTF">2021-05-18T12:08:59Z</dcterms:created>
  <dcterms:modified xsi:type="dcterms:W3CDTF">2021-05-30T18:12:34Z</dcterms:modified>
</cp:coreProperties>
</file>